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120" windowHeight="8010" tabRatio="793" firstSheet="4" activeTab="16"/>
  </bookViews>
  <sheets>
    <sheet name="Inst" sheetId="7" r:id="rId1"/>
    <sheet name="InstMan" sheetId="6" r:id="rId2"/>
    <sheet name="EnrlAll" sheetId="4" r:id="rId3"/>
    <sheet name="EnrlSC" sheetId="12" r:id="rId4"/>
    <sheet name="EnrlST" sheetId="14" r:id="rId5"/>
    <sheet name="EnrlOS" sheetId="48" r:id="rId6"/>
    <sheet name="Teacher" sheetId="26" r:id="rId7"/>
    <sheet name="TrainedTeacher" sheetId="28" r:id="rId8"/>
    <sheet name="F-MTeacher" sheetId="31" r:id="rId9"/>
    <sheet name="PTR" sheetId="29" r:id="rId10"/>
    <sheet name="GERAll" sheetId="16" r:id="rId11"/>
    <sheet name="GERSC" sheetId="18" r:id="rId12"/>
    <sheet name="GERST" sheetId="21" r:id="rId13"/>
    <sheet name="GPI" sheetId="32" r:id="rId14"/>
    <sheet name="GPISC" sheetId="33" r:id="rId15"/>
    <sheet name="GPIST" sheetId="34" r:id="rId16"/>
    <sheet name="G-B" sheetId="35" r:id="rId17"/>
    <sheet name="G-BSC" sheetId="36" r:id="rId18"/>
    <sheet name="G-BST" sheetId="37" r:id="rId19"/>
    <sheet name="DropOut" sheetId="23" r:id="rId20"/>
    <sheet name="Total Population " sheetId="38" r:id="rId21"/>
    <sheet name="SC-Population" sheetId="39" r:id="rId22"/>
    <sheet name="ST-Population" sheetId="40" r:id="rId23"/>
    <sheet name="Enrl-BackSeries" sheetId="24" r:id="rId24"/>
    <sheet name="Enrl-School" sheetId="27" r:id="rId25"/>
    <sheet name="PTR (2)" sheetId="30" r:id="rId26"/>
    <sheet name="2001Popu" sheetId="41" r:id="rId27"/>
    <sheet name="2001PopuSC" sheetId="42" r:id="rId28"/>
    <sheet name="SC%" sheetId="43" r:id="rId29"/>
    <sheet name="2001PopuST" sheetId="44" r:id="rId30"/>
    <sheet name="ST%" sheetId="45" r:id="rId31"/>
    <sheet name="EnrlOSWorkingSheet" sheetId="46" r:id="rId32"/>
    <sheet name="EnrlOS2009-10" sheetId="47" r:id="rId33"/>
    <sheet name="EnrlOS2010-11 (2)" sheetId="49" r:id="rId34"/>
    <sheet name="EnrlAll (2)" sheetId="10" r:id="rId35"/>
    <sheet name="EnrlAllSC (2)" sheetId="13" r:id="rId36"/>
    <sheet name="EnrlAllST (2)" sheetId="15" r:id="rId37"/>
    <sheet name="Inst (2)" sheetId="8" r:id="rId38"/>
    <sheet name="InstMan (2)" sheetId="9" r:id="rId39"/>
    <sheet name="GERAll (2)" sheetId="17" r:id="rId40"/>
    <sheet name="GERSC (2)" sheetId="19" r:id="rId41"/>
    <sheet name="GERST (2)" sheetId="22" r:id="rId42"/>
    <sheet name="DropOutAll (2)" sheetId="25" r:id="rId43"/>
  </sheets>
  <externalReferences>
    <externalReference r:id="rId44"/>
    <externalReference r:id="rId45"/>
  </externalReferences>
  <definedNames>
    <definedName name="_xlnm.Print_Area" localSheetId="19">DropOut!$A$1:$AC$41</definedName>
    <definedName name="_xlnm.Print_Area" localSheetId="42">'DropOutAll (2)'!$A$1:$K$41</definedName>
    <definedName name="_xlnm.Print_Area" localSheetId="2">EnrlAll!$A$1:$BJ$41</definedName>
    <definedName name="_xlnm.Print_Area" localSheetId="34">'EnrlAll (2)'!$A$1:$BM$41</definedName>
    <definedName name="_xlnm.Print_Area" localSheetId="35">'EnrlAllSC (2)'!$A$1:$BM$41</definedName>
    <definedName name="_xlnm.Print_Area" localSheetId="36">'EnrlAllST (2)'!$A$1:$BM$41</definedName>
    <definedName name="_xlnm.Print_Area" localSheetId="23">'Enrl-BackSeries'!$A$1:$AC$41</definedName>
    <definedName name="_xlnm.Print_Area" localSheetId="5">EnrlOS!$A$1:$AL$42</definedName>
    <definedName name="_xlnm.Print_Area" localSheetId="32">'EnrlOS2009-10'!$A$1:$AL$42</definedName>
    <definedName name="_xlnm.Print_Area" localSheetId="33">'EnrlOS2010-11 (2)'!$A$1:$AL$42</definedName>
    <definedName name="_xlnm.Print_Area" localSheetId="31">EnrlOSWorkingSheet!$A$1:$AL$42</definedName>
    <definedName name="_xlnm.Print_Area" localSheetId="3">EnrlSC!$A$1:$BJ$41</definedName>
    <definedName name="_xlnm.Print_Area" localSheetId="24">'Enrl-School'!$A$1:$Q$40</definedName>
    <definedName name="_xlnm.Print_Area" localSheetId="4">EnrlST!$A$1:$BJ$41</definedName>
    <definedName name="_xlnm.Print_Area" localSheetId="8">'F-MTeacher'!$A$1:$G$37</definedName>
    <definedName name="_xlnm.Print_Area" localSheetId="16">'G-B'!$A$1:$G$37</definedName>
    <definedName name="_xlnm.Print_Area" localSheetId="17">'G-BSC'!$A$1:$J$40</definedName>
    <definedName name="_xlnm.Print_Area" localSheetId="18">'G-BST'!$A$1:$J$40</definedName>
    <definedName name="_xlnm.Print_Area" localSheetId="10">GERAll!$A$1:$Q$38</definedName>
    <definedName name="_xlnm.Print_Area" localSheetId="39">'GERAll (2)'!$A$1:$Z$41</definedName>
    <definedName name="_xlnm.Print_Area" localSheetId="11">GERSC!$A$1:$Z$41</definedName>
    <definedName name="_xlnm.Print_Area" localSheetId="40">'GERSC (2)'!$A$1:$Z$41</definedName>
    <definedName name="_xlnm.Print_Area" localSheetId="12">GERST!$A$1:$Z$41</definedName>
    <definedName name="_xlnm.Print_Area" localSheetId="41">'GERST (2)'!$A$1:$Z$41</definedName>
    <definedName name="_xlnm.Print_Area" localSheetId="13">GPI!$A$1:$J$40</definedName>
    <definedName name="_xlnm.Print_Area" localSheetId="14">GPISC!$A$1:$J$40</definedName>
    <definedName name="_xlnm.Print_Area" localSheetId="15">GPIST!$A$1:$J$40</definedName>
    <definedName name="_xlnm.Print_Area" localSheetId="0">Inst!$A$1:$I$39</definedName>
    <definedName name="_xlnm.Print_Area" localSheetId="37">'Inst (2)'!$A$1:$H$39</definedName>
    <definedName name="_xlnm.Print_Area" localSheetId="1">InstMan!$A$1:$AU$41</definedName>
    <definedName name="_xlnm.Print_Area" localSheetId="38">'InstMan (2)'!$A$1:$AU$41</definedName>
    <definedName name="_xlnm.Print_Area" localSheetId="9">PTR!$A$1:$G$37</definedName>
    <definedName name="_xlnm.Print_Area" localSheetId="25">'PTR (2)'!$A$1:$G$39</definedName>
    <definedName name="_xlnm.Print_Area" localSheetId="21">'SC-Population'!$A$1:$N$41</definedName>
    <definedName name="_xlnm.Print_Area" localSheetId="22">'ST-Population'!$A$1:$N$41</definedName>
    <definedName name="_xlnm.Print_Area" localSheetId="6">Teacher!$A$1:$Q$38</definedName>
    <definedName name="_xlnm.Print_Area" localSheetId="20">'Total Population '!$A$1:$N$41</definedName>
    <definedName name="_xlnm.Print_Area" localSheetId="7">TrainedTeacher!$A$1:$G$37</definedName>
    <definedName name="_xlnm.Print_Titles" localSheetId="19">DropOut!$A:$B,DropOut!$1:$5</definedName>
    <definedName name="_xlnm.Print_Titles" localSheetId="42">'DropOutAll (2)'!$A:$B,'DropOutAll (2)'!$1:$5</definedName>
    <definedName name="_xlnm.Print_Titles" localSheetId="2">EnrlAll!$A:$B,EnrlAll!$1:$5</definedName>
    <definedName name="_xlnm.Print_Titles" localSheetId="34">'EnrlAll (2)'!$A:$B,'EnrlAll (2)'!$1:$5</definedName>
    <definedName name="_xlnm.Print_Titles" localSheetId="35">'EnrlAllSC (2)'!$A:$B,'EnrlAllSC (2)'!$1:$5</definedName>
    <definedName name="_xlnm.Print_Titles" localSheetId="36">'EnrlAllST (2)'!$A:$B,'EnrlAllST (2)'!$1:$5</definedName>
    <definedName name="_xlnm.Print_Titles" localSheetId="23">'Enrl-BackSeries'!$A:$B</definedName>
    <definedName name="_xlnm.Print_Titles" localSheetId="5">EnrlOS!$A:$B,EnrlOS!$3:$4</definedName>
    <definedName name="_xlnm.Print_Titles" localSheetId="32">'EnrlOS2009-10'!$A:$B,'EnrlOS2009-10'!$3:$4</definedName>
    <definedName name="_xlnm.Print_Titles" localSheetId="33">'EnrlOS2010-11 (2)'!$A:$B,'EnrlOS2010-11 (2)'!$3:$4</definedName>
    <definedName name="_xlnm.Print_Titles" localSheetId="31">EnrlOSWorkingSheet!$A:$B,EnrlOSWorkingSheet!$3:$4</definedName>
    <definedName name="_xlnm.Print_Titles" localSheetId="3">EnrlSC!$A:$B,EnrlSC!$1:$5</definedName>
    <definedName name="_xlnm.Print_Titles" localSheetId="24">'Enrl-School'!$A:$B,'Enrl-School'!$2:$4</definedName>
    <definedName name="_xlnm.Print_Titles" localSheetId="4">EnrlST!$A:$B,EnrlST!$1:$5</definedName>
    <definedName name="_xlnm.Print_Titles" localSheetId="8">'F-MTeacher'!$A:$B,'F-MTeacher'!$1:$1</definedName>
    <definedName name="_xlnm.Print_Titles" localSheetId="16">'G-B'!$A:$B,'G-B'!$1:$1</definedName>
    <definedName name="_xlnm.Print_Titles" localSheetId="17">'G-BSC'!$A:$B,'G-BSC'!$1:$4</definedName>
    <definedName name="_xlnm.Print_Titles" localSheetId="18">'G-BST'!$A:$B,'G-BST'!$1:$4</definedName>
    <definedName name="_xlnm.Print_Titles" localSheetId="10">GERAll!$A:$B,GERAll!$1:$2</definedName>
    <definedName name="_xlnm.Print_Titles" localSheetId="39">'GERAll (2)'!$A:$B,'GERAll (2)'!$1:$5</definedName>
    <definedName name="_xlnm.Print_Titles" localSheetId="11">GERSC!$A:$B,GERSC!$1:$5</definedName>
    <definedName name="_xlnm.Print_Titles" localSheetId="40">'GERSC (2)'!$A:$B,'GERSC (2)'!$1:$5</definedName>
    <definedName name="_xlnm.Print_Titles" localSheetId="12">GERST!$A:$B,GERST!$1:$5</definedName>
    <definedName name="_xlnm.Print_Titles" localSheetId="41">'GERST (2)'!$A:$B,'GERST (2)'!$1:$5</definedName>
    <definedName name="_xlnm.Print_Titles" localSheetId="13">GPI!$A:$B,GPI!$1:$4</definedName>
    <definedName name="_xlnm.Print_Titles" localSheetId="14">GPISC!$A:$B,GPISC!$1:$4</definedName>
    <definedName name="_xlnm.Print_Titles" localSheetId="15">GPIST!$A:$B,GPIST!$1:$4</definedName>
    <definedName name="_xlnm.Print_Titles" localSheetId="0">Inst!$A:$B,Inst!$2:$3</definedName>
    <definedName name="_xlnm.Print_Titles" localSheetId="37">'Inst (2)'!$A:$B,'Inst (2)'!$2:$3</definedName>
    <definedName name="_xlnm.Print_Titles" localSheetId="1">InstMan!$A:$B,InstMan!$2:$5</definedName>
    <definedName name="_xlnm.Print_Titles" localSheetId="38">'InstMan (2)'!$A:$B,'InstMan (2)'!$2:$5</definedName>
    <definedName name="_xlnm.Print_Titles" localSheetId="9">PTR!$A:$B,PTR!$1:$1</definedName>
    <definedName name="_xlnm.Print_Titles" localSheetId="25">'PTR (2)'!$A:$B,'PTR (2)'!$2:$3</definedName>
    <definedName name="_xlnm.Print_Titles" localSheetId="21">'SC-Population'!$A:$B</definedName>
    <definedName name="_xlnm.Print_Titles" localSheetId="22">'ST-Population'!$A:$B</definedName>
    <definedName name="_xlnm.Print_Titles" localSheetId="6">Teacher!$A:$B,Teacher!$1:$2</definedName>
    <definedName name="_xlnm.Print_Titles" localSheetId="20">'Total Population '!$A:$B</definedName>
    <definedName name="_xlnm.Print_Titles" localSheetId="7">TrainedTeacher!$A:$B,TrainedTeacher!$1:$1</definedName>
  </definedNames>
  <calcPr calcId="144525"/>
</workbook>
</file>

<file path=xl/calcChain.xml><?xml version="1.0" encoding="utf-8"?>
<calcChain xmlns="http://schemas.openxmlformats.org/spreadsheetml/2006/main">
  <c r="G49" i="28" l="1"/>
  <c r="F49" i="28"/>
  <c r="E49" i="28"/>
  <c r="D49" i="28"/>
  <c r="C49" i="28"/>
  <c r="G7" i="27"/>
  <c r="F7" i="27"/>
  <c r="J48" i="24" l="1"/>
  <c r="I48" i="24"/>
  <c r="K48" i="24" s="1"/>
  <c r="G48" i="24"/>
  <c r="F48" i="24"/>
  <c r="H48" i="24" s="1"/>
  <c r="D48" i="24"/>
  <c r="C48" i="24"/>
  <c r="E48" i="24" s="1"/>
  <c r="K46" i="24"/>
  <c r="H46" i="24"/>
  <c r="E46" i="24"/>
  <c r="K44" i="24"/>
  <c r="K49" i="24" s="1"/>
  <c r="H44" i="24"/>
  <c r="E44" i="24"/>
  <c r="D14" i="7"/>
  <c r="F14" i="7"/>
  <c r="G14" i="7"/>
  <c r="D8" i="4"/>
  <c r="C8" i="4"/>
  <c r="E49" i="24" l="1"/>
  <c r="H49" i="24"/>
  <c r="G11" i="27"/>
  <c r="M25" i="27" l="1"/>
  <c r="L25" i="27"/>
  <c r="M27" i="27"/>
  <c r="L27" i="27"/>
  <c r="AI7" i="48"/>
  <c r="AI8" i="48"/>
  <c r="AI9" i="48"/>
  <c r="AI10" i="48"/>
  <c r="AI11" i="48"/>
  <c r="AI12" i="48"/>
  <c r="AI13" i="48"/>
  <c r="AI14" i="48"/>
  <c r="AI15" i="48"/>
  <c r="AI16" i="48"/>
  <c r="AI17" i="48"/>
  <c r="AI18" i="48"/>
  <c r="AI19" i="48"/>
  <c r="AI20" i="48"/>
  <c r="AI21" i="48"/>
  <c r="AI22" i="48"/>
  <c r="AI23" i="48"/>
  <c r="AI24" i="48"/>
  <c r="AI25" i="48"/>
  <c r="AI26" i="48"/>
  <c r="AI27" i="48"/>
  <c r="AI28" i="48"/>
  <c r="AI29" i="48"/>
  <c r="AI30" i="48"/>
  <c r="AI31" i="48"/>
  <c r="AI32" i="48"/>
  <c r="AI33" i="48"/>
  <c r="AI34" i="48"/>
  <c r="AI35" i="48"/>
  <c r="AI36" i="48"/>
  <c r="AI37" i="48"/>
  <c r="AI38" i="48"/>
  <c r="AI39" i="48"/>
  <c r="AI40" i="48"/>
  <c r="AI6" i="48"/>
  <c r="AF7" i="48"/>
  <c r="AF8" i="48"/>
  <c r="AF9" i="48"/>
  <c r="AF10" i="48"/>
  <c r="AF11" i="48"/>
  <c r="AF12" i="48"/>
  <c r="AF13" i="48"/>
  <c r="AF14" i="48"/>
  <c r="AF15" i="48"/>
  <c r="AF16" i="48"/>
  <c r="AF17" i="48"/>
  <c r="AF18" i="48"/>
  <c r="AF19" i="48"/>
  <c r="AF20" i="48"/>
  <c r="AF21" i="48"/>
  <c r="AF22" i="48"/>
  <c r="AF23" i="48"/>
  <c r="AF24" i="48"/>
  <c r="AF25" i="48"/>
  <c r="AF26" i="48"/>
  <c r="AF27" i="48"/>
  <c r="AF28" i="48"/>
  <c r="AF29" i="48"/>
  <c r="AF30" i="48"/>
  <c r="AF31" i="48"/>
  <c r="AF32" i="48"/>
  <c r="AF33" i="48"/>
  <c r="AF34" i="48"/>
  <c r="AF35" i="48"/>
  <c r="AF36" i="48"/>
  <c r="AF37" i="48"/>
  <c r="AF38" i="48"/>
  <c r="AF39" i="48"/>
  <c r="AF40" i="48"/>
  <c r="AF6" i="48"/>
  <c r="AC7" i="48"/>
  <c r="AC8" i="48"/>
  <c r="AC9" i="48"/>
  <c r="AC10" i="48"/>
  <c r="AC11" i="48"/>
  <c r="AC12" i="48"/>
  <c r="AC13" i="48"/>
  <c r="AC14" i="48"/>
  <c r="AC15" i="48"/>
  <c r="AC16" i="48"/>
  <c r="AC17" i="48"/>
  <c r="AC18" i="48"/>
  <c r="AC19" i="48"/>
  <c r="AC20" i="48"/>
  <c r="AC21" i="48"/>
  <c r="AC22" i="48"/>
  <c r="AC23" i="48"/>
  <c r="AC24" i="48"/>
  <c r="AC25" i="48"/>
  <c r="AC26" i="48"/>
  <c r="AC27" i="48"/>
  <c r="AC28" i="48"/>
  <c r="AC29" i="48"/>
  <c r="AC30" i="48"/>
  <c r="AC31" i="48"/>
  <c r="AC32" i="48"/>
  <c r="AC33" i="48"/>
  <c r="AC34" i="48"/>
  <c r="AC35" i="48"/>
  <c r="AC36" i="48"/>
  <c r="AC37" i="48"/>
  <c r="AC38" i="48"/>
  <c r="AC39" i="48"/>
  <c r="AC40" i="48"/>
  <c r="AC6" i="48"/>
  <c r="W7" i="48"/>
  <c r="W8" i="48"/>
  <c r="W9" i="48"/>
  <c r="W10" i="48"/>
  <c r="W11" i="48"/>
  <c r="W12" i="48"/>
  <c r="W13" i="48"/>
  <c r="W14" i="48"/>
  <c r="W15" i="48"/>
  <c r="W16" i="48"/>
  <c r="W17" i="48"/>
  <c r="W18" i="48"/>
  <c r="W19" i="48"/>
  <c r="W20" i="48"/>
  <c r="W21" i="48"/>
  <c r="W22" i="48"/>
  <c r="W23" i="48"/>
  <c r="W24" i="48"/>
  <c r="W25" i="48"/>
  <c r="W26" i="48"/>
  <c r="W27" i="48"/>
  <c r="W28" i="48"/>
  <c r="W29" i="48"/>
  <c r="W30" i="48"/>
  <c r="W31" i="48"/>
  <c r="W32" i="48"/>
  <c r="W33" i="48"/>
  <c r="W34" i="48"/>
  <c r="W35" i="48"/>
  <c r="W36" i="48"/>
  <c r="W37" i="48"/>
  <c r="W38" i="48"/>
  <c r="W39" i="48"/>
  <c r="W40" i="48"/>
  <c r="W6" i="48"/>
  <c r="T7" i="48"/>
  <c r="T8" i="48"/>
  <c r="T9" i="48"/>
  <c r="T10" i="48"/>
  <c r="T11" i="48"/>
  <c r="T12" i="48"/>
  <c r="T13" i="48"/>
  <c r="T14" i="48"/>
  <c r="T15" i="48"/>
  <c r="T16" i="48"/>
  <c r="T17" i="48"/>
  <c r="T18" i="48"/>
  <c r="T19" i="48"/>
  <c r="T20" i="48"/>
  <c r="T21" i="48"/>
  <c r="T22" i="48"/>
  <c r="T23" i="48"/>
  <c r="T24" i="48"/>
  <c r="T25" i="48"/>
  <c r="T26" i="48"/>
  <c r="T27" i="48"/>
  <c r="T28" i="48"/>
  <c r="T29" i="48"/>
  <c r="T30" i="48"/>
  <c r="T31" i="48"/>
  <c r="T32" i="48"/>
  <c r="T33" i="48"/>
  <c r="T34" i="48"/>
  <c r="T35" i="48"/>
  <c r="T36" i="48"/>
  <c r="T37" i="48"/>
  <c r="T38" i="48"/>
  <c r="T39" i="48"/>
  <c r="T40" i="48"/>
  <c r="T6" i="48"/>
  <c r="Q7" i="48"/>
  <c r="Q8" i="48"/>
  <c r="Q9" i="48"/>
  <c r="Q10" i="48"/>
  <c r="Q11" i="48"/>
  <c r="Q12" i="48"/>
  <c r="Q13" i="48"/>
  <c r="Q14" i="48"/>
  <c r="Q15" i="48"/>
  <c r="Q16" i="48"/>
  <c r="Q17" i="48"/>
  <c r="Q18" i="48"/>
  <c r="Q19" i="48"/>
  <c r="Q20" i="48"/>
  <c r="Q21" i="48"/>
  <c r="Q22" i="48"/>
  <c r="Q23" i="48"/>
  <c r="Q24" i="48"/>
  <c r="Q25" i="48"/>
  <c r="Q26" i="48"/>
  <c r="Q27" i="48"/>
  <c r="Q28" i="48"/>
  <c r="Q29" i="48"/>
  <c r="Q30" i="48"/>
  <c r="Q31" i="48"/>
  <c r="Q32" i="48"/>
  <c r="Q33" i="48"/>
  <c r="Q34" i="48"/>
  <c r="Q35" i="48"/>
  <c r="Q36" i="48"/>
  <c r="Q37" i="48"/>
  <c r="Q38" i="48"/>
  <c r="Q39" i="48"/>
  <c r="Q40" i="48"/>
  <c r="Q6" i="48"/>
  <c r="K7" i="48"/>
  <c r="K8" i="48"/>
  <c r="K9" i="48"/>
  <c r="K10" i="48"/>
  <c r="K10" i="49" s="1"/>
  <c r="K11" i="48"/>
  <c r="K12" i="48"/>
  <c r="K13" i="48"/>
  <c r="K14" i="48"/>
  <c r="K14" i="49" s="1"/>
  <c r="K15" i="48"/>
  <c r="K16" i="48"/>
  <c r="K17" i="48"/>
  <c r="K18" i="48"/>
  <c r="K18" i="49" s="1"/>
  <c r="K19" i="48"/>
  <c r="K20" i="48"/>
  <c r="K21" i="48"/>
  <c r="K22" i="48"/>
  <c r="K23" i="48"/>
  <c r="K24" i="48"/>
  <c r="K25" i="48"/>
  <c r="K26" i="48"/>
  <c r="K26" i="49" s="1"/>
  <c r="K27" i="48"/>
  <c r="K28" i="48"/>
  <c r="K29" i="48"/>
  <c r="K29" i="49" s="1"/>
  <c r="K30" i="48"/>
  <c r="K30" i="49" s="1"/>
  <c r="K31" i="48"/>
  <c r="K32" i="48"/>
  <c r="K33" i="48"/>
  <c r="K33" i="49" s="1"/>
  <c r="K34" i="48"/>
  <c r="K34" i="49" s="1"/>
  <c r="K35" i="48"/>
  <c r="K36" i="48"/>
  <c r="K37" i="48"/>
  <c r="K38" i="48"/>
  <c r="K38" i="49" s="1"/>
  <c r="K39" i="48"/>
  <c r="K40" i="48"/>
  <c r="K6" i="48"/>
  <c r="H7" i="48"/>
  <c r="H7" i="49" s="1"/>
  <c r="H8" i="48"/>
  <c r="H9" i="48"/>
  <c r="H10" i="48"/>
  <c r="H10" i="49" s="1"/>
  <c r="H11" i="48"/>
  <c r="H12" i="48"/>
  <c r="H13" i="48"/>
  <c r="H14" i="48"/>
  <c r="H14" i="49" s="1"/>
  <c r="H15" i="48"/>
  <c r="H16" i="48"/>
  <c r="H17" i="48"/>
  <c r="H18" i="48"/>
  <c r="H19" i="48"/>
  <c r="H19" i="49" s="1"/>
  <c r="H20" i="48"/>
  <c r="H21" i="48"/>
  <c r="H22" i="48"/>
  <c r="H23" i="48"/>
  <c r="H23" i="49" s="1"/>
  <c r="H24" i="48"/>
  <c r="H25" i="48"/>
  <c r="H26" i="48"/>
  <c r="H26" i="49" s="1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6" i="48"/>
  <c r="E38" i="48"/>
  <c r="E39" i="48"/>
  <c r="N39" i="48" s="1"/>
  <c r="N39" i="49" s="1"/>
  <c r="E40" i="48"/>
  <c r="E33" i="48"/>
  <c r="E34" i="48"/>
  <c r="E35" i="48"/>
  <c r="E35" i="49" s="1"/>
  <c r="E36" i="48"/>
  <c r="E37" i="48"/>
  <c r="E27" i="48"/>
  <c r="E28" i="48"/>
  <c r="E28" i="49" s="1"/>
  <c r="E29" i="48"/>
  <c r="E30" i="48"/>
  <c r="E31" i="48"/>
  <c r="E31" i="49" s="1"/>
  <c r="E32" i="48"/>
  <c r="E32" i="49" s="1"/>
  <c r="E20" i="48"/>
  <c r="E21" i="48"/>
  <c r="E22" i="48"/>
  <c r="E23" i="48"/>
  <c r="E23" i="49" s="1"/>
  <c r="E24" i="48"/>
  <c r="E25" i="48"/>
  <c r="E26" i="48"/>
  <c r="E12" i="48"/>
  <c r="E12" i="49" s="1"/>
  <c r="E13" i="48"/>
  <c r="E14" i="48"/>
  <c r="E15" i="48"/>
  <c r="E16" i="48"/>
  <c r="E16" i="49" s="1"/>
  <c r="E17" i="48"/>
  <c r="E18" i="48"/>
  <c r="E19" i="48"/>
  <c r="E7" i="48"/>
  <c r="E8" i="48"/>
  <c r="E9" i="48"/>
  <c r="E10" i="48"/>
  <c r="E11" i="48"/>
  <c r="E6" i="48"/>
  <c r="BK3" i="12"/>
  <c r="BK3" i="14" s="1"/>
  <c r="O42" i="49"/>
  <c r="AA42" i="49" s="1"/>
  <c r="AG42" i="49" s="1"/>
  <c r="I42" i="49"/>
  <c r="AL40" i="49"/>
  <c r="AK40" i="49"/>
  <c r="AJ40" i="49"/>
  <c r="AI40" i="49"/>
  <c r="AH40" i="49"/>
  <c r="AG40" i="49"/>
  <c r="AF40" i="49"/>
  <c r="AE40" i="49"/>
  <c r="AD40" i="49"/>
  <c r="AC40" i="49"/>
  <c r="AB40" i="49"/>
  <c r="AA40" i="49"/>
  <c r="X40" i="49"/>
  <c r="U40" i="49"/>
  <c r="T40" i="49"/>
  <c r="S40" i="49"/>
  <c r="R40" i="49"/>
  <c r="Q40" i="49"/>
  <c r="P40" i="49"/>
  <c r="O40" i="49"/>
  <c r="I40" i="49"/>
  <c r="D40" i="49"/>
  <c r="AJ39" i="49"/>
  <c r="AI39" i="49"/>
  <c r="AH39" i="49"/>
  <c r="AG39" i="49"/>
  <c r="AD39" i="49"/>
  <c r="AC39" i="49"/>
  <c r="AB39" i="49"/>
  <c r="AA39" i="49"/>
  <c r="W39" i="49"/>
  <c r="V39" i="49"/>
  <c r="U39" i="49"/>
  <c r="T39" i="49"/>
  <c r="S39" i="49"/>
  <c r="R39" i="49"/>
  <c r="K39" i="49"/>
  <c r="J39" i="49"/>
  <c r="I39" i="49"/>
  <c r="E39" i="49"/>
  <c r="D39" i="49"/>
  <c r="C39" i="49"/>
  <c r="AL37" i="49"/>
  <c r="AK37" i="49"/>
  <c r="AJ37" i="49"/>
  <c r="AI37" i="49"/>
  <c r="AH37" i="49"/>
  <c r="AG37" i="49"/>
  <c r="AF37" i="49"/>
  <c r="AE37" i="49"/>
  <c r="AD37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L36" i="49"/>
  <c r="AK36" i="49"/>
  <c r="AJ36" i="49"/>
  <c r="AI36" i="49"/>
  <c r="AH36" i="49"/>
  <c r="AG36" i="49"/>
  <c r="AF36" i="49"/>
  <c r="AE36" i="49"/>
  <c r="AD36" i="49"/>
  <c r="AC36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AI35" i="49"/>
  <c r="AH35" i="49"/>
  <c r="AG35" i="49"/>
  <c r="AI34" i="49"/>
  <c r="AH34" i="49"/>
  <c r="AG34" i="49"/>
  <c r="W34" i="49"/>
  <c r="V34" i="49"/>
  <c r="U34" i="49"/>
  <c r="AG32" i="49"/>
  <c r="AI30" i="49"/>
  <c r="AH30" i="49"/>
  <c r="AG30" i="49"/>
  <c r="W30" i="49"/>
  <c r="V30" i="49"/>
  <c r="U30" i="49"/>
  <c r="AA29" i="49"/>
  <c r="AI28" i="49"/>
  <c r="AH28" i="49"/>
  <c r="AG28" i="49"/>
  <c r="W28" i="49"/>
  <c r="V28" i="49"/>
  <c r="U28" i="49"/>
  <c r="K28" i="49"/>
  <c r="J28" i="49"/>
  <c r="I28" i="49"/>
  <c r="AI24" i="49"/>
  <c r="AH24" i="49"/>
  <c r="AG24" i="49"/>
  <c r="W24" i="49"/>
  <c r="V24" i="49"/>
  <c r="U24" i="49"/>
  <c r="K24" i="49"/>
  <c r="J24" i="49"/>
  <c r="I24" i="49"/>
  <c r="AI23" i="49"/>
  <c r="AH23" i="49"/>
  <c r="AG23" i="49"/>
  <c r="W23" i="49"/>
  <c r="V23" i="49"/>
  <c r="U23" i="49"/>
  <c r="K23" i="49"/>
  <c r="J23" i="49"/>
  <c r="I23" i="49"/>
  <c r="AI22" i="49"/>
  <c r="AH22" i="49"/>
  <c r="AG22" i="49"/>
  <c r="W22" i="49"/>
  <c r="V22" i="49"/>
  <c r="U22" i="49"/>
  <c r="S22" i="49"/>
  <c r="K22" i="49"/>
  <c r="J22" i="49"/>
  <c r="I22" i="49"/>
  <c r="AI21" i="49"/>
  <c r="AH21" i="49"/>
  <c r="AG21" i="49"/>
  <c r="W21" i="49"/>
  <c r="V21" i="49"/>
  <c r="U21" i="49"/>
  <c r="K21" i="49"/>
  <c r="J21" i="49"/>
  <c r="I21" i="49"/>
  <c r="AG19" i="49"/>
  <c r="W19" i="49"/>
  <c r="V19" i="49"/>
  <c r="U19" i="49"/>
  <c r="AG16" i="49"/>
  <c r="V16" i="49"/>
  <c r="AI15" i="49"/>
  <c r="AH15" i="49"/>
  <c r="AG15" i="49"/>
  <c r="U15" i="49"/>
  <c r="AG13" i="49"/>
  <c r="AH12" i="49"/>
  <c r="V12" i="49"/>
  <c r="AI11" i="49"/>
  <c r="AH11" i="49"/>
  <c r="AG11" i="49"/>
  <c r="V11" i="49"/>
  <c r="AI10" i="49"/>
  <c r="AH10" i="49"/>
  <c r="AG10" i="49"/>
  <c r="W10" i="49"/>
  <c r="V10" i="49"/>
  <c r="U10" i="49"/>
  <c r="AG9" i="49"/>
  <c r="AI8" i="49"/>
  <c r="AH8" i="49"/>
  <c r="AG8" i="49"/>
  <c r="W8" i="49"/>
  <c r="V8" i="49"/>
  <c r="U8" i="49"/>
  <c r="AI7" i="49"/>
  <c r="AH7" i="49"/>
  <c r="AG7" i="49"/>
  <c r="W7" i="49"/>
  <c r="V7" i="49"/>
  <c r="U7" i="49"/>
  <c r="K7" i="49"/>
  <c r="J7" i="49"/>
  <c r="I7" i="49"/>
  <c r="AI6" i="49"/>
  <c r="AH6" i="49"/>
  <c r="AG6" i="49"/>
  <c r="U6" i="49"/>
  <c r="AG2" i="49"/>
  <c r="U2" i="49"/>
  <c r="I2" i="49"/>
  <c r="O1" i="49"/>
  <c r="AA1" i="49" s="1"/>
  <c r="AG1" i="49" s="1"/>
  <c r="I1" i="49"/>
  <c r="O42" i="48"/>
  <c r="U42" i="48" s="1"/>
  <c r="I42" i="48"/>
  <c r="AJ40" i="48"/>
  <c r="K40" i="49"/>
  <c r="H40" i="49"/>
  <c r="H39" i="49"/>
  <c r="H38" i="49"/>
  <c r="E38" i="49"/>
  <c r="AJ37" i="48"/>
  <c r="X36" i="48"/>
  <c r="K35" i="49"/>
  <c r="H35" i="49"/>
  <c r="H34" i="49"/>
  <c r="E34" i="49"/>
  <c r="H33" i="49"/>
  <c r="E33" i="49"/>
  <c r="K32" i="49"/>
  <c r="H32" i="49"/>
  <c r="K31" i="49"/>
  <c r="H31" i="49"/>
  <c r="H30" i="49"/>
  <c r="E30" i="49"/>
  <c r="H29" i="49"/>
  <c r="E29" i="49"/>
  <c r="H28" i="49"/>
  <c r="K27" i="49"/>
  <c r="H27" i="49"/>
  <c r="E27" i="49"/>
  <c r="E26" i="49"/>
  <c r="K25" i="49"/>
  <c r="H25" i="49"/>
  <c r="E25" i="49"/>
  <c r="H24" i="49"/>
  <c r="E24" i="49"/>
  <c r="H22" i="49"/>
  <c r="E22" i="49"/>
  <c r="H21" i="49"/>
  <c r="K20" i="49"/>
  <c r="H20" i="49"/>
  <c r="K19" i="49"/>
  <c r="H18" i="49"/>
  <c r="K17" i="49"/>
  <c r="H17" i="49"/>
  <c r="E17" i="49"/>
  <c r="K16" i="49"/>
  <c r="H16" i="49"/>
  <c r="K15" i="49"/>
  <c r="H15" i="49"/>
  <c r="E15" i="49"/>
  <c r="E14" i="49"/>
  <c r="K13" i="49"/>
  <c r="H13" i="49"/>
  <c r="E13" i="49"/>
  <c r="K12" i="49"/>
  <c r="H12" i="49"/>
  <c r="K11" i="49"/>
  <c r="H11" i="49"/>
  <c r="E11" i="49"/>
  <c r="E10" i="49"/>
  <c r="K9" i="49"/>
  <c r="H9" i="49"/>
  <c r="E9" i="49"/>
  <c r="K8" i="49"/>
  <c r="H8" i="49"/>
  <c r="E8" i="49"/>
  <c r="E7" i="49"/>
  <c r="AG2" i="48"/>
  <c r="U2" i="48"/>
  <c r="I2" i="48"/>
  <c r="O1" i="48"/>
  <c r="AA1" i="48" s="1"/>
  <c r="AG1" i="48" s="1"/>
  <c r="I1" i="48"/>
  <c r="O42" i="47"/>
  <c r="AA42" i="47" s="1"/>
  <c r="AG42" i="47" s="1"/>
  <c r="I42" i="47"/>
  <c r="AG2" i="47"/>
  <c r="U2" i="47"/>
  <c r="I2" i="47"/>
  <c r="U1" i="47"/>
  <c r="O1" i="47"/>
  <c r="AA1" i="47" s="1"/>
  <c r="AG1" i="47" s="1"/>
  <c r="I1" i="47"/>
  <c r="R44" i="46"/>
  <c r="O44" i="46"/>
  <c r="O42" i="46"/>
  <c r="I42" i="46"/>
  <c r="AL41" i="46"/>
  <c r="AK41" i="46"/>
  <c r="AJ41" i="46"/>
  <c r="AI41" i="46"/>
  <c r="T47" i="46" s="1"/>
  <c r="AH41" i="46"/>
  <c r="AG41" i="46"/>
  <c r="AF41" i="46"/>
  <c r="S47" i="46" s="1"/>
  <c r="AE41" i="46"/>
  <c r="AD41" i="46"/>
  <c r="AC41" i="46"/>
  <c r="R47" i="46" s="1"/>
  <c r="AB41" i="46"/>
  <c r="AA41" i="46"/>
  <c r="Z41" i="46"/>
  <c r="Y41" i="46"/>
  <c r="X41" i="46"/>
  <c r="V41" i="46"/>
  <c r="U41" i="46"/>
  <c r="S41" i="46"/>
  <c r="R41" i="46"/>
  <c r="P41" i="46"/>
  <c r="O41" i="46"/>
  <c r="N41" i="46"/>
  <c r="M41" i="46"/>
  <c r="L41" i="46"/>
  <c r="K41" i="46"/>
  <c r="H47" i="46" s="1"/>
  <c r="H41" i="46"/>
  <c r="G46" i="46" s="1"/>
  <c r="E41" i="46"/>
  <c r="F47" i="46" s="1"/>
  <c r="W40" i="46"/>
  <c r="T40" i="46"/>
  <c r="Q40" i="46"/>
  <c r="I40" i="46"/>
  <c r="J40" i="46" s="1"/>
  <c r="F40" i="46"/>
  <c r="G40" i="46" s="1"/>
  <c r="C40" i="46"/>
  <c r="D40" i="46" s="1"/>
  <c r="W39" i="46"/>
  <c r="T39" i="46"/>
  <c r="Q39" i="46"/>
  <c r="I39" i="46"/>
  <c r="J39" i="46" s="1"/>
  <c r="F39" i="46"/>
  <c r="G39" i="46" s="1"/>
  <c r="C39" i="46"/>
  <c r="D39" i="46" s="1"/>
  <c r="W38" i="46"/>
  <c r="T38" i="46"/>
  <c r="Q38" i="46"/>
  <c r="I38" i="46"/>
  <c r="J38" i="46" s="1"/>
  <c r="F38" i="46"/>
  <c r="C38" i="46"/>
  <c r="W37" i="46"/>
  <c r="T37" i="46"/>
  <c r="Q37" i="46"/>
  <c r="I37" i="46"/>
  <c r="J37" i="46" s="1"/>
  <c r="F37" i="46"/>
  <c r="G37" i="46" s="1"/>
  <c r="C37" i="46"/>
  <c r="D37" i="46" s="1"/>
  <c r="W36" i="46"/>
  <c r="T36" i="46"/>
  <c r="Q36" i="46"/>
  <c r="I36" i="46"/>
  <c r="J36" i="46" s="1"/>
  <c r="F36" i="46"/>
  <c r="C36" i="46"/>
  <c r="W35" i="46"/>
  <c r="T35" i="46"/>
  <c r="Q35" i="46"/>
  <c r="I35" i="46"/>
  <c r="J35" i="46" s="1"/>
  <c r="F35" i="46"/>
  <c r="G35" i="46" s="1"/>
  <c r="C35" i="46"/>
  <c r="D35" i="46" s="1"/>
  <c r="W34" i="46"/>
  <c r="T34" i="46"/>
  <c r="Q34" i="46"/>
  <c r="I34" i="46"/>
  <c r="J34" i="46" s="1"/>
  <c r="F34" i="46"/>
  <c r="C34" i="46"/>
  <c r="W33" i="46"/>
  <c r="T33" i="46"/>
  <c r="Q33" i="46"/>
  <c r="I33" i="46"/>
  <c r="J33" i="46" s="1"/>
  <c r="F33" i="46"/>
  <c r="G33" i="46" s="1"/>
  <c r="C33" i="46"/>
  <c r="D33" i="46" s="1"/>
  <c r="W32" i="46"/>
  <c r="T32" i="46"/>
  <c r="Q32" i="46"/>
  <c r="I32" i="46"/>
  <c r="J32" i="46" s="1"/>
  <c r="F32" i="46"/>
  <c r="C32" i="46"/>
  <c r="W31" i="46"/>
  <c r="T31" i="46"/>
  <c r="Q31" i="46"/>
  <c r="I31" i="46"/>
  <c r="J31" i="46" s="1"/>
  <c r="F31" i="46"/>
  <c r="G31" i="46" s="1"/>
  <c r="C31" i="46"/>
  <c r="D31" i="46" s="1"/>
  <c r="W30" i="46"/>
  <c r="T30" i="46"/>
  <c r="Q30" i="46"/>
  <c r="I30" i="46"/>
  <c r="J30" i="46" s="1"/>
  <c r="F30" i="46"/>
  <c r="C30" i="46"/>
  <c r="W29" i="46"/>
  <c r="T29" i="46"/>
  <c r="Q29" i="46"/>
  <c r="I29" i="46"/>
  <c r="J29" i="46" s="1"/>
  <c r="F29" i="46"/>
  <c r="G29" i="46" s="1"/>
  <c r="C29" i="46"/>
  <c r="D29" i="46" s="1"/>
  <c r="W28" i="46"/>
  <c r="T28" i="46"/>
  <c r="Q28" i="46"/>
  <c r="I28" i="46"/>
  <c r="J28" i="46" s="1"/>
  <c r="F28" i="46"/>
  <c r="C28" i="46"/>
  <c r="W27" i="46"/>
  <c r="T27" i="46"/>
  <c r="Q27" i="46"/>
  <c r="I27" i="46"/>
  <c r="J27" i="46" s="1"/>
  <c r="F27" i="46"/>
  <c r="G27" i="46" s="1"/>
  <c r="C27" i="46"/>
  <c r="D27" i="46" s="1"/>
  <c r="W26" i="46"/>
  <c r="T26" i="46"/>
  <c r="Q26" i="46"/>
  <c r="I26" i="46"/>
  <c r="J26" i="46" s="1"/>
  <c r="F26" i="46"/>
  <c r="C26" i="46"/>
  <c r="W25" i="46"/>
  <c r="T25" i="46"/>
  <c r="Q25" i="46"/>
  <c r="J25" i="46"/>
  <c r="I25" i="46"/>
  <c r="F25" i="46"/>
  <c r="G25" i="46" s="1"/>
  <c r="C25" i="46"/>
  <c r="D25" i="46" s="1"/>
  <c r="W24" i="46"/>
  <c r="T24" i="46"/>
  <c r="Q24" i="46"/>
  <c r="I24" i="46"/>
  <c r="J24" i="46" s="1"/>
  <c r="F24" i="46"/>
  <c r="C24" i="46"/>
  <c r="W23" i="46"/>
  <c r="T23" i="46"/>
  <c r="Q23" i="46"/>
  <c r="I23" i="46"/>
  <c r="J23" i="46" s="1"/>
  <c r="F23" i="46"/>
  <c r="G23" i="46" s="1"/>
  <c r="C23" i="46"/>
  <c r="D23" i="46" s="1"/>
  <c r="W22" i="46"/>
  <c r="T22" i="46"/>
  <c r="Q22" i="46"/>
  <c r="I22" i="46"/>
  <c r="J22" i="46" s="1"/>
  <c r="F22" i="46"/>
  <c r="C22" i="46"/>
  <c r="W21" i="46"/>
  <c r="T21" i="46"/>
  <c r="Q21" i="46"/>
  <c r="I21" i="46"/>
  <c r="J21" i="46" s="1"/>
  <c r="F21" i="46"/>
  <c r="G21" i="46" s="1"/>
  <c r="C21" i="46"/>
  <c r="D21" i="46" s="1"/>
  <c r="W20" i="46"/>
  <c r="T20" i="46"/>
  <c r="Q20" i="46"/>
  <c r="I20" i="46"/>
  <c r="J20" i="46" s="1"/>
  <c r="F20" i="46"/>
  <c r="C20" i="46"/>
  <c r="W19" i="46"/>
  <c r="T19" i="46"/>
  <c r="Q19" i="46"/>
  <c r="I19" i="46"/>
  <c r="J19" i="46" s="1"/>
  <c r="F19" i="46"/>
  <c r="G19" i="46" s="1"/>
  <c r="C19" i="46"/>
  <c r="D19" i="46" s="1"/>
  <c r="W18" i="46"/>
  <c r="T18" i="46"/>
  <c r="Q18" i="46"/>
  <c r="I18" i="46"/>
  <c r="J18" i="46" s="1"/>
  <c r="F18" i="46"/>
  <c r="C18" i="46"/>
  <c r="W17" i="46"/>
  <c r="T17" i="46"/>
  <c r="Q17" i="46"/>
  <c r="I17" i="46"/>
  <c r="J17" i="46" s="1"/>
  <c r="F17" i="46"/>
  <c r="G17" i="46" s="1"/>
  <c r="C17" i="46"/>
  <c r="D17" i="46" s="1"/>
  <c r="W16" i="46"/>
  <c r="T16" i="46"/>
  <c r="Q16" i="46"/>
  <c r="I16" i="46"/>
  <c r="J16" i="46" s="1"/>
  <c r="F16" i="46"/>
  <c r="C16" i="46"/>
  <c r="D16" i="46" s="1"/>
  <c r="W15" i="46"/>
  <c r="T15" i="46"/>
  <c r="Q15" i="46"/>
  <c r="I15" i="46"/>
  <c r="J15" i="46" s="1"/>
  <c r="F15" i="46"/>
  <c r="G15" i="46" s="1"/>
  <c r="C15" i="46"/>
  <c r="D15" i="46" s="1"/>
  <c r="W14" i="46"/>
  <c r="T14" i="46"/>
  <c r="Q14" i="46"/>
  <c r="I14" i="46"/>
  <c r="J14" i="46" s="1"/>
  <c r="F14" i="46"/>
  <c r="C14" i="46"/>
  <c r="D14" i="46" s="1"/>
  <c r="W13" i="46"/>
  <c r="T13" i="46"/>
  <c r="Q13" i="46"/>
  <c r="I13" i="46"/>
  <c r="J13" i="46" s="1"/>
  <c r="F13" i="46"/>
  <c r="G13" i="46" s="1"/>
  <c r="C13" i="46"/>
  <c r="D13" i="46" s="1"/>
  <c r="W12" i="46"/>
  <c r="T12" i="46"/>
  <c r="Q12" i="46"/>
  <c r="I12" i="46"/>
  <c r="J12" i="46" s="1"/>
  <c r="F12" i="46"/>
  <c r="C12" i="46"/>
  <c r="D12" i="46" s="1"/>
  <c r="W11" i="46"/>
  <c r="T11" i="46"/>
  <c r="Q11" i="46"/>
  <c r="I11" i="46"/>
  <c r="J11" i="46" s="1"/>
  <c r="F11" i="46"/>
  <c r="G11" i="46" s="1"/>
  <c r="C11" i="46"/>
  <c r="D11" i="46" s="1"/>
  <c r="W10" i="46"/>
  <c r="T10" i="46"/>
  <c r="Q10" i="46"/>
  <c r="I10" i="46"/>
  <c r="J10" i="46" s="1"/>
  <c r="F10" i="46"/>
  <c r="C10" i="46"/>
  <c r="D10" i="46" s="1"/>
  <c r="W9" i="46"/>
  <c r="T9" i="46"/>
  <c r="Q9" i="46"/>
  <c r="I9" i="46"/>
  <c r="J9" i="46" s="1"/>
  <c r="F9" i="46"/>
  <c r="G9" i="46" s="1"/>
  <c r="C9" i="46"/>
  <c r="D9" i="46" s="1"/>
  <c r="W8" i="46"/>
  <c r="T8" i="46"/>
  <c r="Q8" i="46"/>
  <c r="I8" i="46"/>
  <c r="J8" i="46" s="1"/>
  <c r="F8" i="46"/>
  <c r="C8" i="46"/>
  <c r="D8" i="46" s="1"/>
  <c r="W7" i="46"/>
  <c r="T7" i="46"/>
  <c r="Q7" i="46"/>
  <c r="I7" i="46"/>
  <c r="J7" i="46" s="1"/>
  <c r="F7" i="46"/>
  <c r="G7" i="46" s="1"/>
  <c r="C7" i="46"/>
  <c r="D7" i="46" s="1"/>
  <c r="W6" i="46"/>
  <c r="T6" i="46"/>
  <c r="Q6" i="46"/>
  <c r="Q41" i="46" s="1"/>
  <c r="O47" i="46" s="1"/>
  <c r="I6" i="46"/>
  <c r="F6" i="46"/>
  <c r="C6" i="46"/>
  <c r="AG2" i="46"/>
  <c r="U2" i="46"/>
  <c r="I2" i="46"/>
  <c r="O1" i="46"/>
  <c r="I1" i="46"/>
  <c r="M39" i="45"/>
  <c r="L39" i="45"/>
  <c r="K39" i="45"/>
  <c r="J39" i="45"/>
  <c r="I39" i="45"/>
  <c r="H39" i="45"/>
  <c r="G39" i="45"/>
  <c r="F39" i="45"/>
  <c r="E39" i="45"/>
  <c r="D39" i="45"/>
  <c r="C39" i="45"/>
  <c r="B39" i="45"/>
  <c r="M38" i="45"/>
  <c r="L38" i="45"/>
  <c r="K38" i="45"/>
  <c r="L40" i="40" s="1"/>
  <c r="J38" i="45"/>
  <c r="I38" i="45"/>
  <c r="H38" i="45"/>
  <c r="G38" i="45"/>
  <c r="F38" i="45"/>
  <c r="E38" i="45"/>
  <c r="D38" i="45"/>
  <c r="C38" i="45"/>
  <c r="B38" i="45"/>
  <c r="M37" i="45"/>
  <c r="L37" i="45"/>
  <c r="K37" i="45"/>
  <c r="L39" i="40" s="1"/>
  <c r="J37" i="45"/>
  <c r="I37" i="45"/>
  <c r="H37" i="45"/>
  <c r="G37" i="45"/>
  <c r="F37" i="45"/>
  <c r="E37" i="45"/>
  <c r="D37" i="45"/>
  <c r="C37" i="45"/>
  <c r="B37" i="45"/>
  <c r="M36" i="45"/>
  <c r="L36" i="45"/>
  <c r="K36" i="45"/>
  <c r="L38" i="40" s="1"/>
  <c r="J36" i="45"/>
  <c r="I36" i="45"/>
  <c r="H36" i="45"/>
  <c r="G36" i="45"/>
  <c r="F36" i="45"/>
  <c r="E36" i="45"/>
  <c r="D36" i="45"/>
  <c r="C36" i="45"/>
  <c r="B36" i="45"/>
  <c r="M35" i="45"/>
  <c r="L35" i="45"/>
  <c r="K35" i="45"/>
  <c r="L37" i="40" s="1"/>
  <c r="J35" i="45"/>
  <c r="I35" i="45"/>
  <c r="H35" i="45"/>
  <c r="G35" i="45"/>
  <c r="F35" i="45"/>
  <c r="E35" i="45"/>
  <c r="D35" i="45"/>
  <c r="C35" i="45"/>
  <c r="B35" i="45"/>
  <c r="M34" i="45"/>
  <c r="L34" i="45"/>
  <c r="K34" i="45"/>
  <c r="L36" i="40" s="1"/>
  <c r="J34" i="45"/>
  <c r="I34" i="45"/>
  <c r="H34" i="45"/>
  <c r="G34" i="45"/>
  <c r="F34" i="45"/>
  <c r="E34" i="45"/>
  <c r="D34" i="45"/>
  <c r="C34" i="45"/>
  <c r="B34" i="45"/>
  <c r="M33" i="45"/>
  <c r="L33" i="45"/>
  <c r="K33" i="45"/>
  <c r="L35" i="40" s="1"/>
  <c r="J33" i="45"/>
  <c r="I33" i="45"/>
  <c r="H33" i="45"/>
  <c r="G33" i="45"/>
  <c r="F33" i="45"/>
  <c r="E33" i="45"/>
  <c r="D33" i="45"/>
  <c r="C33" i="45"/>
  <c r="B33" i="45"/>
  <c r="M32" i="45"/>
  <c r="L32" i="45"/>
  <c r="K32" i="45"/>
  <c r="L34" i="40" s="1"/>
  <c r="J32" i="45"/>
  <c r="I32" i="45"/>
  <c r="H32" i="45"/>
  <c r="G32" i="45"/>
  <c r="F32" i="45"/>
  <c r="E32" i="45"/>
  <c r="D32" i="45"/>
  <c r="C32" i="45"/>
  <c r="B32" i="45"/>
  <c r="M31" i="45"/>
  <c r="L31" i="45"/>
  <c r="K31" i="45"/>
  <c r="L33" i="40" s="1"/>
  <c r="J31" i="45"/>
  <c r="I31" i="45"/>
  <c r="H31" i="45"/>
  <c r="G31" i="45"/>
  <c r="F31" i="45"/>
  <c r="E31" i="45"/>
  <c r="D31" i="45"/>
  <c r="C31" i="45"/>
  <c r="B31" i="45"/>
  <c r="M30" i="45"/>
  <c r="L30" i="45"/>
  <c r="K30" i="45"/>
  <c r="L32" i="40" s="1"/>
  <c r="J30" i="45"/>
  <c r="I30" i="45"/>
  <c r="H30" i="45"/>
  <c r="G30" i="45"/>
  <c r="F30" i="45"/>
  <c r="E30" i="45"/>
  <c r="D30" i="45"/>
  <c r="C30" i="45"/>
  <c r="B30" i="45"/>
  <c r="M29" i="45"/>
  <c r="L29" i="45"/>
  <c r="K29" i="45"/>
  <c r="L31" i="40" s="1"/>
  <c r="J29" i="45"/>
  <c r="I29" i="45"/>
  <c r="H29" i="45"/>
  <c r="G29" i="45"/>
  <c r="F29" i="45"/>
  <c r="E29" i="45"/>
  <c r="D29" i="45"/>
  <c r="C29" i="45"/>
  <c r="B29" i="45"/>
  <c r="M28" i="45"/>
  <c r="L28" i="45"/>
  <c r="K28" i="45"/>
  <c r="L30" i="40" s="1"/>
  <c r="J28" i="45"/>
  <c r="I28" i="45"/>
  <c r="H28" i="45"/>
  <c r="G28" i="45"/>
  <c r="F28" i="45"/>
  <c r="E28" i="45"/>
  <c r="D28" i="45"/>
  <c r="C28" i="45"/>
  <c r="B28" i="45"/>
  <c r="M27" i="45"/>
  <c r="L27" i="45"/>
  <c r="K27" i="45"/>
  <c r="L29" i="40" s="1"/>
  <c r="J27" i="45"/>
  <c r="I27" i="45"/>
  <c r="H27" i="45"/>
  <c r="G27" i="45"/>
  <c r="F27" i="45"/>
  <c r="E27" i="45"/>
  <c r="D27" i="45"/>
  <c r="C27" i="45"/>
  <c r="B27" i="45"/>
  <c r="M26" i="45"/>
  <c r="L26" i="45"/>
  <c r="K26" i="45"/>
  <c r="L28" i="40" s="1"/>
  <c r="J26" i="45"/>
  <c r="I26" i="45"/>
  <c r="H26" i="45"/>
  <c r="G26" i="45"/>
  <c r="F26" i="45"/>
  <c r="E26" i="45"/>
  <c r="D26" i="45"/>
  <c r="C26" i="45"/>
  <c r="B26" i="45"/>
  <c r="M25" i="45"/>
  <c r="L25" i="45"/>
  <c r="K25" i="45"/>
  <c r="L27" i="40" s="1"/>
  <c r="J25" i="45"/>
  <c r="I25" i="45"/>
  <c r="H25" i="45"/>
  <c r="G25" i="45"/>
  <c r="F25" i="45"/>
  <c r="E25" i="45"/>
  <c r="D25" i="45"/>
  <c r="C25" i="45"/>
  <c r="B25" i="45"/>
  <c r="M24" i="45"/>
  <c r="L24" i="45"/>
  <c r="K24" i="45"/>
  <c r="L26" i="40" s="1"/>
  <c r="J24" i="45"/>
  <c r="I24" i="45"/>
  <c r="H24" i="45"/>
  <c r="G24" i="45"/>
  <c r="F24" i="45"/>
  <c r="E24" i="45"/>
  <c r="D24" i="45"/>
  <c r="C24" i="45"/>
  <c r="B24" i="45"/>
  <c r="M23" i="45"/>
  <c r="L23" i="45"/>
  <c r="K23" i="45"/>
  <c r="L25" i="40" s="1"/>
  <c r="J23" i="45"/>
  <c r="I23" i="45"/>
  <c r="H23" i="45"/>
  <c r="G23" i="45"/>
  <c r="F23" i="45"/>
  <c r="E23" i="45"/>
  <c r="D23" i="45"/>
  <c r="C23" i="45"/>
  <c r="B23" i="45"/>
  <c r="M22" i="45"/>
  <c r="L22" i="45"/>
  <c r="K22" i="45"/>
  <c r="L24" i="40" s="1"/>
  <c r="J22" i="45"/>
  <c r="I22" i="45"/>
  <c r="H22" i="45"/>
  <c r="G22" i="45"/>
  <c r="F22" i="45"/>
  <c r="E22" i="45"/>
  <c r="D22" i="45"/>
  <c r="C22" i="45"/>
  <c r="B22" i="45"/>
  <c r="M21" i="45"/>
  <c r="L21" i="45"/>
  <c r="K21" i="45"/>
  <c r="L23" i="40" s="1"/>
  <c r="J21" i="45"/>
  <c r="I21" i="45"/>
  <c r="H21" i="45"/>
  <c r="G21" i="45"/>
  <c r="F21" i="45"/>
  <c r="E21" i="45"/>
  <c r="D21" i="45"/>
  <c r="C21" i="45"/>
  <c r="B21" i="45"/>
  <c r="M20" i="45"/>
  <c r="L20" i="45"/>
  <c r="K20" i="45"/>
  <c r="L22" i="40" s="1"/>
  <c r="J20" i="45"/>
  <c r="I20" i="45"/>
  <c r="H20" i="45"/>
  <c r="G20" i="45"/>
  <c r="F20" i="45"/>
  <c r="E20" i="45"/>
  <c r="D20" i="45"/>
  <c r="C20" i="45"/>
  <c r="B20" i="45"/>
  <c r="M19" i="45"/>
  <c r="L19" i="45"/>
  <c r="K19" i="45"/>
  <c r="L21" i="40" s="1"/>
  <c r="J19" i="45"/>
  <c r="I19" i="45"/>
  <c r="H19" i="45"/>
  <c r="G19" i="45"/>
  <c r="F19" i="45"/>
  <c r="E19" i="45"/>
  <c r="D19" i="45"/>
  <c r="C19" i="45"/>
  <c r="B19" i="45"/>
  <c r="M18" i="45"/>
  <c r="L18" i="45"/>
  <c r="K18" i="45"/>
  <c r="L20" i="40" s="1"/>
  <c r="J18" i="45"/>
  <c r="I18" i="45"/>
  <c r="H18" i="45"/>
  <c r="G18" i="45"/>
  <c r="F18" i="45"/>
  <c r="E18" i="45"/>
  <c r="D18" i="45"/>
  <c r="C18" i="45"/>
  <c r="B18" i="45"/>
  <c r="M17" i="45"/>
  <c r="L17" i="45"/>
  <c r="K17" i="45"/>
  <c r="L19" i="40" s="1"/>
  <c r="J17" i="45"/>
  <c r="I17" i="45"/>
  <c r="H17" i="45"/>
  <c r="G17" i="45"/>
  <c r="F17" i="45"/>
  <c r="E17" i="45"/>
  <c r="D17" i="45"/>
  <c r="C17" i="45"/>
  <c r="B17" i="45"/>
  <c r="M16" i="45"/>
  <c r="L16" i="45"/>
  <c r="K16" i="45"/>
  <c r="L18" i="40" s="1"/>
  <c r="J16" i="45"/>
  <c r="I16" i="45"/>
  <c r="H16" i="45"/>
  <c r="G16" i="45"/>
  <c r="F16" i="45"/>
  <c r="E16" i="45"/>
  <c r="D16" i="45"/>
  <c r="C16" i="45"/>
  <c r="B16" i="45"/>
  <c r="M15" i="45"/>
  <c r="L15" i="45"/>
  <c r="K15" i="45"/>
  <c r="L17" i="40" s="1"/>
  <c r="J15" i="45"/>
  <c r="I15" i="45"/>
  <c r="H15" i="45"/>
  <c r="G15" i="45"/>
  <c r="F15" i="45"/>
  <c r="E15" i="45"/>
  <c r="D15" i="45"/>
  <c r="C15" i="45"/>
  <c r="B15" i="45"/>
  <c r="M14" i="45"/>
  <c r="L14" i="45"/>
  <c r="K14" i="45"/>
  <c r="L16" i="40" s="1"/>
  <c r="J14" i="45"/>
  <c r="I14" i="45"/>
  <c r="H14" i="45"/>
  <c r="G14" i="45"/>
  <c r="F14" i="45"/>
  <c r="E14" i="45"/>
  <c r="D14" i="45"/>
  <c r="C14" i="45"/>
  <c r="B14" i="45"/>
  <c r="M13" i="45"/>
  <c r="L13" i="45"/>
  <c r="K13" i="45"/>
  <c r="L15" i="40" s="1"/>
  <c r="J13" i="45"/>
  <c r="I13" i="45"/>
  <c r="H13" i="45"/>
  <c r="G13" i="45"/>
  <c r="F13" i="45"/>
  <c r="E13" i="45"/>
  <c r="D13" i="45"/>
  <c r="C13" i="45"/>
  <c r="B13" i="45"/>
  <c r="M12" i="45"/>
  <c r="L12" i="45"/>
  <c r="K12" i="45"/>
  <c r="L14" i="40" s="1"/>
  <c r="J12" i="45"/>
  <c r="I12" i="45"/>
  <c r="H12" i="45"/>
  <c r="G12" i="45"/>
  <c r="F12" i="45"/>
  <c r="E12" i="45"/>
  <c r="D12" i="45"/>
  <c r="C12" i="45"/>
  <c r="B12" i="45"/>
  <c r="M11" i="45"/>
  <c r="L11" i="45"/>
  <c r="K11" i="45"/>
  <c r="L13" i="40" s="1"/>
  <c r="J11" i="45"/>
  <c r="I11" i="45"/>
  <c r="H11" i="45"/>
  <c r="G11" i="45"/>
  <c r="F11" i="45"/>
  <c r="E11" i="45"/>
  <c r="D11" i="45"/>
  <c r="C11" i="45"/>
  <c r="B11" i="45"/>
  <c r="M10" i="45"/>
  <c r="L10" i="45"/>
  <c r="K10" i="45"/>
  <c r="L12" i="40" s="1"/>
  <c r="J10" i="45"/>
  <c r="I10" i="45"/>
  <c r="H10" i="45"/>
  <c r="G10" i="45"/>
  <c r="F10" i="45"/>
  <c r="E10" i="45"/>
  <c r="D10" i="45"/>
  <c r="C10" i="45"/>
  <c r="B10" i="45"/>
  <c r="M9" i="45"/>
  <c r="L9" i="45"/>
  <c r="K9" i="45"/>
  <c r="L11" i="40" s="1"/>
  <c r="J9" i="45"/>
  <c r="I9" i="45"/>
  <c r="H9" i="45"/>
  <c r="G9" i="45"/>
  <c r="F9" i="45"/>
  <c r="E9" i="45"/>
  <c r="D9" i="45"/>
  <c r="C9" i="45"/>
  <c r="B9" i="45"/>
  <c r="M8" i="45"/>
  <c r="L8" i="45"/>
  <c r="K8" i="45"/>
  <c r="L10" i="40" s="1"/>
  <c r="J8" i="45"/>
  <c r="I8" i="45"/>
  <c r="H8" i="45"/>
  <c r="G8" i="45"/>
  <c r="F8" i="45"/>
  <c r="E8" i="45"/>
  <c r="D8" i="45"/>
  <c r="C8" i="45"/>
  <c r="B8" i="45"/>
  <c r="M7" i="45"/>
  <c r="L7" i="45"/>
  <c r="K7" i="45"/>
  <c r="L9" i="40" s="1"/>
  <c r="J7" i="45"/>
  <c r="I7" i="45"/>
  <c r="H7" i="45"/>
  <c r="G7" i="45"/>
  <c r="F7" i="45"/>
  <c r="E7" i="45"/>
  <c r="D7" i="45"/>
  <c r="C7" i="45"/>
  <c r="B7" i="45"/>
  <c r="M6" i="45"/>
  <c r="L6" i="45"/>
  <c r="K6" i="45"/>
  <c r="L8" i="40" s="1"/>
  <c r="J6" i="45"/>
  <c r="I6" i="45"/>
  <c r="H6" i="45"/>
  <c r="G6" i="45"/>
  <c r="F6" i="45"/>
  <c r="E6" i="45"/>
  <c r="D6" i="45"/>
  <c r="C6" i="45"/>
  <c r="B6" i="45"/>
  <c r="M5" i="45"/>
  <c r="L5" i="45"/>
  <c r="K5" i="45"/>
  <c r="L7" i="40" s="1"/>
  <c r="J5" i="45"/>
  <c r="I5" i="45"/>
  <c r="H5" i="45"/>
  <c r="G5" i="45"/>
  <c r="F5" i="45"/>
  <c r="E5" i="45"/>
  <c r="D5" i="45"/>
  <c r="C5" i="45"/>
  <c r="B5" i="45"/>
  <c r="M4" i="45"/>
  <c r="L4" i="45"/>
  <c r="K4" i="45"/>
  <c r="L6" i="40" s="1"/>
  <c r="J4" i="45"/>
  <c r="I4" i="45"/>
  <c r="H4" i="45"/>
  <c r="G4" i="45"/>
  <c r="F4" i="45"/>
  <c r="E4" i="45"/>
  <c r="D4" i="45"/>
  <c r="C4" i="45"/>
  <c r="B4" i="45"/>
  <c r="M40" i="44"/>
  <c r="L40" i="44"/>
  <c r="K40" i="44"/>
  <c r="J40" i="44"/>
  <c r="I40" i="44"/>
  <c r="H40" i="44"/>
  <c r="G40" i="44"/>
  <c r="F40" i="44"/>
  <c r="E40" i="44"/>
  <c r="D40" i="44"/>
  <c r="C40" i="44"/>
  <c r="B40" i="44"/>
  <c r="M39" i="43"/>
  <c r="L39" i="43"/>
  <c r="K39" i="43"/>
  <c r="J39" i="43"/>
  <c r="I39" i="43"/>
  <c r="H39" i="43"/>
  <c r="G39" i="43"/>
  <c r="F39" i="43"/>
  <c r="E39" i="43"/>
  <c r="D39" i="43"/>
  <c r="C39" i="43"/>
  <c r="B39" i="43"/>
  <c r="M38" i="43"/>
  <c r="L38" i="43"/>
  <c r="K38" i="43"/>
  <c r="J38" i="43"/>
  <c r="I38" i="43"/>
  <c r="H38" i="43"/>
  <c r="G38" i="43"/>
  <c r="F38" i="43"/>
  <c r="E38" i="43"/>
  <c r="D38" i="43"/>
  <c r="C38" i="43"/>
  <c r="B38" i="43"/>
  <c r="C40" i="39" s="1"/>
  <c r="M37" i="43"/>
  <c r="L37" i="43"/>
  <c r="K37" i="43"/>
  <c r="J37" i="43"/>
  <c r="I37" i="43"/>
  <c r="H37" i="43"/>
  <c r="G37" i="43"/>
  <c r="F37" i="43"/>
  <c r="E37" i="43"/>
  <c r="D37" i="43"/>
  <c r="C37" i="43"/>
  <c r="B37" i="43"/>
  <c r="C39" i="39" s="1"/>
  <c r="M36" i="43"/>
  <c r="L36" i="43"/>
  <c r="K36" i="43"/>
  <c r="J36" i="43"/>
  <c r="I36" i="43"/>
  <c r="H36" i="43"/>
  <c r="G36" i="43"/>
  <c r="F36" i="43"/>
  <c r="E36" i="43"/>
  <c r="D36" i="43"/>
  <c r="C36" i="43"/>
  <c r="B36" i="43"/>
  <c r="C38" i="39" s="1"/>
  <c r="M35" i="43"/>
  <c r="L35" i="43"/>
  <c r="K35" i="43"/>
  <c r="J35" i="43"/>
  <c r="I35" i="43"/>
  <c r="H35" i="43"/>
  <c r="G35" i="43"/>
  <c r="F35" i="43"/>
  <c r="E35" i="43"/>
  <c r="D35" i="43"/>
  <c r="C35" i="43"/>
  <c r="B35" i="43"/>
  <c r="C37" i="39" s="1"/>
  <c r="M34" i="43"/>
  <c r="L34" i="43"/>
  <c r="K34" i="43"/>
  <c r="J34" i="43"/>
  <c r="I34" i="43"/>
  <c r="H34" i="43"/>
  <c r="G34" i="43"/>
  <c r="F34" i="43"/>
  <c r="E34" i="43"/>
  <c r="D34" i="43"/>
  <c r="C34" i="43"/>
  <c r="B34" i="43"/>
  <c r="C36" i="39" s="1"/>
  <c r="M33" i="43"/>
  <c r="L33" i="43"/>
  <c r="K33" i="43"/>
  <c r="J33" i="43"/>
  <c r="I33" i="43"/>
  <c r="H33" i="43"/>
  <c r="G33" i="43"/>
  <c r="F33" i="43"/>
  <c r="E33" i="43"/>
  <c r="D33" i="43"/>
  <c r="C33" i="43"/>
  <c r="B33" i="43"/>
  <c r="C35" i="39" s="1"/>
  <c r="M32" i="43"/>
  <c r="L32" i="43"/>
  <c r="K32" i="43"/>
  <c r="J32" i="43"/>
  <c r="I32" i="43"/>
  <c r="H32" i="43"/>
  <c r="G32" i="43"/>
  <c r="F32" i="43"/>
  <c r="E32" i="43"/>
  <c r="D32" i="43"/>
  <c r="C32" i="43"/>
  <c r="B32" i="43"/>
  <c r="C34" i="39" s="1"/>
  <c r="M31" i="43"/>
  <c r="L31" i="43"/>
  <c r="K31" i="43"/>
  <c r="J31" i="43"/>
  <c r="I31" i="43"/>
  <c r="H31" i="43"/>
  <c r="G31" i="43"/>
  <c r="F31" i="43"/>
  <c r="E31" i="43"/>
  <c r="D31" i="43"/>
  <c r="C31" i="43"/>
  <c r="B31" i="43"/>
  <c r="C33" i="39" s="1"/>
  <c r="M30" i="43"/>
  <c r="L30" i="43"/>
  <c r="K30" i="43"/>
  <c r="J30" i="43"/>
  <c r="I30" i="43"/>
  <c r="H30" i="43"/>
  <c r="G30" i="43"/>
  <c r="F30" i="43"/>
  <c r="E30" i="43"/>
  <c r="D30" i="43"/>
  <c r="C30" i="43"/>
  <c r="B30" i="43"/>
  <c r="C32" i="39" s="1"/>
  <c r="M29" i="43"/>
  <c r="L29" i="43"/>
  <c r="K29" i="43"/>
  <c r="J29" i="43"/>
  <c r="I29" i="43"/>
  <c r="H29" i="43"/>
  <c r="G29" i="43"/>
  <c r="F29" i="43"/>
  <c r="E29" i="43"/>
  <c r="D29" i="43"/>
  <c r="C29" i="43"/>
  <c r="B29" i="43"/>
  <c r="C31" i="39" s="1"/>
  <c r="M28" i="43"/>
  <c r="L28" i="43"/>
  <c r="K28" i="43"/>
  <c r="J28" i="43"/>
  <c r="I28" i="43"/>
  <c r="H28" i="43"/>
  <c r="G28" i="43"/>
  <c r="F28" i="43"/>
  <c r="E28" i="43"/>
  <c r="D28" i="43"/>
  <c r="C28" i="43"/>
  <c r="B28" i="43"/>
  <c r="C30" i="39" s="1"/>
  <c r="M27" i="43"/>
  <c r="L27" i="43"/>
  <c r="K27" i="43"/>
  <c r="J27" i="43"/>
  <c r="I27" i="43"/>
  <c r="H27" i="43"/>
  <c r="G27" i="43"/>
  <c r="F27" i="43"/>
  <c r="E27" i="43"/>
  <c r="D27" i="43"/>
  <c r="C27" i="43"/>
  <c r="B27" i="43"/>
  <c r="C29" i="39" s="1"/>
  <c r="M26" i="43"/>
  <c r="L26" i="43"/>
  <c r="K26" i="43"/>
  <c r="J26" i="43"/>
  <c r="I26" i="43"/>
  <c r="H26" i="43"/>
  <c r="G26" i="43"/>
  <c r="F26" i="43"/>
  <c r="E26" i="43"/>
  <c r="D26" i="43"/>
  <c r="C26" i="43"/>
  <c r="B26" i="43"/>
  <c r="C28" i="39" s="1"/>
  <c r="M25" i="43"/>
  <c r="L25" i="43"/>
  <c r="K25" i="43"/>
  <c r="J25" i="43"/>
  <c r="I25" i="43"/>
  <c r="H25" i="43"/>
  <c r="G25" i="43"/>
  <c r="F25" i="43"/>
  <c r="E25" i="43"/>
  <c r="D25" i="43"/>
  <c r="C25" i="43"/>
  <c r="B25" i="43"/>
  <c r="C27" i="39" s="1"/>
  <c r="M24" i="43"/>
  <c r="L24" i="43"/>
  <c r="K24" i="43"/>
  <c r="J24" i="43"/>
  <c r="I24" i="43"/>
  <c r="H24" i="43"/>
  <c r="G24" i="43"/>
  <c r="F24" i="43"/>
  <c r="E24" i="43"/>
  <c r="D24" i="43"/>
  <c r="C24" i="43"/>
  <c r="B24" i="43"/>
  <c r="C26" i="39" s="1"/>
  <c r="M23" i="43"/>
  <c r="L23" i="43"/>
  <c r="K23" i="43"/>
  <c r="J23" i="43"/>
  <c r="I23" i="43"/>
  <c r="H23" i="43"/>
  <c r="G23" i="43"/>
  <c r="F23" i="43"/>
  <c r="E23" i="43"/>
  <c r="D23" i="43"/>
  <c r="C23" i="43"/>
  <c r="B23" i="43"/>
  <c r="C25" i="39" s="1"/>
  <c r="M22" i="43"/>
  <c r="L22" i="43"/>
  <c r="K22" i="43"/>
  <c r="J22" i="43"/>
  <c r="I22" i="43"/>
  <c r="H22" i="43"/>
  <c r="G22" i="43"/>
  <c r="F22" i="43"/>
  <c r="E22" i="43"/>
  <c r="D22" i="43"/>
  <c r="C22" i="43"/>
  <c r="B22" i="43"/>
  <c r="C24" i="39" s="1"/>
  <c r="M21" i="43"/>
  <c r="L21" i="43"/>
  <c r="K21" i="43"/>
  <c r="J21" i="43"/>
  <c r="I21" i="43"/>
  <c r="H21" i="43"/>
  <c r="G21" i="43"/>
  <c r="F21" i="43"/>
  <c r="E21" i="43"/>
  <c r="D21" i="43"/>
  <c r="C21" i="43"/>
  <c r="B21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M9" i="43"/>
  <c r="L9" i="43"/>
  <c r="K9" i="43"/>
  <c r="J9" i="43"/>
  <c r="I9" i="43"/>
  <c r="H9" i="43"/>
  <c r="G9" i="43"/>
  <c r="F9" i="43"/>
  <c r="E9" i="43"/>
  <c r="D9" i="43"/>
  <c r="C9" i="43"/>
  <c r="B9" i="43"/>
  <c r="M8" i="43"/>
  <c r="L8" i="43"/>
  <c r="K8" i="43"/>
  <c r="J8" i="43"/>
  <c r="I8" i="43"/>
  <c r="H8" i="43"/>
  <c r="G8" i="43"/>
  <c r="F8" i="43"/>
  <c r="E8" i="43"/>
  <c r="D8" i="43"/>
  <c r="C8" i="43"/>
  <c r="B8" i="43"/>
  <c r="M7" i="43"/>
  <c r="L7" i="43"/>
  <c r="K7" i="43"/>
  <c r="J7" i="43"/>
  <c r="I7" i="43"/>
  <c r="H7" i="43"/>
  <c r="G7" i="43"/>
  <c r="F7" i="43"/>
  <c r="E7" i="43"/>
  <c r="D7" i="43"/>
  <c r="C7" i="43"/>
  <c r="B7" i="43"/>
  <c r="M6" i="43"/>
  <c r="L6" i="43"/>
  <c r="K6" i="43"/>
  <c r="J6" i="43"/>
  <c r="I6" i="43"/>
  <c r="H6" i="43"/>
  <c r="G6" i="43"/>
  <c r="F6" i="43"/>
  <c r="E6" i="43"/>
  <c r="D6" i="43"/>
  <c r="C6" i="43"/>
  <c r="B6" i="43"/>
  <c r="M5" i="43"/>
  <c r="L5" i="43"/>
  <c r="K5" i="43"/>
  <c r="J5" i="43"/>
  <c r="I5" i="43"/>
  <c r="H5" i="43"/>
  <c r="G5" i="43"/>
  <c r="F5" i="43"/>
  <c r="E5" i="43"/>
  <c r="D5" i="43"/>
  <c r="C5" i="43"/>
  <c r="B5" i="43"/>
  <c r="M4" i="43"/>
  <c r="L4" i="43"/>
  <c r="K4" i="43"/>
  <c r="J4" i="43"/>
  <c r="I4" i="43"/>
  <c r="H4" i="43"/>
  <c r="G4" i="43"/>
  <c r="F4" i="43"/>
  <c r="E4" i="43"/>
  <c r="D4" i="43"/>
  <c r="C4" i="43"/>
  <c r="B4" i="43"/>
  <c r="M40" i="42"/>
  <c r="L40" i="42"/>
  <c r="K40" i="42"/>
  <c r="J40" i="42"/>
  <c r="I40" i="42"/>
  <c r="H40" i="42"/>
  <c r="G40" i="42"/>
  <c r="F40" i="42"/>
  <c r="E40" i="42"/>
  <c r="D40" i="42"/>
  <c r="C40" i="42"/>
  <c r="B40" i="42"/>
  <c r="M40" i="41"/>
  <c r="L40" i="41"/>
  <c r="K40" i="41"/>
  <c r="J40" i="41"/>
  <c r="I40" i="41"/>
  <c r="H40" i="41"/>
  <c r="G40" i="41"/>
  <c r="F40" i="41"/>
  <c r="E40" i="41"/>
  <c r="D40" i="41"/>
  <c r="C40" i="41"/>
  <c r="B40" i="41"/>
  <c r="I40" i="40"/>
  <c r="F40" i="40"/>
  <c r="C40" i="40"/>
  <c r="I39" i="40"/>
  <c r="F39" i="40"/>
  <c r="C39" i="40"/>
  <c r="I38" i="40"/>
  <c r="F38" i="40"/>
  <c r="C38" i="40"/>
  <c r="I37" i="40"/>
  <c r="F37" i="40"/>
  <c r="C37" i="40"/>
  <c r="I36" i="40"/>
  <c r="F36" i="40"/>
  <c r="C36" i="40"/>
  <c r="I35" i="40"/>
  <c r="F35" i="40"/>
  <c r="C35" i="40"/>
  <c r="I34" i="40"/>
  <c r="F34" i="40"/>
  <c r="C34" i="40"/>
  <c r="I33" i="40"/>
  <c r="F33" i="40"/>
  <c r="C33" i="40"/>
  <c r="I32" i="40"/>
  <c r="F32" i="40"/>
  <c r="C32" i="40"/>
  <c r="I31" i="40"/>
  <c r="F31" i="40"/>
  <c r="C31" i="40"/>
  <c r="I30" i="40"/>
  <c r="F30" i="40"/>
  <c r="C30" i="40"/>
  <c r="I29" i="40"/>
  <c r="F29" i="40"/>
  <c r="C29" i="40"/>
  <c r="I28" i="40"/>
  <c r="F28" i="40"/>
  <c r="C28" i="40"/>
  <c r="I27" i="40"/>
  <c r="F27" i="40"/>
  <c r="C27" i="40"/>
  <c r="I26" i="40"/>
  <c r="F26" i="40"/>
  <c r="C26" i="40"/>
  <c r="I25" i="40"/>
  <c r="F25" i="40"/>
  <c r="C25" i="40"/>
  <c r="I24" i="40"/>
  <c r="F24" i="40"/>
  <c r="C24" i="40"/>
  <c r="I23" i="40"/>
  <c r="F23" i="40"/>
  <c r="C23" i="40"/>
  <c r="I22" i="40"/>
  <c r="F22" i="40"/>
  <c r="C22" i="40"/>
  <c r="I21" i="40"/>
  <c r="F21" i="40"/>
  <c r="C21" i="40"/>
  <c r="I20" i="40"/>
  <c r="F20" i="40"/>
  <c r="C20" i="40"/>
  <c r="I19" i="40"/>
  <c r="F19" i="40"/>
  <c r="C19" i="40"/>
  <c r="I18" i="40"/>
  <c r="F18" i="40"/>
  <c r="C18" i="40"/>
  <c r="I17" i="40"/>
  <c r="F17" i="40"/>
  <c r="C17" i="40"/>
  <c r="I16" i="40"/>
  <c r="F16" i="40"/>
  <c r="C16" i="40"/>
  <c r="I15" i="40"/>
  <c r="F15" i="40"/>
  <c r="C15" i="40"/>
  <c r="I14" i="40"/>
  <c r="F14" i="40"/>
  <c r="C14" i="40"/>
  <c r="I13" i="40"/>
  <c r="F13" i="40"/>
  <c r="C13" i="40"/>
  <c r="I12" i="40"/>
  <c r="F12" i="40"/>
  <c r="C12" i="40"/>
  <c r="I11" i="40"/>
  <c r="F11" i="40"/>
  <c r="C11" i="40"/>
  <c r="I10" i="40"/>
  <c r="F10" i="40"/>
  <c r="C10" i="40"/>
  <c r="I9" i="40"/>
  <c r="F9" i="40"/>
  <c r="C9" i="40"/>
  <c r="I8" i="40"/>
  <c r="F8" i="40"/>
  <c r="C8" i="40"/>
  <c r="I7" i="40"/>
  <c r="F7" i="40"/>
  <c r="C7" i="40"/>
  <c r="I6" i="40"/>
  <c r="F6" i="40"/>
  <c r="C6" i="40"/>
  <c r="I2" i="40"/>
  <c r="I1" i="40"/>
  <c r="L40" i="39"/>
  <c r="I40" i="39"/>
  <c r="F40" i="39"/>
  <c r="L39" i="39"/>
  <c r="I39" i="39"/>
  <c r="F39" i="39"/>
  <c r="L38" i="39"/>
  <c r="I38" i="39"/>
  <c r="F38" i="39"/>
  <c r="L37" i="39"/>
  <c r="I37" i="39"/>
  <c r="F37" i="39"/>
  <c r="L36" i="39"/>
  <c r="I36" i="39"/>
  <c r="F36" i="39"/>
  <c r="L35" i="39"/>
  <c r="I35" i="39"/>
  <c r="F35" i="39"/>
  <c r="L34" i="39"/>
  <c r="I34" i="39"/>
  <c r="F34" i="39"/>
  <c r="L33" i="39"/>
  <c r="I33" i="39"/>
  <c r="F33" i="39"/>
  <c r="L32" i="39"/>
  <c r="I32" i="39"/>
  <c r="F32" i="39"/>
  <c r="L31" i="39"/>
  <c r="I31" i="39"/>
  <c r="F31" i="39"/>
  <c r="L30" i="39"/>
  <c r="I30" i="39"/>
  <c r="F30" i="39"/>
  <c r="L29" i="39"/>
  <c r="I29" i="39"/>
  <c r="F29" i="39"/>
  <c r="L28" i="39"/>
  <c r="I28" i="39"/>
  <c r="F28" i="39"/>
  <c r="L27" i="39"/>
  <c r="I27" i="39"/>
  <c r="F27" i="39"/>
  <c r="L26" i="39"/>
  <c r="I26" i="39"/>
  <c r="F26" i="39"/>
  <c r="L25" i="39"/>
  <c r="I25" i="39"/>
  <c r="F25" i="39"/>
  <c r="L24" i="39"/>
  <c r="I24" i="39"/>
  <c r="F24" i="39"/>
  <c r="L23" i="39"/>
  <c r="I23" i="39"/>
  <c r="F23" i="39"/>
  <c r="C23" i="39"/>
  <c r="L22" i="39"/>
  <c r="I22" i="39"/>
  <c r="F22" i="39"/>
  <c r="C22" i="39"/>
  <c r="L21" i="39"/>
  <c r="I21" i="39"/>
  <c r="F21" i="39"/>
  <c r="C21" i="39"/>
  <c r="L20" i="39"/>
  <c r="I20" i="39"/>
  <c r="F20" i="39"/>
  <c r="C20" i="39"/>
  <c r="L19" i="39"/>
  <c r="I19" i="39"/>
  <c r="F19" i="39"/>
  <c r="C19" i="39"/>
  <c r="L18" i="39"/>
  <c r="I18" i="39"/>
  <c r="F18" i="39"/>
  <c r="C18" i="39"/>
  <c r="L17" i="39"/>
  <c r="I17" i="39"/>
  <c r="F17" i="39"/>
  <c r="C17" i="39"/>
  <c r="L16" i="39"/>
  <c r="I16" i="39"/>
  <c r="F16" i="39"/>
  <c r="C16" i="39"/>
  <c r="L15" i="39"/>
  <c r="I15" i="39"/>
  <c r="F15" i="39"/>
  <c r="C15" i="39"/>
  <c r="L14" i="39"/>
  <c r="I14" i="39"/>
  <c r="F14" i="39"/>
  <c r="C14" i="39"/>
  <c r="L13" i="39"/>
  <c r="I13" i="39"/>
  <c r="F13" i="39"/>
  <c r="C13" i="39"/>
  <c r="L12" i="39"/>
  <c r="I12" i="39"/>
  <c r="F12" i="39"/>
  <c r="C12" i="39"/>
  <c r="L11" i="39"/>
  <c r="I11" i="39"/>
  <c r="F11" i="39"/>
  <c r="C11" i="39"/>
  <c r="L10" i="39"/>
  <c r="I10" i="39"/>
  <c r="F10" i="39"/>
  <c r="C10" i="39"/>
  <c r="L9" i="39"/>
  <c r="I9" i="39"/>
  <c r="F9" i="39"/>
  <c r="C9" i="39"/>
  <c r="L8" i="39"/>
  <c r="I8" i="39"/>
  <c r="F8" i="39"/>
  <c r="C8" i="39"/>
  <c r="L7" i="39"/>
  <c r="I7" i="39"/>
  <c r="F7" i="39"/>
  <c r="C7" i="39"/>
  <c r="L6" i="39"/>
  <c r="I6" i="39"/>
  <c r="F6" i="39"/>
  <c r="F41" i="39" s="1"/>
  <c r="C6" i="39"/>
  <c r="C41" i="39" s="1"/>
  <c r="I2" i="39"/>
  <c r="I1" i="39"/>
  <c r="M41" i="38"/>
  <c r="L41" i="38"/>
  <c r="J41" i="38"/>
  <c r="I41" i="38"/>
  <c r="G41" i="38"/>
  <c r="F41" i="38"/>
  <c r="D41" i="38"/>
  <c r="C41" i="38"/>
  <c r="N40" i="38"/>
  <c r="K40" i="38"/>
  <c r="H40" i="38"/>
  <c r="E40" i="38"/>
  <c r="N39" i="38"/>
  <c r="K39" i="38"/>
  <c r="H39" i="38"/>
  <c r="E39" i="38"/>
  <c r="N38" i="38"/>
  <c r="K38" i="38"/>
  <c r="H38" i="38"/>
  <c r="E38" i="38"/>
  <c r="N37" i="38"/>
  <c r="K37" i="38"/>
  <c r="H37" i="38"/>
  <c r="E37" i="38"/>
  <c r="N36" i="38"/>
  <c r="K36" i="38"/>
  <c r="H36" i="38"/>
  <c r="E36" i="38"/>
  <c r="N35" i="38"/>
  <c r="K35" i="38"/>
  <c r="H35" i="38"/>
  <c r="E35" i="38"/>
  <c r="N34" i="38"/>
  <c r="K34" i="38"/>
  <c r="H34" i="38"/>
  <c r="E34" i="38"/>
  <c r="N33" i="38"/>
  <c r="K33" i="38"/>
  <c r="H33" i="38"/>
  <c r="E33" i="38"/>
  <c r="N32" i="38"/>
  <c r="K32" i="38"/>
  <c r="H32" i="38"/>
  <c r="E32" i="38"/>
  <c r="N31" i="38"/>
  <c r="K31" i="38"/>
  <c r="H31" i="38"/>
  <c r="E31" i="38"/>
  <c r="N30" i="38"/>
  <c r="K30" i="38"/>
  <c r="H30" i="38"/>
  <c r="E30" i="38"/>
  <c r="N29" i="38"/>
  <c r="K29" i="38"/>
  <c r="H29" i="38"/>
  <c r="E29" i="38"/>
  <c r="N28" i="38"/>
  <c r="K28" i="38"/>
  <c r="H28" i="38"/>
  <c r="E28" i="38"/>
  <c r="N27" i="38"/>
  <c r="K27" i="38"/>
  <c r="H27" i="38"/>
  <c r="E27" i="38"/>
  <c r="N26" i="38"/>
  <c r="K26" i="38"/>
  <c r="H26" i="38"/>
  <c r="E26" i="38"/>
  <c r="N25" i="38"/>
  <c r="K25" i="38"/>
  <c r="H25" i="38"/>
  <c r="E25" i="38"/>
  <c r="N24" i="38"/>
  <c r="K24" i="38"/>
  <c r="H24" i="38"/>
  <c r="E24" i="38"/>
  <c r="N23" i="38"/>
  <c r="K23" i="38"/>
  <c r="H23" i="38"/>
  <c r="E23" i="38"/>
  <c r="N22" i="38"/>
  <c r="K22" i="38"/>
  <c r="H22" i="38"/>
  <c r="E22" i="38"/>
  <c r="N21" i="38"/>
  <c r="K21" i="38"/>
  <c r="H21" i="38"/>
  <c r="E21" i="38"/>
  <c r="N20" i="38"/>
  <c r="K20" i="38"/>
  <c r="H20" i="38"/>
  <c r="E20" i="38"/>
  <c r="N19" i="38"/>
  <c r="K19" i="38"/>
  <c r="H19" i="38"/>
  <c r="E19" i="38"/>
  <c r="N18" i="38"/>
  <c r="K18" i="38"/>
  <c r="H18" i="38"/>
  <c r="E18" i="38"/>
  <c r="N17" i="38"/>
  <c r="K17" i="38"/>
  <c r="H17" i="38"/>
  <c r="E17" i="38"/>
  <c r="N16" i="38"/>
  <c r="K16" i="38"/>
  <c r="H16" i="38"/>
  <c r="E16" i="38"/>
  <c r="N15" i="38"/>
  <c r="K15" i="38"/>
  <c r="H15" i="38"/>
  <c r="E15" i="38"/>
  <c r="N14" i="38"/>
  <c r="K14" i="38"/>
  <c r="K14" i="40" s="1"/>
  <c r="H14" i="38"/>
  <c r="E14" i="38"/>
  <c r="E14" i="40" s="1"/>
  <c r="N13" i="38"/>
  <c r="K13" i="38"/>
  <c r="K13" i="40" s="1"/>
  <c r="J13" i="40" s="1"/>
  <c r="H13" i="38"/>
  <c r="H13" i="40" s="1"/>
  <c r="E13" i="38"/>
  <c r="E13" i="40" s="1"/>
  <c r="D13" i="40" s="1"/>
  <c r="N12" i="38"/>
  <c r="N12" i="40" s="1"/>
  <c r="K12" i="38"/>
  <c r="K12" i="40" s="1"/>
  <c r="H12" i="38"/>
  <c r="H12" i="40" s="1"/>
  <c r="E12" i="38"/>
  <c r="E12" i="40" s="1"/>
  <c r="N11" i="38"/>
  <c r="N11" i="40" s="1"/>
  <c r="K11" i="38"/>
  <c r="K11" i="40" s="1"/>
  <c r="H11" i="38"/>
  <c r="H11" i="40" s="1"/>
  <c r="E11" i="38"/>
  <c r="E11" i="40" s="1"/>
  <c r="N10" i="38"/>
  <c r="N10" i="40" s="1"/>
  <c r="K10" i="38"/>
  <c r="K10" i="40" s="1"/>
  <c r="H10" i="38"/>
  <c r="H10" i="40" s="1"/>
  <c r="E10" i="38"/>
  <c r="E10" i="40" s="1"/>
  <c r="N9" i="38"/>
  <c r="N9" i="40" s="1"/>
  <c r="K9" i="38"/>
  <c r="K9" i="40" s="1"/>
  <c r="H9" i="38"/>
  <c r="H9" i="40" s="1"/>
  <c r="E9" i="38"/>
  <c r="E9" i="40" s="1"/>
  <c r="N8" i="38"/>
  <c r="N8" i="40" s="1"/>
  <c r="K8" i="38"/>
  <c r="K8" i="40" s="1"/>
  <c r="H8" i="38"/>
  <c r="H8" i="40" s="1"/>
  <c r="E8" i="38"/>
  <c r="E8" i="40" s="1"/>
  <c r="N7" i="38"/>
  <c r="N7" i="40" s="1"/>
  <c r="K7" i="38"/>
  <c r="K7" i="40" s="1"/>
  <c r="H7" i="38"/>
  <c r="H7" i="40" s="1"/>
  <c r="E7" i="38"/>
  <c r="E7" i="40" s="1"/>
  <c r="N6" i="38"/>
  <c r="N6" i="40" s="1"/>
  <c r="K6" i="38"/>
  <c r="K6" i="40" s="1"/>
  <c r="H6" i="38"/>
  <c r="H6" i="40" s="1"/>
  <c r="E6" i="38"/>
  <c r="E6" i="40" s="1"/>
  <c r="I2" i="38"/>
  <c r="I1" i="38"/>
  <c r="I41" i="39" l="1"/>
  <c r="AA42" i="46"/>
  <c r="AG42" i="46" s="1"/>
  <c r="U42" i="46"/>
  <c r="AA1" i="46"/>
  <c r="AG1" i="46" s="1"/>
  <c r="U1" i="46"/>
  <c r="C41" i="46"/>
  <c r="L46" i="46" s="1"/>
  <c r="W41" i="46"/>
  <c r="Q47" i="46" s="1"/>
  <c r="I41" i="46"/>
  <c r="N46" i="46" s="1"/>
  <c r="U42" i="47"/>
  <c r="J7" i="40"/>
  <c r="J8" i="40"/>
  <c r="J9" i="40"/>
  <c r="J10" i="40"/>
  <c r="J11" i="40"/>
  <c r="J12" i="40"/>
  <c r="D14" i="40"/>
  <c r="C41" i="40"/>
  <c r="I41" i="40"/>
  <c r="D7" i="40"/>
  <c r="D8" i="40"/>
  <c r="D9" i="40"/>
  <c r="D10" i="40"/>
  <c r="D11" i="40"/>
  <c r="D12" i="40"/>
  <c r="J14" i="40"/>
  <c r="F41" i="40"/>
  <c r="L41" i="40"/>
  <c r="L41" i="39"/>
  <c r="AJ36" i="48"/>
  <c r="X37" i="48"/>
  <c r="E6" i="49"/>
  <c r="K41" i="48"/>
  <c r="K41" i="49" s="1"/>
  <c r="K6" i="49"/>
  <c r="E18" i="49"/>
  <c r="N18" i="48"/>
  <c r="N18" i="49" s="1"/>
  <c r="E20" i="49"/>
  <c r="N20" i="48"/>
  <c r="N20" i="49" s="1"/>
  <c r="F41" i="46"/>
  <c r="M46" i="46" s="1"/>
  <c r="J46" i="46" s="1"/>
  <c r="T41" i="46"/>
  <c r="P47" i="46" s="1"/>
  <c r="F46" i="46"/>
  <c r="H46" i="46"/>
  <c r="G47" i="46"/>
  <c r="U1" i="48"/>
  <c r="H6" i="49"/>
  <c r="H41" i="48"/>
  <c r="H41" i="49" s="1"/>
  <c r="E19" i="49"/>
  <c r="N19" i="48"/>
  <c r="N19" i="49" s="1"/>
  <c r="E21" i="49"/>
  <c r="N21" i="48"/>
  <c r="N21" i="49" s="1"/>
  <c r="D6" i="46"/>
  <c r="G6" i="46"/>
  <c r="J6" i="46"/>
  <c r="G8" i="46"/>
  <c r="G10" i="46"/>
  <c r="G12" i="46"/>
  <c r="G14" i="46"/>
  <c r="G16" i="46"/>
  <c r="D18" i="46"/>
  <c r="G18" i="46"/>
  <c r="D20" i="46"/>
  <c r="G20" i="46"/>
  <c r="D22" i="46"/>
  <c r="G22" i="46"/>
  <c r="D24" i="46"/>
  <c r="G24" i="46"/>
  <c r="D26" i="46"/>
  <c r="G26" i="46"/>
  <c r="D28" i="46"/>
  <c r="G28" i="46"/>
  <c r="D30" i="46"/>
  <c r="G30" i="46"/>
  <c r="D32" i="46"/>
  <c r="G32" i="46"/>
  <c r="D34" i="46"/>
  <c r="G34" i="46"/>
  <c r="D36" i="46"/>
  <c r="G36" i="46"/>
  <c r="D38" i="46"/>
  <c r="G38" i="46"/>
  <c r="N6" i="48"/>
  <c r="N7" i="48"/>
  <c r="N7" i="49" s="1"/>
  <c r="N8" i="48"/>
  <c r="N8" i="49" s="1"/>
  <c r="N9" i="48"/>
  <c r="N9" i="49" s="1"/>
  <c r="N10" i="48"/>
  <c r="N10" i="49" s="1"/>
  <c r="N11" i="48"/>
  <c r="N11" i="49" s="1"/>
  <c r="N12" i="48"/>
  <c r="N12" i="49" s="1"/>
  <c r="N13" i="48"/>
  <c r="N13" i="49" s="1"/>
  <c r="N14" i="48"/>
  <c r="N14" i="49" s="1"/>
  <c r="N15" i="48"/>
  <c r="N15" i="49" s="1"/>
  <c r="N16" i="48"/>
  <c r="N16" i="49" s="1"/>
  <c r="N17" i="48"/>
  <c r="N17" i="49" s="1"/>
  <c r="N22" i="48"/>
  <c r="N22" i="49" s="1"/>
  <c r="N23" i="48"/>
  <c r="N23" i="49" s="1"/>
  <c r="N24" i="48"/>
  <c r="N24" i="49" s="1"/>
  <c r="N25" i="48"/>
  <c r="N25" i="49" s="1"/>
  <c r="N26" i="48"/>
  <c r="N26" i="49" s="1"/>
  <c r="N27" i="48"/>
  <c r="N27" i="49" s="1"/>
  <c r="N28" i="48"/>
  <c r="N28" i="49" s="1"/>
  <c r="N29" i="48"/>
  <c r="N29" i="49" s="1"/>
  <c r="N30" i="48"/>
  <c r="N30" i="49" s="1"/>
  <c r="N31" i="48"/>
  <c r="N31" i="49" s="1"/>
  <c r="N32" i="48"/>
  <c r="N32" i="49" s="1"/>
  <c r="N33" i="48"/>
  <c r="N33" i="49" s="1"/>
  <c r="N34" i="48"/>
  <c r="N34" i="49" s="1"/>
  <c r="N35" i="48"/>
  <c r="N35" i="49" s="1"/>
  <c r="N38" i="48"/>
  <c r="N38" i="49" s="1"/>
  <c r="AA42" i="48"/>
  <c r="AG42" i="48" s="1"/>
  <c r="U1" i="49"/>
  <c r="U42" i="49"/>
  <c r="D6" i="40"/>
  <c r="J6" i="40"/>
  <c r="E15" i="40"/>
  <c r="E15" i="39"/>
  <c r="K15" i="40"/>
  <c r="K15" i="39"/>
  <c r="E16" i="40"/>
  <c r="E16" i="39"/>
  <c r="K16" i="40"/>
  <c r="K16" i="39"/>
  <c r="E17" i="40"/>
  <c r="E17" i="39"/>
  <c r="K17" i="40"/>
  <c r="K17" i="39"/>
  <c r="E18" i="40"/>
  <c r="E18" i="39"/>
  <c r="K18" i="40"/>
  <c r="K18" i="39"/>
  <c r="E19" i="40"/>
  <c r="E19" i="39"/>
  <c r="K19" i="40"/>
  <c r="K19" i="39"/>
  <c r="E20" i="40"/>
  <c r="E20" i="39"/>
  <c r="K20" i="40"/>
  <c r="K20" i="39"/>
  <c r="E21" i="40"/>
  <c r="E21" i="39"/>
  <c r="K21" i="40"/>
  <c r="K21" i="39"/>
  <c r="E22" i="40"/>
  <c r="E22" i="39"/>
  <c r="K22" i="40"/>
  <c r="K22" i="39"/>
  <c r="E23" i="40"/>
  <c r="E23" i="39"/>
  <c r="K23" i="40"/>
  <c r="K23" i="39"/>
  <c r="E24" i="40"/>
  <c r="E24" i="39"/>
  <c r="D24" i="39" s="1"/>
  <c r="K24" i="40"/>
  <c r="K24" i="39"/>
  <c r="J24" i="39" s="1"/>
  <c r="E25" i="40"/>
  <c r="E25" i="39"/>
  <c r="K25" i="40"/>
  <c r="K25" i="39"/>
  <c r="E26" i="40"/>
  <c r="D26" i="40" s="1"/>
  <c r="E26" i="39"/>
  <c r="K26" i="40"/>
  <c r="J26" i="40" s="1"/>
  <c r="K26" i="39"/>
  <c r="E27" i="40"/>
  <c r="E27" i="39"/>
  <c r="K27" i="40"/>
  <c r="K27" i="39"/>
  <c r="E28" i="40"/>
  <c r="E28" i="39"/>
  <c r="K28" i="40"/>
  <c r="K28" i="39"/>
  <c r="E29" i="40"/>
  <c r="E29" i="39"/>
  <c r="K29" i="40"/>
  <c r="K29" i="39"/>
  <c r="E30" i="40"/>
  <c r="E30" i="39"/>
  <c r="K30" i="40"/>
  <c r="K30" i="39"/>
  <c r="E31" i="40"/>
  <c r="E31" i="39"/>
  <c r="K31" i="40"/>
  <c r="K31" i="39"/>
  <c r="E32" i="40"/>
  <c r="E32" i="39"/>
  <c r="K32" i="40"/>
  <c r="K32" i="39"/>
  <c r="E33" i="40"/>
  <c r="E33" i="39"/>
  <c r="K33" i="40"/>
  <c r="K33" i="39"/>
  <c r="E34" i="40"/>
  <c r="E34" i="39"/>
  <c r="D34" i="39" s="1"/>
  <c r="K34" i="40"/>
  <c r="K34" i="39"/>
  <c r="J34" i="39" s="1"/>
  <c r="E35" i="40"/>
  <c r="D35" i="40" s="1"/>
  <c r="E35" i="39"/>
  <c r="K35" i="40"/>
  <c r="J35" i="40" s="1"/>
  <c r="K35" i="39"/>
  <c r="E36" i="40"/>
  <c r="E36" i="39"/>
  <c r="K36" i="40"/>
  <c r="K36" i="39"/>
  <c r="E37" i="40"/>
  <c r="E37" i="39"/>
  <c r="K37" i="40"/>
  <c r="K37" i="39"/>
  <c r="E38" i="40"/>
  <c r="D38" i="40" s="1"/>
  <c r="E38" i="39"/>
  <c r="K38" i="40"/>
  <c r="J38" i="40" s="1"/>
  <c r="K38" i="39"/>
  <c r="E39" i="40"/>
  <c r="E39" i="39"/>
  <c r="D39" i="39" s="1"/>
  <c r="K39" i="40"/>
  <c r="K39" i="39"/>
  <c r="J39" i="39" s="1"/>
  <c r="E40" i="40"/>
  <c r="D40" i="40" s="1"/>
  <c r="E40" i="39"/>
  <c r="K40" i="40"/>
  <c r="J40" i="40" s="1"/>
  <c r="K40" i="39"/>
  <c r="M6" i="40"/>
  <c r="N13" i="40"/>
  <c r="M13" i="40" s="1"/>
  <c r="N13" i="39"/>
  <c r="H14" i="40"/>
  <c r="H14" i="39"/>
  <c r="N14" i="40"/>
  <c r="N14" i="39"/>
  <c r="H15" i="40"/>
  <c r="H15" i="39"/>
  <c r="N15" i="40"/>
  <c r="N15" i="39"/>
  <c r="H16" i="40"/>
  <c r="H16" i="39"/>
  <c r="N16" i="40"/>
  <c r="N16" i="39"/>
  <c r="H17" i="40"/>
  <c r="H17" i="39"/>
  <c r="N17" i="40"/>
  <c r="N17" i="39"/>
  <c r="H18" i="40"/>
  <c r="H18" i="39"/>
  <c r="N18" i="40"/>
  <c r="N18" i="39"/>
  <c r="H19" i="40"/>
  <c r="H19" i="39"/>
  <c r="N19" i="40"/>
  <c r="N19" i="39"/>
  <c r="H20" i="40"/>
  <c r="H20" i="39"/>
  <c r="N20" i="40"/>
  <c r="N20" i="39"/>
  <c r="H21" i="40"/>
  <c r="H21" i="39"/>
  <c r="N21" i="40"/>
  <c r="N21" i="39"/>
  <c r="H22" i="40"/>
  <c r="H22" i="39"/>
  <c r="N22" i="40"/>
  <c r="N22" i="39"/>
  <c r="H23" i="40"/>
  <c r="H23" i="39"/>
  <c r="N23" i="40"/>
  <c r="N23" i="39"/>
  <c r="H24" i="40"/>
  <c r="H24" i="39"/>
  <c r="G24" i="39" s="1"/>
  <c r="N24" i="40"/>
  <c r="N24" i="39"/>
  <c r="M24" i="39" s="1"/>
  <c r="H25" i="40"/>
  <c r="H25" i="39"/>
  <c r="N25" i="40"/>
  <c r="N25" i="39"/>
  <c r="H26" i="40"/>
  <c r="G26" i="40" s="1"/>
  <c r="H26" i="39"/>
  <c r="N26" i="40"/>
  <c r="M26" i="40" s="1"/>
  <c r="N26" i="39"/>
  <c r="H27" i="40"/>
  <c r="H27" i="39"/>
  <c r="N27" i="40"/>
  <c r="N27" i="39"/>
  <c r="H28" i="40"/>
  <c r="H28" i="39"/>
  <c r="N28" i="40"/>
  <c r="N28" i="39"/>
  <c r="H29" i="40"/>
  <c r="H29" i="39"/>
  <c r="N29" i="40"/>
  <c r="N29" i="39"/>
  <c r="H30" i="40"/>
  <c r="H30" i="39"/>
  <c r="N30" i="40"/>
  <c r="N30" i="39"/>
  <c r="H31" i="40"/>
  <c r="H31" i="39"/>
  <c r="N31" i="40"/>
  <c r="N31" i="39"/>
  <c r="H32" i="40"/>
  <c r="H32" i="39"/>
  <c r="N32" i="40"/>
  <c r="N32" i="39"/>
  <c r="H33" i="40"/>
  <c r="H33" i="39"/>
  <c r="N33" i="40"/>
  <c r="N33" i="39"/>
  <c r="H34" i="40"/>
  <c r="H34" i="39"/>
  <c r="G34" i="39" s="1"/>
  <c r="N34" i="40"/>
  <c r="N34" i="39"/>
  <c r="M34" i="39" s="1"/>
  <c r="H35" i="40"/>
  <c r="G35" i="40" s="1"/>
  <c r="H35" i="39"/>
  <c r="N35" i="40"/>
  <c r="M35" i="40" s="1"/>
  <c r="N35" i="39"/>
  <c r="H36" i="40"/>
  <c r="H36" i="39"/>
  <c r="N36" i="40"/>
  <c r="N36" i="39"/>
  <c r="H37" i="40"/>
  <c r="H37" i="39"/>
  <c r="N37" i="40"/>
  <c r="N37" i="39"/>
  <c r="H38" i="40"/>
  <c r="G38" i="40" s="1"/>
  <c r="H38" i="39"/>
  <c r="N38" i="40"/>
  <c r="M38" i="40" s="1"/>
  <c r="N38" i="39"/>
  <c r="H39" i="40"/>
  <c r="H39" i="39"/>
  <c r="G39" i="39" s="1"/>
  <c r="N39" i="40"/>
  <c r="N39" i="39"/>
  <c r="M39" i="39" s="1"/>
  <c r="H40" i="40"/>
  <c r="G40" i="40" s="1"/>
  <c r="H40" i="39"/>
  <c r="N40" i="40"/>
  <c r="M40" i="40" s="1"/>
  <c r="N40" i="39"/>
  <c r="E41" i="38"/>
  <c r="K41" i="38"/>
  <c r="E6" i="39"/>
  <c r="K6" i="39"/>
  <c r="E7" i="39"/>
  <c r="K7" i="39"/>
  <c r="E8" i="39"/>
  <c r="K8" i="39"/>
  <c r="E9" i="39"/>
  <c r="K9" i="39"/>
  <c r="E10" i="39"/>
  <c r="K10" i="39"/>
  <c r="E11" i="39"/>
  <c r="K11" i="39"/>
  <c r="E12" i="39"/>
  <c r="K12" i="39"/>
  <c r="E13" i="39"/>
  <c r="G6" i="40"/>
  <c r="G7" i="40"/>
  <c r="M7" i="40"/>
  <c r="G8" i="40"/>
  <c r="M8" i="40"/>
  <c r="G9" i="40"/>
  <c r="M9" i="40"/>
  <c r="G10" i="40"/>
  <c r="M10" i="40"/>
  <c r="G11" i="40"/>
  <c r="M11" i="40"/>
  <c r="G12" i="40"/>
  <c r="M12" i="40"/>
  <c r="G13" i="40"/>
  <c r="H41" i="38"/>
  <c r="N41" i="38"/>
  <c r="H6" i="39"/>
  <c r="N6" i="39"/>
  <c r="H7" i="39"/>
  <c r="N7" i="39"/>
  <c r="H8" i="39"/>
  <c r="N8" i="39"/>
  <c r="H9" i="39"/>
  <c r="N9" i="39"/>
  <c r="H10" i="39"/>
  <c r="N10" i="39"/>
  <c r="H11" i="39"/>
  <c r="N11" i="39"/>
  <c r="H12" i="39"/>
  <c r="N12" i="39"/>
  <c r="H13" i="39"/>
  <c r="K13" i="39"/>
  <c r="E14" i="39"/>
  <c r="K14" i="39"/>
  <c r="J39" i="34"/>
  <c r="I39" i="34"/>
  <c r="H39" i="34"/>
  <c r="G39" i="34"/>
  <c r="F39" i="34"/>
  <c r="E39" i="34"/>
  <c r="D39" i="34"/>
  <c r="C39" i="34"/>
  <c r="J37" i="34"/>
  <c r="I37" i="34"/>
  <c r="H37" i="34"/>
  <c r="G37" i="34"/>
  <c r="F37" i="34"/>
  <c r="E37" i="34"/>
  <c r="D37" i="34"/>
  <c r="C37" i="34"/>
  <c r="J34" i="34"/>
  <c r="I34" i="34"/>
  <c r="H34" i="34"/>
  <c r="G34" i="34"/>
  <c r="F34" i="34"/>
  <c r="E34" i="34"/>
  <c r="D34" i="34"/>
  <c r="C34" i="34"/>
  <c r="J25" i="34"/>
  <c r="I25" i="34"/>
  <c r="H25" i="34"/>
  <c r="G25" i="34"/>
  <c r="F25" i="34"/>
  <c r="E25" i="34"/>
  <c r="D25" i="34"/>
  <c r="C25" i="34"/>
  <c r="J12" i="34"/>
  <c r="I12" i="34"/>
  <c r="H12" i="34"/>
  <c r="G12" i="34"/>
  <c r="F12" i="34"/>
  <c r="E12" i="34"/>
  <c r="D12" i="34"/>
  <c r="C12" i="34"/>
  <c r="J38" i="33"/>
  <c r="I38" i="33"/>
  <c r="H38" i="33"/>
  <c r="G38" i="33"/>
  <c r="F38" i="33"/>
  <c r="E38" i="33"/>
  <c r="D38" i="33"/>
  <c r="C38" i="33"/>
  <c r="J33" i="33"/>
  <c r="I33" i="33"/>
  <c r="H33" i="33"/>
  <c r="G33" i="33"/>
  <c r="F33" i="33"/>
  <c r="E33" i="33"/>
  <c r="D33" i="33"/>
  <c r="C33" i="33"/>
  <c r="J23" i="33"/>
  <c r="I23" i="33"/>
  <c r="H23" i="33"/>
  <c r="G23" i="33"/>
  <c r="F23" i="33"/>
  <c r="E23" i="33"/>
  <c r="D23" i="33"/>
  <c r="C23" i="33"/>
  <c r="G36" i="31"/>
  <c r="F36" i="31"/>
  <c r="E36" i="31"/>
  <c r="D36" i="31"/>
  <c r="C36" i="31"/>
  <c r="G35" i="31"/>
  <c r="F35" i="31"/>
  <c r="E35" i="31"/>
  <c r="D35" i="31"/>
  <c r="C35" i="31"/>
  <c r="G34" i="31"/>
  <c r="F34" i="31"/>
  <c r="E34" i="31"/>
  <c r="D34" i="31"/>
  <c r="C34" i="31"/>
  <c r="G33" i="31"/>
  <c r="F33" i="31"/>
  <c r="E33" i="31"/>
  <c r="D33" i="31"/>
  <c r="C33" i="31"/>
  <c r="G32" i="31"/>
  <c r="F32" i="31"/>
  <c r="E32" i="31"/>
  <c r="D32" i="31"/>
  <c r="C32" i="31"/>
  <c r="G31" i="31"/>
  <c r="F31" i="31"/>
  <c r="E31" i="31"/>
  <c r="D31" i="31"/>
  <c r="C31" i="31"/>
  <c r="G30" i="31"/>
  <c r="F30" i="31"/>
  <c r="E30" i="31"/>
  <c r="D30" i="31"/>
  <c r="C30" i="31"/>
  <c r="G29" i="31"/>
  <c r="F29" i="31"/>
  <c r="E29" i="31"/>
  <c r="D29" i="31"/>
  <c r="C29" i="31"/>
  <c r="G28" i="31"/>
  <c r="F28" i="31"/>
  <c r="E28" i="31"/>
  <c r="D28" i="31"/>
  <c r="C28" i="31"/>
  <c r="G27" i="31"/>
  <c r="F27" i="31"/>
  <c r="E27" i="31"/>
  <c r="D27" i="31"/>
  <c r="C27" i="31"/>
  <c r="G26" i="31"/>
  <c r="F26" i="31"/>
  <c r="E26" i="31"/>
  <c r="D26" i="31"/>
  <c r="C26" i="31"/>
  <c r="G25" i="31"/>
  <c r="F25" i="31"/>
  <c r="E25" i="31"/>
  <c r="D25" i="31"/>
  <c r="C25" i="31"/>
  <c r="G24" i="31"/>
  <c r="F24" i="31"/>
  <c r="E24" i="31"/>
  <c r="D24" i="31"/>
  <c r="C24" i="31"/>
  <c r="G23" i="31"/>
  <c r="F23" i="31"/>
  <c r="E23" i="31"/>
  <c r="D23" i="31"/>
  <c r="C23" i="31"/>
  <c r="G22" i="31"/>
  <c r="F22" i="31"/>
  <c r="E22" i="31"/>
  <c r="D22" i="31"/>
  <c r="C22" i="31"/>
  <c r="G21" i="31"/>
  <c r="F21" i="31"/>
  <c r="E21" i="31"/>
  <c r="D21" i="31"/>
  <c r="C21" i="31"/>
  <c r="G20" i="31"/>
  <c r="F20" i="31"/>
  <c r="E20" i="31"/>
  <c r="D20" i="31"/>
  <c r="C20" i="31"/>
  <c r="G19" i="31"/>
  <c r="F19" i="31"/>
  <c r="E19" i="31"/>
  <c r="D19" i="31"/>
  <c r="C19" i="31"/>
  <c r="G18" i="31"/>
  <c r="F18" i="31"/>
  <c r="E18" i="31"/>
  <c r="D18" i="31"/>
  <c r="C18" i="31"/>
  <c r="G17" i="31"/>
  <c r="F17" i="31"/>
  <c r="E17" i="31"/>
  <c r="D17" i="31"/>
  <c r="C17" i="31"/>
  <c r="G16" i="31"/>
  <c r="F16" i="31"/>
  <c r="E16" i="31"/>
  <c r="D16" i="31"/>
  <c r="C16" i="31"/>
  <c r="G15" i="31"/>
  <c r="F15" i="31"/>
  <c r="E15" i="31"/>
  <c r="D15" i="31"/>
  <c r="C15" i="31"/>
  <c r="G14" i="31"/>
  <c r="F14" i="31"/>
  <c r="E14" i="31"/>
  <c r="D14" i="31"/>
  <c r="C14" i="31"/>
  <c r="G13" i="31"/>
  <c r="F13" i="31"/>
  <c r="E13" i="31"/>
  <c r="D13" i="31"/>
  <c r="C13" i="31"/>
  <c r="G12" i="31"/>
  <c r="F12" i="31"/>
  <c r="E12" i="31"/>
  <c r="D12" i="31"/>
  <c r="C12" i="31"/>
  <c r="G11" i="31"/>
  <c r="F11" i="31"/>
  <c r="E11" i="31"/>
  <c r="D11" i="31"/>
  <c r="C11" i="31"/>
  <c r="G10" i="31"/>
  <c r="F10" i="31"/>
  <c r="E10" i="31"/>
  <c r="D10" i="31"/>
  <c r="C10" i="31"/>
  <c r="G9" i="31"/>
  <c r="F9" i="31"/>
  <c r="E9" i="31"/>
  <c r="D9" i="31"/>
  <c r="C9" i="31"/>
  <c r="G8" i="31"/>
  <c r="F8" i="31"/>
  <c r="E8" i="31"/>
  <c r="D8" i="31"/>
  <c r="C8" i="3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G4" i="31"/>
  <c r="F4" i="31"/>
  <c r="E4" i="31"/>
  <c r="D4" i="31"/>
  <c r="C4" i="31"/>
  <c r="G3" i="31"/>
  <c r="F3" i="31"/>
  <c r="E3" i="31"/>
  <c r="D3" i="31"/>
  <c r="C3" i="31"/>
  <c r="G2" i="31"/>
  <c r="F2" i="31"/>
  <c r="E2" i="31"/>
  <c r="D2" i="31"/>
  <c r="C2" i="31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12" i="29"/>
  <c r="F12" i="29"/>
  <c r="F14" i="30" s="1"/>
  <c r="E12" i="29"/>
  <c r="E14" i="30" s="1"/>
  <c r="D12" i="29"/>
  <c r="D14" i="30" s="1"/>
  <c r="C12" i="29"/>
  <c r="C14" i="30" s="1"/>
  <c r="N41" i="40" l="1"/>
  <c r="D14" i="39"/>
  <c r="G13" i="39"/>
  <c r="G12" i="39"/>
  <c r="G11" i="39"/>
  <c r="G10" i="39"/>
  <c r="G9" i="39"/>
  <c r="G8" i="39"/>
  <c r="G7" i="39"/>
  <c r="J12" i="39"/>
  <c r="J11" i="39"/>
  <c r="J10" i="39"/>
  <c r="J9" i="39"/>
  <c r="J8" i="39"/>
  <c r="J7" i="39"/>
  <c r="M40" i="39"/>
  <c r="G40" i="39"/>
  <c r="M38" i="39"/>
  <c r="G38" i="39"/>
  <c r="M37" i="39"/>
  <c r="G37" i="39"/>
  <c r="M36" i="39"/>
  <c r="G36" i="39"/>
  <c r="M35" i="39"/>
  <c r="G35" i="39"/>
  <c r="M33" i="39"/>
  <c r="G33" i="39"/>
  <c r="M32" i="39"/>
  <c r="G32" i="39"/>
  <c r="M31" i="39"/>
  <c r="G31" i="39"/>
  <c r="M30" i="39"/>
  <c r="G30" i="39"/>
  <c r="M29" i="39"/>
  <c r="G29" i="39"/>
  <c r="M28" i="39"/>
  <c r="G28" i="39"/>
  <c r="M27" i="39"/>
  <c r="G27" i="39"/>
  <c r="M26" i="39"/>
  <c r="G26" i="39"/>
  <c r="M25" i="39"/>
  <c r="G25" i="39"/>
  <c r="M23" i="39"/>
  <c r="G23" i="39"/>
  <c r="M22" i="39"/>
  <c r="G22" i="39"/>
  <c r="M21" i="39"/>
  <c r="G21" i="39"/>
  <c r="M20" i="39"/>
  <c r="G20" i="39"/>
  <c r="M19" i="39"/>
  <c r="G19" i="39"/>
  <c r="M18" i="39"/>
  <c r="G18" i="39"/>
  <c r="M17" i="39"/>
  <c r="G17" i="39"/>
  <c r="M16" i="39"/>
  <c r="G16" i="39"/>
  <c r="M15" i="39"/>
  <c r="G15" i="39"/>
  <c r="M14" i="39"/>
  <c r="G14" i="39"/>
  <c r="M13" i="39"/>
  <c r="J40" i="39"/>
  <c r="D40" i="39"/>
  <c r="J38" i="39"/>
  <c r="D38" i="39"/>
  <c r="J37" i="39"/>
  <c r="D37" i="39"/>
  <c r="J36" i="39"/>
  <c r="D36" i="39"/>
  <c r="J35" i="39"/>
  <c r="D35" i="39"/>
  <c r="J33" i="39"/>
  <c r="D33" i="39"/>
  <c r="J32" i="39"/>
  <c r="D32" i="39"/>
  <c r="J31" i="39"/>
  <c r="D31" i="39"/>
  <c r="J30" i="39"/>
  <c r="D30" i="39"/>
  <c r="J29" i="39"/>
  <c r="D29" i="39"/>
  <c r="J28" i="39"/>
  <c r="D28" i="39"/>
  <c r="J27" i="39"/>
  <c r="D27" i="39"/>
  <c r="J26" i="39"/>
  <c r="D26" i="39"/>
  <c r="J25" i="39"/>
  <c r="D25" i="39"/>
  <c r="J23" i="39"/>
  <c r="D23" i="39"/>
  <c r="J22" i="39"/>
  <c r="D22" i="39"/>
  <c r="J21" i="39"/>
  <c r="D21" i="39"/>
  <c r="J20" i="39"/>
  <c r="D20" i="39"/>
  <c r="J19" i="39"/>
  <c r="D19" i="39"/>
  <c r="J18" i="39"/>
  <c r="D18" i="39"/>
  <c r="J17" i="39"/>
  <c r="D17" i="39"/>
  <c r="J16" i="39"/>
  <c r="D16" i="39"/>
  <c r="J15" i="39"/>
  <c r="D15" i="39"/>
  <c r="J14" i="39"/>
  <c r="J13" i="39"/>
  <c r="M12" i="39"/>
  <c r="M11" i="39"/>
  <c r="M10" i="39"/>
  <c r="M9" i="39"/>
  <c r="M8" i="39"/>
  <c r="M7" i="39"/>
  <c r="D13" i="39"/>
  <c r="D12" i="39"/>
  <c r="D11" i="39"/>
  <c r="D10" i="39"/>
  <c r="D9" i="39"/>
  <c r="D8" i="39"/>
  <c r="D7" i="39"/>
  <c r="M39" i="40"/>
  <c r="G39" i="40"/>
  <c r="M37" i="40"/>
  <c r="G37" i="40"/>
  <c r="M36" i="40"/>
  <c r="G36" i="40"/>
  <c r="M34" i="40"/>
  <c r="G34" i="40"/>
  <c r="M33" i="40"/>
  <c r="G33" i="40"/>
  <c r="M32" i="40"/>
  <c r="G32" i="40"/>
  <c r="M31" i="40"/>
  <c r="G31" i="40"/>
  <c r="M30" i="40"/>
  <c r="G30" i="40"/>
  <c r="M29" i="40"/>
  <c r="G29" i="40"/>
  <c r="M28" i="40"/>
  <c r="G28" i="40"/>
  <c r="M27" i="40"/>
  <c r="G27" i="40"/>
  <c r="M25" i="40"/>
  <c r="G25" i="40"/>
  <c r="M24" i="40"/>
  <c r="G24" i="40"/>
  <c r="M23" i="40"/>
  <c r="G23" i="40"/>
  <c r="M22" i="40"/>
  <c r="G22" i="40"/>
  <c r="M21" i="40"/>
  <c r="G21" i="40"/>
  <c r="M20" i="40"/>
  <c r="G20" i="40"/>
  <c r="M19" i="40"/>
  <c r="G19" i="40"/>
  <c r="M18" i="40"/>
  <c r="G18" i="40"/>
  <c r="M17" i="40"/>
  <c r="G17" i="40"/>
  <c r="M16" i="40"/>
  <c r="G16" i="40"/>
  <c r="M15" i="40"/>
  <c r="G15" i="40"/>
  <c r="M14" i="40"/>
  <c r="M41" i="40" s="1"/>
  <c r="J39" i="40"/>
  <c r="D39" i="40"/>
  <c r="J37" i="40"/>
  <c r="D37" i="40"/>
  <c r="J36" i="40"/>
  <c r="D36" i="40"/>
  <c r="J34" i="40"/>
  <c r="D34" i="40"/>
  <c r="J33" i="40"/>
  <c r="D33" i="40"/>
  <c r="J32" i="40"/>
  <c r="D32" i="40"/>
  <c r="J31" i="40"/>
  <c r="D31" i="40"/>
  <c r="J30" i="40"/>
  <c r="D30" i="40"/>
  <c r="J29" i="40"/>
  <c r="D29" i="40"/>
  <c r="J28" i="40"/>
  <c r="D28" i="40"/>
  <c r="J27" i="40"/>
  <c r="D27" i="40"/>
  <c r="J25" i="40"/>
  <c r="D25" i="40"/>
  <c r="J24" i="40"/>
  <c r="D24" i="40"/>
  <c r="J23" i="40"/>
  <c r="D23" i="40"/>
  <c r="J22" i="40"/>
  <c r="D22" i="40"/>
  <c r="J21" i="40"/>
  <c r="D21" i="40"/>
  <c r="J20" i="40"/>
  <c r="D20" i="40"/>
  <c r="J19" i="40"/>
  <c r="D19" i="40"/>
  <c r="J18" i="40"/>
  <c r="D18" i="40"/>
  <c r="J17" i="40"/>
  <c r="D17" i="40"/>
  <c r="J16" i="40"/>
  <c r="D16" i="40"/>
  <c r="J15" i="40"/>
  <c r="D15" i="40"/>
  <c r="D41" i="40" s="1"/>
  <c r="T9" i="49"/>
  <c r="R9" i="49"/>
  <c r="N6" i="49"/>
  <c r="Q39" i="49"/>
  <c r="W35" i="49"/>
  <c r="U35" i="49"/>
  <c r="T34" i="49"/>
  <c r="R34" i="49"/>
  <c r="Q33" i="49"/>
  <c r="W31" i="49"/>
  <c r="U31" i="49"/>
  <c r="T30" i="49"/>
  <c r="R30" i="49"/>
  <c r="Q29" i="49"/>
  <c r="W27" i="49"/>
  <c r="U27" i="49"/>
  <c r="T26" i="49"/>
  <c r="R26" i="49"/>
  <c r="Q25" i="49"/>
  <c r="T22" i="49"/>
  <c r="R22" i="49"/>
  <c r="T20" i="49"/>
  <c r="R20" i="49"/>
  <c r="T18" i="49"/>
  <c r="R18" i="49"/>
  <c r="J41" i="46"/>
  <c r="W41" i="48"/>
  <c r="W41" i="49" s="1"/>
  <c r="W6" i="49"/>
  <c r="I46" i="46"/>
  <c r="F48" i="46"/>
  <c r="L48" i="46" s="1"/>
  <c r="L47" i="46" s="1"/>
  <c r="I47" i="46" s="1"/>
  <c r="Z40" i="48"/>
  <c r="Z40" i="49" s="1"/>
  <c r="W38" i="49"/>
  <c r="U38" i="49"/>
  <c r="W32" i="49"/>
  <c r="U32" i="49"/>
  <c r="W26" i="49"/>
  <c r="U26" i="49"/>
  <c r="Q18" i="49"/>
  <c r="Z18" i="48"/>
  <c r="Z18" i="49" s="1"/>
  <c r="Q17" i="49"/>
  <c r="Q14" i="49"/>
  <c r="W13" i="49"/>
  <c r="U13" i="49"/>
  <c r="Q9" i="49"/>
  <c r="Z9" i="48"/>
  <c r="Z9" i="49" s="1"/>
  <c r="AF6" i="49"/>
  <c r="AF41" i="48"/>
  <c r="AF41" i="49" s="1"/>
  <c r="AF8" i="49"/>
  <c r="AD8" i="49"/>
  <c r="AF10" i="49"/>
  <c r="AD10" i="49"/>
  <c r="AF12" i="49"/>
  <c r="AD12" i="49"/>
  <c r="AF14" i="49"/>
  <c r="AD14" i="49"/>
  <c r="AF16" i="49"/>
  <c r="AD16" i="49"/>
  <c r="AF18" i="49"/>
  <c r="AD18" i="49"/>
  <c r="AF20" i="49"/>
  <c r="AD20" i="49"/>
  <c r="AF22" i="49"/>
  <c r="AD22" i="49"/>
  <c r="AF24" i="49"/>
  <c r="AD24" i="49"/>
  <c r="AF26" i="49"/>
  <c r="AD26" i="49"/>
  <c r="AF28" i="49"/>
  <c r="AD28" i="49"/>
  <c r="AF30" i="49"/>
  <c r="AD30" i="49"/>
  <c r="AF32" i="49"/>
  <c r="AD32" i="49"/>
  <c r="AF34" i="49"/>
  <c r="AD34" i="49"/>
  <c r="AF38" i="49"/>
  <c r="AD38" i="49"/>
  <c r="Q20" i="49"/>
  <c r="Z20" i="48"/>
  <c r="Z20" i="49" s="1"/>
  <c r="Q19" i="49"/>
  <c r="Q16" i="49"/>
  <c r="W15" i="49"/>
  <c r="V15" i="49"/>
  <c r="W12" i="49"/>
  <c r="U12" i="49"/>
  <c r="Q11" i="49"/>
  <c r="Q8" i="49"/>
  <c r="AI9" i="49"/>
  <c r="AH9" i="49"/>
  <c r="AI13" i="49"/>
  <c r="AH13" i="49"/>
  <c r="AI18" i="49"/>
  <c r="AG18" i="49"/>
  <c r="AI17" i="49"/>
  <c r="AG17" i="49"/>
  <c r="AI25" i="49"/>
  <c r="AG25" i="49"/>
  <c r="AI27" i="49"/>
  <c r="AG27" i="49"/>
  <c r="AI29" i="49"/>
  <c r="AG29" i="49"/>
  <c r="AI31" i="49"/>
  <c r="AG31" i="49"/>
  <c r="AI33" i="49"/>
  <c r="AG33" i="49"/>
  <c r="AC41" i="48"/>
  <c r="AC41" i="49" s="1"/>
  <c r="AC6" i="49"/>
  <c r="AL6" i="48"/>
  <c r="AC8" i="49"/>
  <c r="AL8" i="48"/>
  <c r="AL8" i="49" s="1"/>
  <c r="AC10" i="49"/>
  <c r="AL10" i="48"/>
  <c r="AL10" i="49" s="1"/>
  <c r="AC12" i="49"/>
  <c r="AL12" i="48"/>
  <c r="AL12" i="49" s="1"/>
  <c r="AC14" i="49"/>
  <c r="AL14" i="48"/>
  <c r="AL14" i="49" s="1"/>
  <c r="AC16" i="49"/>
  <c r="AL16" i="48"/>
  <c r="AL16" i="49" s="1"/>
  <c r="AC19" i="49"/>
  <c r="AL19" i="48"/>
  <c r="AL19" i="49" s="1"/>
  <c r="AC18" i="49"/>
  <c r="AL18" i="48"/>
  <c r="AL18" i="49" s="1"/>
  <c r="AC22" i="49"/>
  <c r="AL22" i="48"/>
  <c r="AL22" i="49" s="1"/>
  <c r="AC24" i="49"/>
  <c r="AL24" i="48"/>
  <c r="AL24" i="49" s="1"/>
  <c r="AC26" i="49"/>
  <c r="AL26" i="48"/>
  <c r="AL26" i="49" s="1"/>
  <c r="AC28" i="49"/>
  <c r="AL28" i="48"/>
  <c r="AL28" i="49" s="1"/>
  <c r="AC30" i="49"/>
  <c r="AL30" i="48"/>
  <c r="AL30" i="49" s="1"/>
  <c r="AC32" i="49"/>
  <c r="AL32" i="48"/>
  <c r="AL32" i="49" s="1"/>
  <c r="AC34" i="49"/>
  <c r="AL34" i="48"/>
  <c r="AL34" i="49" s="1"/>
  <c r="AL36" i="48"/>
  <c r="AK36" i="48"/>
  <c r="AC38" i="49"/>
  <c r="AL38" i="48"/>
  <c r="AL38" i="49" s="1"/>
  <c r="AL40" i="48"/>
  <c r="AK40" i="48"/>
  <c r="D41" i="46"/>
  <c r="Z14" i="48"/>
  <c r="Z14" i="49" s="1"/>
  <c r="Z6" i="48"/>
  <c r="G48" i="46"/>
  <c r="M48" i="46" s="1"/>
  <c r="M47" i="46" s="1"/>
  <c r="J47" i="46" s="1"/>
  <c r="J48" i="46" s="1"/>
  <c r="T38" i="49"/>
  <c r="R38" i="49"/>
  <c r="Q35" i="49"/>
  <c r="Z35" i="48"/>
  <c r="Z35" i="49" s="1"/>
  <c r="W33" i="49"/>
  <c r="U33" i="49"/>
  <c r="T32" i="49"/>
  <c r="R32" i="49"/>
  <c r="Q31" i="49"/>
  <c r="Z31" i="48"/>
  <c r="Z31" i="49" s="1"/>
  <c r="W29" i="49"/>
  <c r="U29" i="49"/>
  <c r="T28" i="49"/>
  <c r="R28" i="49"/>
  <c r="Q27" i="49"/>
  <c r="Z27" i="48"/>
  <c r="Z27" i="49" s="1"/>
  <c r="W25" i="49"/>
  <c r="U25" i="49"/>
  <c r="T24" i="49"/>
  <c r="R24" i="49"/>
  <c r="Q23" i="49"/>
  <c r="Z23" i="48"/>
  <c r="Z23" i="49" s="1"/>
  <c r="Q41" i="48"/>
  <c r="Q41" i="49" s="1"/>
  <c r="Q6" i="49"/>
  <c r="K46" i="46"/>
  <c r="H48" i="46"/>
  <c r="N48" i="46" s="1"/>
  <c r="N47" i="46" s="1"/>
  <c r="K47" i="46" s="1"/>
  <c r="W40" i="49"/>
  <c r="X40" i="48"/>
  <c r="Q38" i="49"/>
  <c r="Z38" i="48"/>
  <c r="Z38" i="49" s="1"/>
  <c r="Z36" i="48"/>
  <c r="Y36" i="48"/>
  <c r="Q34" i="49"/>
  <c r="Z34" i="48"/>
  <c r="Z34" i="49" s="1"/>
  <c r="Q32" i="49"/>
  <c r="Z32" i="48"/>
  <c r="Z32" i="49" s="1"/>
  <c r="Q30" i="49"/>
  <c r="Z30" i="48"/>
  <c r="Z30" i="49" s="1"/>
  <c r="Q28" i="49"/>
  <c r="Z28" i="48"/>
  <c r="Z28" i="49" s="1"/>
  <c r="Q26" i="49"/>
  <c r="Z26" i="48"/>
  <c r="Z26" i="49" s="1"/>
  <c r="Q24" i="49"/>
  <c r="Z24" i="48"/>
  <c r="Z24" i="49" s="1"/>
  <c r="Q22" i="49"/>
  <c r="Z22" i="48"/>
  <c r="Z22" i="49" s="1"/>
  <c r="Q21" i="49"/>
  <c r="Z21" i="48"/>
  <c r="Z21" i="49" s="1"/>
  <c r="W18" i="49"/>
  <c r="U18" i="49"/>
  <c r="W17" i="49"/>
  <c r="U17" i="49"/>
  <c r="W14" i="49"/>
  <c r="U14" i="49"/>
  <c r="Q13" i="49"/>
  <c r="Z13" i="48"/>
  <c r="Z13" i="49" s="1"/>
  <c r="Q10" i="49"/>
  <c r="W9" i="49"/>
  <c r="U9" i="49"/>
  <c r="AF7" i="49"/>
  <c r="AD7" i="49"/>
  <c r="AF9" i="49"/>
  <c r="AD9" i="49"/>
  <c r="AF11" i="49"/>
  <c r="AD11" i="49"/>
  <c r="AF13" i="49"/>
  <c r="AD13" i="49"/>
  <c r="AF15" i="49"/>
  <c r="AD15" i="49"/>
  <c r="AF17" i="49"/>
  <c r="AD17" i="49"/>
  <c r="AF19" i="49"/>
  <c r="AD19" i="49"/>
  <c r="AF21" i="49"/>
  <c r="AD21" i="49"/>
  <c r="AF23" i="49"/>
  <c r="AD23" i="49"/>
  <c r="AF25" i="49"/>
  <c r="AD25" i="49"/>
  <c r="AF27" i="49"/>
  <c r="AD27" i="49"/>
  <c r="AF29" i="49"/>
  <c r="AD29" i="49"/>
  <c r="AF31" i="49"/>
  <c r="AD31" i="49"/>
  <c r="AF33" i="49"/>
  <c r="AD33" i="49"/>
  <c r="AF35" i="49"/>
  <c r="AD35" i="49"/>
  <c r="AF39" i="49"/>
  <c r="AJ39" i="48"/>
  <c r="W20" i="49"/>
  <c r="U20" i="49"/>
  <c r="W16" i="49"/>
  <c r="U16" i="49"/>
  <c r="Q15" i="49"/>
  <c r="Q12" i="49"/>
  <c r="Z12" i="48"/>
  <c r="Z12" i="49" s="1"/>
  <c r="W11" i="49"/>
  <c r="U11" i="49"/>
  <c r="Q7" i="49"/>
  <c r="AI41" i="48"/>
  <c r="AI41" i="49" s="1"/>
  <c r="AI12" i="49"/>
  <c r="AG12" i="49"/>
  <c r="AI14" i="49"/>
  <c r="AG14" i="49"/>
  <c r="AI16" i="49"/>
  <c r="AH16" i="49"/>
  <c r="AI20" i="49"/>
  <c r="AG20" i="49"/>
  <c r="AI19" i="49"/>
  <c r="AH19" i="49"/>
  <c r="AI26" i="49"/>
  <c r="AG26" i="49"/>
  <c r="AI32" i="49"/>
  <c r="AH32" i="49"/>
  <c r="AI38" i="49"/>
  <c r="AG38" i="49"/>
  <c r="AC7" i="49"/>
  <c r="AL7" i="48"/>
  <c r="AL7" i="49" s="1"/>
  <c r="AC9" i="49"/>
  <c r="AL9" i="48"/>
  <c r="AL9" i="49" s="1"/>
  <c r="AC11" i="49"/>
  <c r="AL11" i="48"/>
  <c r="AL11" i="49" s="1"/>
  <c r="AC13" i="49"/>
  <c r="AL13" i="48"/>
  <c r="AL13" i="49" s="1"/>
  <c r="AC15" i="49"/>
  <c r="AL15" i="48"/>
  <c r="AL15" i="49" s="1"/>
  <c r="AC17" i="49"/>
  <c r="AL17" i="48"/>
  <c r="AL17" i="49" s="1"/>
  <c r="AC21" i="49"/>
  <c r="AL21" i="48"/>
  <c r="AL21" i="49" s="1"/>
  <c r="AC20" i="49"/>
  <c r="AL20" i="48"/>
  <c r="AL20" i="49" s="1"/>
  <c r="AC23" i="49"/>
  <c r="AL23" i="48"/>
  <c r="AL23" i="49" s="1"/>
  <c r="AC25" i="49"/>
  <c r="AL25" i="48"/>
  <c r="AL25" i="49" s="1"/>
  <c r="AC27" i="49"/>
  <c r="AL27" i="48"/>
  <c r="AL27" i="49" s="1"/>
  <c r="AC29" i="49"/>
  <c r="AJ29" i="48"/>
  <c r="AJ29" i="49" s="1"/>
  <c r="AL29" i="48"/>
  <c r="AL29" i="49" s="1"/>
  <c r="AC31" i="49"/>
  <c r="AL31" i="48"/>
  <c r="AL31" i="49" s="1"/>
  <c r="AC33" i="49"/>
  <c r="AL33" i="48"/>
  <c r="AL33" i="49" s="1"/>
  <c r="AC35" i="49"/>
  <c r="AL35" i="48"/>
  <c r="AL35" i="49" s="1"/>
  <c r="AL37" i="48"/>
  <c r="AK37" i="48"/>
  <c r="AL39" i="48"/>
  <c r="AL39" i="49" s="1"/>
  <c r="G41" i="46"/>
  <c r="Z19" i="48"/>
  <c r="Z19" i="49" s="1"/>
  <c r="Z8" i="48"/>
  <c r="Z8" i="49" s="1"/>
  <c r="Z7" i="48"/>
  <c r="Z7" i="49" s="1"/>
  <c r="Z10" i="48"/>
  <c r="Z10" i="49" s="1"/>
  <c r="H41" i="39"/>
  <c r="G6" i="39"/>
  <c r="K41" i="39"/>
  <c r="J6" i="39"/>
  <c r="N41" i="39"/>
  <c r="M6" i="39"/>
  <c r="E41" i="39"/>
  <c r="D6" i="39"/>
  <c r="G14" i="40"/>
  <c r="H41" i="40"/>
  <c r="G41" i="40"/>
  <c r="K41" i="40"/>
  <c r="E41" i="40"/>
  <c r="AH26" i="49" l="1"/>
  <c r="AE33" i="49"/>
  <c r="AE11" i="49"/>
  <c r="S38" i="49"/>
  <c r="AH31" i="49"/>
  <c r="AE30" i="49"/>
  <c r="AE12" i="49"/>
  <c r="V38" i="49"/>
  <c r="S20" i="49"/>
  <c r="AE22" i="49"/>
  <c r="AE20" i="49"/>
  <c r="V13" i="49"/>
  <c r="V31" i="49"/>
  <c r="AE25" i="49"/>
  <c r="AE19" i="49"/>
  <c r="S24" i="49"/>
  <c r="V25" i="49"/>
  <c r="S28" i="49"/>
  <c r="V29" i="49"/>
  <c r="S32" i="49"/>
  <c r="V33" i="49"/>
  <c r="D41" i="39"/>
  <c r="M41" i="39"/>
  <c r="J41" i="39"/>
  <c r="G41" i="39"/>
  <c r="AH38" i="49"/>
  <c r="AE39" i="49"/>
  <c r="AE29" i="49"/>
  <c r="AE15" i="49"/>
  <c r="AE7" i="49"/>
  <c r="V9" i="49"/>
  <c r="V17" i="49"/>
  <c r="AH27" i="49"/>
  <c r="AH18" i="49"/>
  <c r="AE34" i="49"/>
  <c r="AE26" i="49"/>
  <c r="AE16" i="49"/>
  <c r="AE8" i="49"/>
  <c r="V26" i="49"/>
  <c r="S34" i="49"/>
  <c r="V35" i="49"/>
  <c r="J41" i="40"/>
  <c r="AB25" i="49"/>
  <c r="AB33" i="49"/>
  <c r="T16" i="49"/>
  <c r="R16" i="49"/>
  <c r="AA35" i="49"/>
  <c r="AJ35" i="48"/>
  <c r="AJ35" i="49" s="1"/>
  <c r="AA31" i="49"/>
  <c r="AJ31" i="48"/>
  <c r="AJ31" i="49" s="1"/>
  <c r="AB29" i="49"/>
  <c r="AA27" i="49"/>
  <c r="AJ27" i="48"/>
  <c r="AJ27" i="49" s="1"/>
  <c r="AA23" i="49"/>
  <c r="AJ23" i="48"/>
  <c r="AJ23" i="49" s="1"/>
  <c r="AA21" i="49"/>
  <c r="AJ21" i="48"/>
  <c r="AJ21" i="49" s="1"/>
  <c r="AA17" i="49"/>
  <c r="AJ17" i="48"/>
  <c r="AJ17" i="49" s="1"/>
  <c r="AA11" i="49"/>
  <c r="AJ11" i="48"/>
  <c r="AJ11" i="49" s="1"/>
  <c r="AA9" i="49"/>
  <c r="AJ9" i="48"/>
  <c r="AJ9" i="49" s="1"/>
  <c r="AA7" i="49"/>
  <c r="AJ7" i="48"/>
  <c r="AJ7" i="49" s="1"/>
  <c r="O7" i="49"/>
  <c r="P12" i="49"/>
  <c r="P15" i="49"/>
  <c r="O10" i="49"/>
  <c r="O13" i="49"/>
  <c r="P21" i="49"/>
  <c r="O41" i="48"/>
  <c r="O41" i="49" s="1"/>
  <c r="O6" i="49"/>
  <c r="Z6" i="49"/>
  <c r="T13" i="49"/>
  <c r="R13" i="49"/>
  <c r="T11" i="49"/>
  <c r="R11" i="49"/>
  <c r="S11" i="49"/>
  <c r="T17" i="49"/>
  <c r="R17" i="49"/>
  <c r="T23" i="49"/>
  <c r="R23" i="49"/>
  <c r="T27" i="49"/>
  <c r="S27" i="49"/>
  <c r="R27" i="49"/>
  <c r="T31" i="49"/>
  <c r="R31" i="49"/>
  <c r="T35" i="49"/>
  <c r="R35" i="49"/>
  <c r="AB38" i="49"/>
  <c r="AA38" i="49"/>
  <c r="AJ38" i="48"/>
  <c r="AJ38" i="49" s="1"/>
  <c r="AB34" i="49"/>
  <c r="AK34" i="48"/>
  <c r="AK34" i="49" s="1"/>
  <c r="AA34" i="49"/>
  <c r="AJ34" i="48"/>
  <c r="AJ34" i="49" s="1"/>
  <c r="AB32" i="49"/>
  <c r="AA32" i="49"/>
  <c r="AJ32" i="48"/>
  <c r="AJ32" i="49" s="1"/>
  <c r="AB30" i="49"/>
  <c r="AK30" i="48"/>
  <c r="AK30" i="49" s="1"/>
  <c r="AA30" i="49"/>
  <c r="AJ30" i="48"/>
  <c r="AJ30" i="49" s="1"/>
  <c r="AB28" i="49"/>
  <c r="AA28" i="49"/>
  <c r="AJ28" i="48"/>
  <c r="AJ28" i="49" s="1"/>
  <c r="AB26" i="49"/>
  <c r="AK26" i="48"/>
  <c r="AK26" i="49" s="1"/>
  <c r="AA26" i="49"/>
  <c r="AJ26" i="48"/>
  <c r="AJ26" i="49" s="1"/>
  <c r="AB24" i="49"/>
  <c r="AA24" i="49"/>
  <c r="AJ24" i="48"/>
  <c r="AJ24" i="49" s="1"/>
  <c r="AB22" i="49"/>
  <c r="AK22" i="48"/>
  <c r="AK22" i="49" s="1"/>
  <c r="AA22" i="49"/>
  <c r="AJ22" i="48"/>
  <c r="AJ22" i="49" s="1"/>
  <c r="AA18" i="49"/>
  <c r="AJ18" i="48"/>
  <c r="AJ18" i="49" s="1"/>
  <c r="AA19" i="49"/>
  <c r="AJ19" i="48"/>
  <c r="AJ19" i="49" s="1"/>
  <c r="AA16" i="49"/>
  <c r="AJ16" i="48"/>
  <c r="AJ16" i="49" s="1"/>
  <c r="AA14" i="49"/>
  <c r="AJ14" i="48"/>
  <c r="AJ14" i="49" s="1"/>
  <c r="AA12" i="49"/>
  <c r="AJ12" i="48"/>
  <c r="AJ12" i="49" s="1"/>
  <c r="AA10" i="49"/>
  <c r="AJ10" i="48"/>
  <c r="AJ10" i="49" s="1"/>
  <c r="AA8" i="49"/>
  <c r="AJ8" i="48"/>
  <c r="AJ8" i="49" s="1"/>
  <c r="AA41" i="48"/>
  <c r="AA41" i="49" s="1"/>
  <c r="AA6" i="49"/>
  <c r="AJ6" i="48"/>
  <c r="AL6" i="49"/>
  <c r="AL41" i="48"/>
  <c r="AL41" i="49" s="1"/>
  <c r="O8" i="49"/>
  <c r="O11" i="49"/>
  <c r="X11" i="48"/>
  <c r="X11" i="49" s="1"/>
  <c r="O16" i="49"/>
  <c r="X16" i="48"/>
  <c r="X16" i="49" s="1"/>
  <c r="O19" i="49"/>
  <c r="O20" i="49"/>
  <c r="X20" i="48"/>
  <c r="X20" i="49" s="1"/>
  <c r="AD6" i="49"/>
  <c r="AD41" i="48"/>
  <c r="AD41" i="49" s="1"/>
  <c r="P9" i="49"/>
  <c r="O14" i="49"/>
  <c r="O17" i="49"/>
  <c r="X17" i="48"/>
  <c r="X17" i="49" s="1"/>
  <c r="O18" i="49"/>
  <c r="X18" i="48"/>
  <c r="X18" i="49" s="1"/>
  <c r="I48" i="46"/>
  <c r="V6" i="49"/>
  <c r="P25" i="49"/>
  <c r="O25" i="49"/>
  <c r="P29" i="49"/>
  <c r="O29" i="49"/>
  <c r="P33" i="49"/>
  <c r="O33" i="49"/>
  <c r="P39" i="49"/>
  <c r="Y39" i="48"/>
  <c r="Y39" i="49" s="1"/>
  <c r="O39" i="49"/>
  <c r="X39" i="48"/>
  <c r="X39" i="49" s="1"/>
  <c r="F35" i="49"/>
  <c r="G35" i="49"/>
  <c r="F27" i="49"/>
  <c r="G27" i="49"/>
  <c r="F38" i="49"/>
  <c r="G38" i="49"/>
  <c r="F34" i="49"/>
  <c r="G34" i="49"/>
  <c r="F30" i="49"/>
  <c r="G30" i="49"/>
  <c r="F26" i="49"/>
  <c r="G26" i="49"/>
  <c r="F22" i="49"/>
  <c r="G22" i="49"/>
  <c r="F13" i="49"/>
  <c r="G13" i="49"/>
  <c r="F15" i="49"/>
  <c r="G15" i="49"/>
  <c r="F7" i="49"/>
  <c r="G7" i="49"/>
  <c r="F29" i="49"/>
  <c r="G29" i="49"/>
  <c r="F21" i="49"/>
  <c r="G21" i="49"/>
  <c r="F40" i="49"/>
  <c r="G40" i="49"/>
  <c r="F17" i="49"/>
  <c r="G17" i="49"/>
  <c r="F9" i="49"/>
  <c r="G9" i="49"/>
  <c r="F16" i="49"/>
  <c r="G16" i="49"/>
  <c r="F8" i="49"/>
  <c r="G8" i="49"/>
  <c r="Z11" i="48"/>
  <c r="Z11" i="49" s="1"/>
  <c r="Z16" i="48"/>
  <c r="Z16" i="49" s="1"/>
  <c r="Z17" i="48"/>
  <c r="Z17" i="49" s="1"/>
  <c r="Y37" i="48"/>
  <c r="S9" i="49"/>
  <c r="T10" i="49"/>
  <c r="R10" i="49"/>
  <c r="T8" i="49"/>
  <c r="R8" i="49"/>
  <c r="AA33" i="49"/>
  <c r="AJ33" i="48"/>
  <c r="AJ33" i="49" s="1"/>
  <c r="AA25" i="49"/>
  <c r="AJ25" i="48"/>
  <c r="AJ25" i="49" s="1"/>
  <c r="AA20" i="49"/>
  <c r="AJ20" i="48"/>
  <c r="AJ20" i="49" s="1"/>
  <c r="AA15" i="49"/>
  <c r="AJ15" i="48"/>
  <c r="AJ15" i="49" s="1"/>
  <c r="AA13" i="49"/>
  <c r="AJ13" i="48"/>
  <c r="AJ13" i="49" s="1"/>
  <c r="T7" i="49"/>
  <c r="R7" i="49"/>
  <c r="S7" i="49"/>
  <c r="T15" i="49"/>
  <c r="R15" i="49"/>
  <c r="T19" i="49"/>
  <c r="R19" i="49"/>
  <c r="O12" i="49"/>
  <c r="O15" i="49"/>
  <c r="O21" i="49"/>
  <c r="P22" i="49"/>
  <c r="Y22" i="48"/>
  <c r="Y22" i="49" s="1"/>
  <c r="O22" i="49"/>
  <c r="X22" i="48"/>
  <c r="X22" i="49" s="1"/>
  <c r="P24" i="49"/>
  <c r="Y24" i="48"/>
  <c r="Y24" i="49" s="1"/>
  <c r="O24" i="49"/>
  <c r="X24" i="48"/>
  <c r="X24" i="49" s="1"/>
  <c r="P26" i="49"/>
  <c r="O26" i="49"/>
  <c r="X26" i="48"/>
  <c r="X26" i="49" s="1"/>
  <c r="P28" i="49"/>
  <c r="Y28" i="48"/>
  <c r="Y28" i="49" s="1"/>
  <c r="O28" i="49"/>
  <c r="X28" i="48"/>
  <c r="X28" i="49" s="1"/>
  <c r="P30" i="49"/>
  <c r="O30" i="49"/>
  <c r="X30" i="48"/>
  <c r="X30" i="49" s="1"/>
  <c r="P32" i="49"/>
  <c r="O32" i="49"/>
  <c r="X32" i="48"/>
  <c r="X32" i="49" s="1"/>
  <c r="P34" i="49"/>
  <c r="Y34" i="48"/>
  <c r="Y34" i="49" s="1"/>
  <c r="O34" i="49"/>
  <c r="X34" i="48"/>
  <c r="X34" i="49" s="1"/>
  <c r="P38" i="49"/>
  <c r="Y38" i="48"/>
  <c r="Y38" i="49" s="1"/>
  <c r="O38" i="49"/>
  <c r="X38" i="48"/>
  <c r="X38" i="49" s="1"/>
  <c r="P23" i="49"/>
  <c r="O23" i="49"/>
  <c r="X23" i="48"/>
  <c r="X23" i="49" s="1"/>
  <c r="P27" i="49"/>
  <c r="O27" i="49"/>
  <c r="X27" i="48"/>
  <c r="X27" i="49" s="1"/>
  <c r="P31" i="49"/>
  <c r="O31" i="49"/>
  <c r="X31" i="48"/>
  <c r="X31" i="49" s="1"/>
  <c r="P35" i="49"/>
  <c r="O35" i="49"/>
  <c r="X35" i="48"/>
  <c r="X35" i="49" s="1"/>
  <c r="T6" i="49"/>
  <c r="T41" i="48"/>
  <c r="T41" i="49" s="1"/>
  <c r="T14" i="49"/>
  <c r="R14" i="49"/>
  <c r="T12" i="49"/>
  <c r="R12" i="49"/>
  <c r="T21" i="49"/>
  <c r="R21" i="49"/>
  <c r="T25" i="49"/>
  <c r="R25" i="49"/>
  <c r="T29" i="49"/>
  <c r="R29" i="49"/>
  <c r="T33" i="49"/>
  <c r="R33" i="49"/>
  <c r="O9" i="49"/>
  <c r="X9" i="48"/>
  <c r="X9" i="49" s="1"/>
  <c r="F31" i="49"/>
  <c r="G31" i="49"/>
  <c r="F23" i="49"/>
  <c r="G23" i="49"/>
  <c r="F32" i="49"/>
  <c r="G32" i="49"/>
  <c r="F28" i="49"/>
  <c r="G28" i="49"/>
  <c r="F24" i="49"/>
  <c r="G24" i="49"/>
  <c r="F20" i="49"/>
  <c r="G20" i="49"/>
  <c r="F10" i="49"/>
  <c r="G10" i="49"/>
  <c r="F12" i="49"/>
  <c r="G12" i="49"/>
  <c r="F39" i="49"/>
  <c r="G39" i="49"/>
  <c r="F33" i="49"/>
  <c r="G33" i="49"/>
  <c r="F25" i="49"/>
  <c r="G25" i="49"/>
  <c r="F19" i="49"/>
  <c r="G19" i="49"/>
  <c r="F18" i="49"/>
  <c r="G18" i="49"/>
  <c r="F14" i="49"/>
  <c r="G14" i="49"/>
  <c r="F6" i="49"/>
  <c r="F41" i="48"/>
  <c r="F41" i="49" s="1"/>
  <c r="F11" i="49"/>
  <c r="G11" i="49"/>
  <c r="AH20" i="49"/>
  <c r="AH14" i="49"/>
  <c r="Z15" i="48"/>
  <c r="Z15" i="49" s="1"/>
  <c r="V20" i="49"/>
  <c r="AE35" i="49"/>
  <c r="AE31" i="49"/>
  <c r="AE27" i="49"/>
  <c r="AE23" i="49"/>
  <c r="AE21" i="49"/>
  <c r="AE17" i="49"/>
  <c r="AE13" i="49"/>
  <c r="AE9" i="49"/>
  <c r="V14" i="49"/>
  <c r="V18" i="49"/>
  <c r="V40" i="49"/>
  <c r="K48" i="46"/>
  <c r="AH33" i="49"/>
  <c r="AH29" i="49"/>
  <c r="AH25" i="49"/>
  <c r="AH17" i="49"/>
  <c r="AG41" i="48"/>
  <c r="AG41" i="49" s="1"/>
  <c r="AE38" i="49"/>
  <c r="AE32" i="49"/>
  <c r="AE28" i="49"/>
  <c r="AE24" i="49"/>
  <c r="AE18" i="49"/>
  <c r="AE14" i="49"/>
  <c r="AE10" i="49"/>
  <c r="V32" i="49"/>
  <c r="Y40" i="48"/>
  <c r="Y40" i="49" s="1"/>
  <c r="U41" i="48"/>
  <c r="U41" i="49" s="1"/>
  <c r="S18" i="49"/>
  <c r="Z25" i="48"/>
  <c r="Z25" i="49" s="1"/>
  <c r="S26" i="49"/>
  <c r="V27" i="49"/>
  <c r="Z29" i="48"/>
  <c r="Z29" i="49" s="1"/>
  <c r="S30" i="49"/>
  <c r="Z33" i="48"/>
  <c r="Z33" i="49" s="1"/>
  <c r="Z37" i="48"/>
  <c r="Z39" i="48"/>
  <c r="Z39" i="49" s="1"/>
  <c r="S29" i="49" l="1"/>
  <c r="S12" i="49"/>
  <c r="X15" i="48"/>
  <c r="X15" i="49" s="1"/>
  <c r="S19" i="49"/>
  <c r="S10" i="49"/>
  <c r="V41" i="48"/>
  <c r="V41" i="49" s="1"/>
  <c r="AK39" i="48"/>
  <c r="AK39" i="49" s="1"/>
  <c r="P18" i="49"/>
  <c r="Y18" i="48"/>
  <c r="Y18" i="49" s="1"/>
  <c r="P19" i="49"/>
  <c r="Y19" i="48"/>
  <c r="Y19" i="49" s="1"/>
  <c r="P8" i="49"/>
  <c r="AB10" i="49"/>
  <c r="AK10" i="48"/>
  <c r="AK10" i="49" s="1"/>
  <c r="AB14" i="49"/>
  <c r="AK14" i="48"/>
  <c r="AK14" i="49" s="1"/>
  <c r="P10" i="49"/>
  <c r="Y10" i="48"/>
  <c r="Y10" i="49" s="1"/>
  <c r="P17" i="49"/>
  <c r="AE41" i="48"/>
  <c r="AE41" i="49" s="1"/>
  <c r="AE6" i="49"/>
  <c r="P20" i="49"/>
  <c r="Y20" i="48"/>
  <c r="Y20" i="49" s="1"/>
  <c r="P16" i="49"/>
  <c r="P11" i="49"/>
  <c r="Y11" i="48"/>
  <c r="Y11" i="49" s="1"/>
  <c r="AB8" i="49"/>
  <c r="AK8" i="48"/>
  <c r="AK8" i="49" s="1"/>
  <c r="AB12" i="49"/>
  <c r="AK12" i="48"/>
  <c r="AK12" i="49" s="1"/>
  <c r="AB16" i="49"/>
  <c r="AK16" i="48"/>
  <c r="AK16" i="49" s="1"/>
  <c r="AB18" i="49"/>
  <c r="AK18" i="48"/>
  <c r="AK18" i="49" s="1"/>
  <c r="P13" i="49"/>
  <c r="AB7" i="49"/>
  <c r="AK7" i="48"/>
  <c r="AK7" i="49" s="1"/>
  <c r="AB11" i="49"/>
  <c r="AK11" i="48"/>
  <c r="AK11" i="49" s="1"/>
  <c r="AB15" i="49"/>
  <c r="AK15" i="48"/>
  <c r="AK15" i="49" s="1"/>
  <c r="AB21" i="49"/>
  <c r="AK21" i="48"/>
  <c r="AK21" i="49" s="1"/>
  <c r="AB23" i="49"/>
  <c r="AK23" i="48"/>
  <c r="AK23" i="49" s="1"/>
  <c r="AB31" i="49"/>
  <c r="AK31" i="48"/>
  <c r="AK31" i="49" s="1"/>
  <c r="G41" i="48"/>
  <c r="G41" i="49" s="1"/>
  <c r="G6" i="49"/>
  <c r="R6" i="49"/>
  <c r="R41" i="48"/>
  <c r="R41" i="49" s="1"/>
  <c r="J6" i="49"/>
  <c r="J41" i="48"/>
  <c r="J41" i="49" s="1"/>
  <c r="L37" i="48"/>
  <c r="C29" i="49"/>
  <c r="C14" i="49"/>
  <c r="C41" i="48"/>
  <c r="C41" i="49" s="1"/>
  <c r="C6" i="49"/>
  <c r="L6" i="48"/>
  <c r="C21" i="49"/>
  <c r="L21" i="48"/>
  <c r="L21" i="49" s="1"/>
  <c r="C17" i="49"/>
  <c r="C11" i="49"/>
  <c r="C31" i="49"/>
  <c r="C23" i="49"/>
  <c r="L23" i="48"/>
  <c r="L23" i="49" s="1"/>
  <c r="C12" i="49"/>
  <c r="C38" i="49"/>
  <c r="C34" i="49"/>
  <c r="C30" i="49"/>
  <c r="C26" i="49"/>
  <c r="C22" i="49"/>
  <c r="L22" i="48"/>
  <c r="L22" i="49" s="1"/>
  <c r="C19" i="49"/>
  <c r="C15" i="49"/>
  <c r="J40" i="49"/>
  <c r="J19" i="49"/>
  <c r="I19" i="49"/>
  <c r="J16" i="49"/>
  <c r="I16" i="49"/>
  <c r="J8" i="49"/>
  <c r="I8" i="49"/>
  <c r="J17" i="49"/>
  <c r="I17" i="49"/>
  <c r="J9" i="49"/>
  <c r="I9" i="49"/>
  <c r="J35" i="49"/>
  <c r="I35" i="49"/>
  <c r="J31" i="49"/>
  <c r="I31" i="49"/>
  <c r="J27" i="49"/>
  <c r="I27" i="49"/>
  <c r="J32" i="49"/>
  <c r="I32" i="49"/>
  <c r="J20" i="49"/>
  <c r="I20" i="49"/>
  <c r="J11" i="49"/>
  <c r="I11" i="49"/>
  <c r="J34" i="49"/>
  <c r="I34" i="49"/>
  <c r="J14" i="49"/>
  <c r="I14" i="49"/>
  <c r="S14" i="49"/>
  <c r="S8" i="49"/>
  <c r="AH41" i="48"/>
  <c r="AH41" i="49" s="1"/>
  <c r="AK24" i="48"/>
  <c r="AK24" i="49" s="1"/>
  <c r="AK28" i="48"/>
  <c r="AK28" i="49" s="1"/>
  <c r="AK32" i="48"/>
  <c r="AK32" i="49" s="1"/>
  <c r="AK38" i="48"/>
  <c r="AK38" i="49" s="1"/>
  <c r="S17" i="49"/>
  <c r="S13" i="49"/>
  <c r="X13" i="48"/>
  <c r="X13" i="49" s="1"/>
  <c r="X10" i="48"/>
  <c r="X10" i="49" s="1"/>
  <c r="Y12" i="48"/>
  <c r="Y12" i="49" s="1"/>
  <c r="X7" i="48"/>
  <c r="X7" i="49" s="1"/>
  <c r="AK29" i="48"/>
  <c r="AK29" i="49" s="1"/>
  <c r="S16" i="49"/>
  <c r="P14" i="49"/>
  <c r="AB6" i="49"/>
  <c r="AB41" i="48"/>
  <c r="AB41" i="49" s="1"/>
  <c r="AK6" i="48"/>
  <c r="AB19" i="49"/>
  <c r="AK19" i="48"/>
  <c r="AK19" i="49" s="1"/>
  <c r="P6" i="49"/>
  <c r="P41" i="48"/>
  <c r="P41" i="49" s="1"/>
  <c r="Y6" i="48"/>
  <c r="P7" i="49"/>
  <c r="Y7" i="48"/>
  <c r="Y7" i="49" s="1"/>
  <c r="AB9" i="49"/>
  <c r="AK9" i="48"/>
  <c r="AK9" i="49" s="1"/>
  <c r="AB13" i="49"/>
  <c r="AK13" i="48"/>
  <c r="AK13" i="49" s="1"/>
  <c r="AB17" i="49"/>
  <c r="AK17" i="48"/>
  <c r="AK17" i="49" s="1"/>
  <c r="AB20" i="49"/>
  <c r="AK20" i="48"/>
  <c r="AK20" i="49" s="1"/>
  <c r="AB27" i="49"/>
  <c r="AK27" i="48"/>
  <c r="AK27" i="49" s="1"/>
  <c r="AB35" i="49"/>
  <c r="AK35" i="48"/>
  <c r="AK35" i="49" s="1"/>
  <c r="S6" i="49"/>
  <c r="L39" i="48"/>
  <c r="L39" i="49" s="1"/>
  <c r="M39" i="48"/>
  <c r="M39" i="49" s="1"/>
  <c r="C33" i="49"/>
  <c r="C25" i="49"/>
  <c r="C10" i="49"/>
  <c r="C40" i="49"/>
  <c r="L40" i="48"/>
  <c r="L40" i="49" s="1"/>
  <c r="C20" i="49"/>
  <c r="L20" i="48"/>
  <c r="L20" i="49" s="1"/>
  <c r="C9" i="49"/>
  <c r="L9" i="48"/>
  <c r="L9" i="49" s="1"/>
  <c r="C35" i="49"/>
  <c r="L35" i="48"/>
  <c r="L35" i="49" s="1"/>
  <c r="C27" i="49"/>
  <c r="L27" i="48"/>
  <c r="L27" i="49" s="1"/>
  <c r="C16" i="49"/>
  <c r="L16" i="48"/>
  <c r="L16" i="49" s="1"/>
  <c r="C8" i="49"/>
  <c r="L8" i="48"/>
  <c r="L8" i="49" s="1"/>
  <c r="L36" i="48"/>
  <c r="C32" i="49"/>
  <c r="L32" i="48"/>
  <c r="L32" i="49" s="1"/>
  <c r="C28" i="49"/>
  <c r="L28" i="48"/>
  <c r="L28" i="49" s="1"/>
  <c r="C24" i="49"/>
  <c r="L24" i="48"/>
  <c r="L24" i="49" s="1"/>
  <c r="C13" i="49"/>
  <c r="C18" i="49"/>
  <c r="C7" i="49"/>
  <c r="L7" i="48"/>
  <c r="L7" i="49" s="1"/>
  <c r="AJ6" i="49"/>
  <c r="AJ41" i="48"/>
  <c r="AJ41" i="49" s="1"/>
  <c r="J38" i="49"/>
  <c r="I38" i="49"/>
  <c r="J15" i="49"/>
  <c r="I15" i="49"/>
  <c r="J30" i="49"/>
  <c r="I30" i="49"/>
  <c r="J18" i="49"/>
  <c r="I18" i="49"/>
  <c r="J10" i="49"/>
  <c r="I10" i="49"/>
  <c r="J33" i="49"/>
  <c r="I33" i="49"/>
  <c r="J29" i="49"/>
  <c r="I29" i="49"/>
  <c r="J25" i="49"/>
  <c r="I25" i="49"/>
  <c r="J12" i="49"/>
  <c r="I12" i="49"/>
  <c r="J26" i="49"/>
  <c r="I26" i="49"/>
  <c r="J13" i="49"/>
  <c r="I13" i="49"/>
  <c r="Y27" i="48"/>
  <c r="Y27" i="49" s="1"/>
  <c r="Y32" i="48"/>
  <c r="Y32" i="49" s="1"/>
  <c r="Y30" i="48"/>
  <c r="Y30" i="49" s="1"/>
  <c r="Y26" i="48"/>
  <c r="Y26" i="49" s="1"/>
  <c r="X21" i="48"/>
  <c r="X21" i="49" s="1"/>
  <c r="X12" i="48"/>
  <c r="X12" i="49" s="1"/>
  <c r="X33" i="48"/>
  <c r="X33" i="49" s="1"/>
  <c r="X29" i="48"/>
  <c r="X29" i="49" s="1"/>
  <c r="Y29" i="48"/>
  <c r="Y29" i="49" s="1"/>
  <c r="X25" i="48"/>
  <c r="X25" i="49" s="1"/>
  <c r="X14" i="48"/>
  <c r="X14" i="49" s="1"/>
  <c r="Y9" i="48"/>
  <c r="Y9" i="49" s="1"/>
  <c r="X19" i="48"/>
  <c r="X19" i="49" s="1"/>
  <c r="X8" i="48"/>
  <c r="X8" i="49" s="1"/>
  <c r="Z41" i="48"/>
  <c r="Z41" i="49" s="1"/>
  <c r="X6" i="48"/>
  <c r="AK33" i="48"/>
  <c r="AK33" i="49" s="1"/>
  <c r="AK25" i="48"/>
  <c r="AK25" i="49" s="1"/>
  <c r="AC23" i="24"/>
  <c r="Z23" i="24"/>
  <c r="W23" i="24"/>
  <c r="T23" i="24"/>
  <c r="Q23" i="24"/>
  <c r="N23" i="24"/>
  <c r="BD16" i="14"/>
  <c r="BA16" i="14"/>
  <c r="AV16" i="14"/>
  <c r="AS16" i="14"/>
  <c r="AT16" i="14"/>
  <c r="AR16" i="14"/>
  <c r="AO16" i="14"/>
  <c r="AJ16" i="14"/>
  <c r="AG16" i="14"/>
  <c r="AH16" i="14"/>
  <c r="G16" i="21" s="1"/>
  <c r="AF16" i="14"/>
  <c r="AC16" i="14"/>
  <c r="Z16" i="14"/>
  <c r="U16" i="14"/>
  <c r="C16" i="21" s="1"/>
  <c r="V16" i="14"/>
  <c r="W16" i="14"/>
  <c r="E16" i="21" s="1"/>
  <c r="T16" i="14"/>
  <c r="Q16" i="14"/>
  <c r="N16" i="14"/>
  <c r="K16" i="14"/>
  <c r="H16" i="14"/>
  <c r="E16" i="14"/>
  <c r="BD16" i="12"/>
  <c r="BA16" i="12"/>
  <c r="AS16" i="12"/>
  <c r="AT16" i="12"/>
  <c r="AR16" i="12"/>
  <c r="AO16" i="12"/>
  <c r="AG16" i="12"/>
  <c r="AH16" i="12"/>
  <c r="G16" i="18" s="1"/>
  <c r="AI16" i="12"/>
  <c r="H16" i="18" s="1"/>
  <c r="AJ16" i="12"/>
  <c r="AF16" i="12"/>
  <c r="AC16" i="12"/>
  <c r="Z16" i="12"/>
  <c r="U16" i="12"/>
  <c r="C16" i="18" s="1"/>
  <c r="V16" i="12"/>
  <c r="W16" i="12"/>
  <c r="E16" i="18" s="1"/>
  <c r="T16" i="12"/>
  <c r="Q16" i="12"/>
  <c r="N16" i="12"/>
  <c r="K16" i="12"/>
  <c r="H16" i="12"/>
  <c r="E16" i="12"/>
  <c r="BE16" i="4"/>
  <c r="BF16" i="4"/>
  <c r="M13" i="16" s="1"/>
  <c r="BD16" i="4"/>
  <c r="BA16" i="4"/>
  <c r="AV16" i="4"/>
  <c r="AS16" i="4"/>
  <c r="AT16" i="4"/>
  <c r="AR16" i="4"/>
  <c r="AO16" i="4"/>
  <c r="AJ16" i="4"/>
  <c r="AG16" i="4"/>
  <c r="AH16" i="4"/>
  <c r="G13" i="16" s="1"/>
  <c r="AF16" i="4"/>
  <c r="AC16" i="4"/>
  <c r="Z16" i="4"/>
  <c r="U16" i="4"/>
  <c r="C13" i="16" s="1"/>
  <c r="V16" i="4"/>
  <c r="W16" i="4"/>
  <c r="E13" i="16" s="1"/>
  <c r="T16" i="4"/>
  <c r="Q16" i="4"/>
  <c r="N16" i="4"/>
  <c r="K16" i="4"/>
  <c r="H16" i="4"/>
  <c r="E16" i="4"/>
  <c r="P40" i="27"/>
  <c r="O40" i="27"/>
  <c r="M40" i="27"/>
  <c r="L40" i="27"/>
  <c r="J40" i="27"/>
  <c r="I40" i="27"/>
  <c r="G40" i="27"/>
  <c r="F40" i="27"/>
  <c r="D40" i="27"/>
  <c r="C40" i="27"/>
  <c r="Q39" i="27"/>
  <c r="N39" i="27"/>
  <c r="K39" i="27"/>
  <c r="H39" i="27"/>
  <c r="E39" i="27"/>
  <c r="Q38" i="27"/>
  <c r="N38" i="27"/>
  <c r="K38" i="27"/>
  <c r="H38" i="27"/>
  <c r="E38" i="27"/>
  <c r="Q37" i="27"/>
  <c r="N37" i="27"/>
  <c r="K37" i="27"/>
  <c r="H37" i="27"/>
  <c r="E37" i="27"/>
  <c r="Q36" i="27"/>
  <c r="N36" i="27"/>
  <c r="K36" i="27"/>
  <c r="H36" i="27"/>
  <c r="E36" i="27"/>
  <c r="Q35" i="27"/>
  <c r="N35" i="27"/>
  <c r="K35" i="27"/>
  <c r="H35" i="27"/>
  <c r="E35" i="27"/>
  <c r="Q34" i="27"/>
  <c r="N34" i="27"/>
  <c r="K34" i="27"/>
  <c r="H34" i="27"/>
  <c r="E34" i="27"/>
  <c r="Q33" i="27"/>
  <c r="N33" i="27"/>
  <c r="K33" i="27"/>
  <c r="H33" i="27"/>
  <c r="E33" i="27"/>
  <c r="Q32" i="27"/>
  <c r="N32" i="27"/>
  <c r="K32" i="27"/>
  <c r="H32" i="27"/>
  <c r="E32" i="27"/>
  <c r="Q31" i="27"/>
  <c r="N31" i="27"/>
  <c r="K31" i="27"/>
  <c r="H31" i="27"/>
  <c r="E31" i="27"/>
  <c r="Q30" i="27"/>
  <c r="N30" i="27"/>
  <c r="K30" i="27"/>
  <c r="H30" i="27"/>
  <c r="E30" i="27"/>
  <c r="Q29" i="27"/>
  <c r="N29" i="27"/>
  <c r="K29" i="27"/>
  <c r="H29" i="27"/>
  <c r="E29" i="27"/>
  <c r="Q28" i="27"/>
  <c r="N28" i="27"/>
  <c r="K28" i="27"/>
  <c r="H28" i="27"/>
  <c r="E28" i="27"/>
  <c r="Q27" i="27"/>
  <c r="N27" i="27"/>
  <c r="K27" i="27"/>
  <c r="H27" i="27"/>
  <c r="E27" i="27"/>
  <c r="Q26" i="27"/>
  <c r="N26" i="27"/>
  <c r="K26" i="27"/>
  <c r="H26" i="27"/>
  <c r="E26" i="27"/>
  <c r="Q25" i="27"/>
  <c r="N25" i="27"/>
  <c r="K25" i="27"/>
  <c r="H25" i="27"/>
  <c r="E25" i="27"/>
  <c r="Q24" i="27"/>
  <c r="N24" i="27"/>
  <c r="K24" i="27"/>
  <c r="H24" i="27"/>
  <c r="E24" i="27"/>
  <c r="Q23" i="27"/>
  <c r="N23" i="27"/>
  <c r="K23" i="27"/>
  <c r="H23" i="27"/>
  <c r="E23" i="27"/>
  <c r="Q22" i="27"/>
  <c r="N22" i="27"/>
  <c r="K22" i="27"/>
  <c r="H22" i="27"/>
  <c r="E22" i="27"/>
  <c r="Q21" i="27"/>
  <c r="N21" i="27"/>
  <c r="K21" i="27"/>
  <c r="H21" i="27"/>
  <c r="E21" i="27"/>
  <c r="Q20" i="27"/>
  <c r="N20" i="27"/>
  <c r="K20" i="27"/>
  <c r="H20" i="27"/>
  <c r="E20" i="27"/>
  <c r="Q19" i="27"/>
  <c r="N19" i="27"/>
  <c r="K19" i="27"/>
  <c r="H19" i="27"/>
  <c r="E19" i="27"/>
  <c r="Q18" i="27"/>
  <c r="N18" i="27"/>
  <c r="K18" i="27"/>
  <c r="H18" i="27"/>
  <c r="E18" i="27"/>
  <c r="Q17" i="27"/>
  <c r="N17" i="27"/>
  <c r="K17" i="27"/>
  <c r="H17" i="27"/>
  <c r="E17" i="27"/>
  <c r="Q16" i="27"/>
  <c r="N16" i="27"/>
  <c r="K16" i="27"/>
  <c r="H16" i="27"/>
  <c r="E16" i="27"/>
  <c r="Q15" i="27"/>
  <c r="N15" i="27"/>
  <c r="K15" i="27"/>
  <c r="H15" i="27"/>
  <c r="E15" i="27"/>
  <c r="Q14" i="27"/>
  <c r="N14" i="27"/>
  <c r="K14" i="27"/>
  <c r="H14" i="27"/>
  <c r="E14" i="27"/>
  <c r="Q13" i="27"/>
  <c r="N13" i="27"/>
  <c r="K13" i="27"/>
  <c r="H13" i="27"/>
  <c r="E13" i="27"/>
  <c r="Q12" i="27"/>
  <c r="N12" i="27"/>
  <c r="K12" i="27"/>
  <c r="H12" i="27"/>
  <c r="E12" i="27"/>
  <c r="Q11" i="27"/>
  <c r="N11" i="27"/>
  <c r="K11" i="27"/>
  <c r="H11" i="27"/>
  <c r="E11" i="27"/>
  <c r="Q10" i="27"/>
  <c r="N10" i="27"/>
  <c r="K10" i="27"/>
  <c r="H10" i="27"/>
  <c r="E10" i="27"/>
  <c r="Q9" i="27"/>
  <c r="N9" i="27"/>
  <c r="K9" i="27"/>
  <c r="H9" i="27"/>
  <c r="E9" i="27"/>
  <c r="Q8" i="27"/>
  <c r="N8" i="27"/>
  <c r="K8" i="27"/>
  <c r="H8" i="27"/>
  <c r="E8" i="27"/>
  <c r="Q7" i="27"/>
  <c r="N7" i="27"/>
  <c r="K7" i="27"/>
  <c r="H7" i="27"/>
  <c r="E7" i="27"/>
  <c r="Q6" i="27"/>
  <c r="N6" i="27"/>
  <c r="K6" i="27"/>
  <c r="H6" i="27"/>
  <c r="E6" i="27"/>
  <c r="Q5" i="27"/>
  <c r="N5" i="27"/>
  <c r="K5" i="27"/>
  <c r="H5" i="27"/>
  <c r="E5" i="27"/>
  <c r="AV16" i="12" l="1"/>
  <c r="F15" i="36"/>
  <c r="L16" i="18"/>
  <c r="O16" i="21"/>
  <c r="F13" i="16"/>
  <c r="C15" i="36"/>
  <c r="D16" i="18"/>
  <c r="AW16" i="12"/>
  <c r="P16" i="18" s="1"/>
  <c r="F16" i="21"/>
  <c r="D15" i="37"/>
  <c r="D13" i="16"/>
  <c r="AK16" i="12"/>
  <c r="D15" i="36"/>
  <c r="F16" i="18"/>
  <c r="AU16" i="12"/>
  <c r="C15" i="37"/>
  <c r="D16" i="21"/>
  <c r="J13" i="16"/>
  <c r="I16" i="21"/>
  <c r="M16" i="21"/>
  <c r="I13" i="16"/>
  <c r="L13" i="16"/>
  <c r="L16" i="21"/>
  <c r="F15" i="37"/>
  <c r="AI16" i="4"/>
  <c r="H13" i="16" s="1"/>
  <c r="AK16" i="4"/>
  <c r="AU16" i="4"/>
  <c r="AW16" i="4"/>
  <c r="BG16" i="4"/>
  <c r="N13" i="16" s="1"/>
  <c r="I16" i="18"/>
  <c r="E15" i="36"/>
  <c r="M16" i="18"/>
  <c r="AI16" i="14"/>
  <c r="H16" i="21" s="1"/>
  <c r="AK16" i="14"/>
  <c r="J16" i="21" s="1"/>
  <c r="AU16" i="14"/>
  <c r="AW16" i="14"/>
  <c r="P16" i="21" s="1"/>
  <c r="S35" i="49"/>
  <c r="Y35" i="48"/>
  <c r="Y35" i="49" s="1"/>
  <c r="S41" i="48"/>
  <c r="S41" i="49" s="1"/>
  <c r="L13" i="48"/>
  <c r="L13" i="49" s="1"/>
  <c r="X6" i="49"/>
  <c r="X41" i="48"/>
  <c r="X41" i="49" s="1"/>
  <c r="D7" i="49"/>
  <c r="M7" i="48"/>
  <c r="M7" i="49" s="1"/>
  <c r="D13" i="49"/>
  <c r="M13" i="48"/>
  <c r="M13" i="49" s="1"/>
  <c r="D28" i="49"/>
  <c r="M28" i="48"/>
  <c r="M28" i="49" s="1"/>
  <c r="D8" i="49"/>
  <c r="M8" i="48"/>
  <c r="M8" i="49" s="1"/>
  <c r="D27" i="49"/>
  <c r="M27" i="48"/>
  <c r="M27" i="49" s="1"/>
  <c r="D9" i="49"/>
  <c r="M9" i="48"/>
  <c r="M9" i="49" s="1"/>
  <c r="D25" i="49"/>
  <c r="M25" i="48"/>
  <c r="M25" i="49" s="1"/>
  <c r="Y6" i="49"/>
  <c r="S23" i="49"/>
  <c r="Y23" i="48"/>
  <c r="Y23" i="49" s="1"/>
  <c r="S15" i="49"/>
  <c r="Y15" i="48"/>
  <c r="Y15" i="49" s="1"/>
  <c r="S21" i="49"/>
  <c r="Y21" i="48"/>
  <c r="Y21" i="49" s="1"/>
  <c r="S33" i="49"/>
  <c r="Y33" i="48"/>
  <c r="Y33" i="49" s="1"/>
  <c r="D19" i="49"/>
  <c r="M19" i="48"/>
  <c r="M19" i="49" s="1"/>
  <c r="D26" i="49"/>
  <c r="M26" i="48"/>
  <c r="M26" i="49" s="1"/>
  <c r="D34" i="49"/>
  <c r="M34" i="48"/>
  <c r="M34" i="49" s="1"/>
  <c r="D12" i="49"/>
  <c r="M12" i="48"/>
  <c r="M12" i="49" s="1"/>
  <c r="D31" i="49"/>
  <c r="M31" i="48"/>
  <c r="M31" i="49" s="1"/>
  <c r="D17" i="49"/>
  <c r="M17" i="48"/>
  <c r="M17" i="49" s="1"/>
  <c r="D6" i="49"/>
  <c r="M6" i="48"/>
  <c r="D14" i="49"/>
  <c r="M14" i="48"/>
  <c r="M14" i="49" s="1"/>
  <c r="I41" i="48"/>
  <c r="I41" i="49" s="1"/>
  <c r="I6" i="49"/>
  <c r="L18" i="48"/>
  <c r="L18" i="49" s="1"/>
  <c r="L10" i="48"/>
  <c r="L10" i="49" s="1"/>
  <c r="L33" i="48"/>
  <c r="L33" i="49" s="1"/>
  <c r="Y14" i="48"/>
  <c r="Y14" i="49" s="1"/>
  <c r="L15" i="48"/>
  <c r="L15" i="49" s="1"/>
  <c r="L30" i="48"/>
  <c r="L30" i="49" s="1"/>
  <c r="L38" i="48"/>
  <c r="L38" i="49" s="1"/>
  <c r="L11" i="48"/>
  <c r="L11" i="49" s="1"/>
  <c r="L29" i="48"/>
  <c r="L29" i="49" s="1"/>
  <c r="D18" i="49"/>
  <c r="M18" i="48"/>
  <c r="M18" i="49" s="1"/>
  <c r="D24" i="49"/>
  <c r="M24" i="48"/>
  <c r="M24" i="49" s="1"/>
  <c r="D32" i="49"/>
  <c r="M32" i="48"/>
  <c r="M32" i="49" s="1"/>
  <c r="D16" i="49"/>
  <c r="M16" i="48"/>
  <c r="M16" i="49" s="1"/>
  <c r="D35" i="49"/>
  <c r="M35" i="48"/>
  <c r="M35" i="49" s="1"/>
  <c r="D20" i="49"/>
  <c r="M20" i="48"/>
  <c r="M20" i="49" s="1"/>
  <c r="D10" i="49"/>
  <c r="M10" i="48"/>
  <c r="M10" i="49" s="1"/>
  <c r="D33" i="49"/>
  <c r="M33" i="48"/>
  <c r="M33" i="49" s="1"/>
  <c r="AK41" i="48"/>
  <c r="AK41" i="49" s="1"/>
  <c r="AK6" i="49"/>
  <c r="S31" i="49"/>
  <c r="Y31" i="48"/>
  <c r="Y31" i="49" s="1"/>
  <c r="S25" i="49"/>
  <c r="Y25" i="48"/>
  <c r="Y25" i="49" s="1"/>
  <c r="D15" i="49"/>
  <c r="M15" i="48"/>
  <c r="M15" i="49" s="1"/>
  <c r="D22" i="49"/>
  <c r="M22" i="48"/>
  <c r="M22" i="49" s="1"/>
  <c r="D30" i="49"/>
  <c r="M30" i="48"/>
  <c r="M30" i="49" s="1"/>
  <c r="D38" i="49"/>
  <c r="M38" i="48"/>
  <c r="M38" i="49" s="1"/>
  <c r="D23" i="49"/>
  <c r="M23" i="48"/>
  <c r="M23" i="49" s="1"/>
  <c r="D11" i="49"/>
  <c r="M11" i="48"/>
  <c r="M11" i="49" s="1"/>
  <c r="D21" i="49"/>
  <c r="M21" i="48"/>
  <c r="M21" i="49" s="1"/>
  <c r="L6" i="49"/>
  <c r="D29" i="49"/>
  <c r="M29" i="48"/>
  <c r="M29" i="49" s="1"/>
  <c r="L25" i="48"/>
  <c r="L25" i="49" s="1"/>
  <c r="L19" i="48"/>
  <c r="L19" i="49" s="1"/>
  <c r="L26" i="48"/>
  <c r="L26" i="49" s="1"/>
  <c r="L34" i="48"/>
  <c r="L34" i="49" s="1"/>
  <c r="L12" i="48"/>
  <c r="L12" i="49" s="1"/>
  <c r="L31" i="48"/>
  <c r="L31" i="49" s="1"/>
  <c r="L17" i="48"/>
  <c r="L17" i="49" s="1"/>
  <c r="L14" i="48"/>
  <c r="L14" i="49" s="1"/>
  <c r="Y13" i="48"/>
  <c r="Y13" i="49" s="1"/>
  <c r="Y16" i="48"/>
  <c r="Y16" i="49" s="1"/>
  <c r="Y17" i="48"/>
  <c r="Y17" i="49" s="1"/>
  <c r="Y8" i="48"/>
  <c r="Y8" i="49" s="1"/>
  <c r="N40" i="27"/>
  <c r="Q40" i="27"/>
  <c r="K40" i="27"/>
  <c r="H40" i="27"/>
  <c r="E40" i="27"/>
  <c r="E15" i="37" l="1"/>
  <c r="N16" i="18"/>
  <c r="AX16" i="4"/>
  <c r="G15" i="37"/>
  <c r="N16" i="21"/>
  <c r="AX16" i="14"/>
  <c r="Q16" i="21" s="1"/>
  <c r="AL16" i="4"/>
  <c r="AX16" i="12"/>
  <c r="Q16" i="18" s="1"/>
  <c r="G15" i="36"/>
  <c r="O16" i="18"/>
  <c r="K13" i="16"/>
  <c r="AL16" i="12"/>
  <c r="K16" i="18" s="1"/>
  <c r="J16" i="18"/>
  <c r="AL16" i="14"/>
  <c r="K16" i="21" s="1"/>
  <c r="M6" i="49"/>
  <c r="L41" i="48"/>
  <c r="L41" i="49" s="1"/>
  <c r="Y41" i="48"/>
  <c r="Y41" i="49" s="1"/>
  <c r="BE29" i="4"/>
  <c r="BF29" i="4"/>
  <c r="BD29" i="4"/>
  <c r="BA29" i="4"/>
  <c r="AS29" i="4"/>
  <c r="AT29" i="4"/>
  <c r="AR29" i="4"/>
  <c r="AO29" i="4"/>
  <c r="AG29" i="4"/>
  <c r="AH29" i="4"/>
  <c r="G26" i="16" s="1"/>
  <c r="AI29" i="4"/>
  <c r="H26" i="16" s="1"/>
  <c r="AF29" i="4"/>
  <c r="AC29" i="4"/>
  <c r="Z29" i="4"/>
  <c r="F29" i="4"/>
  <c r="U29" i="4" s="1"/>
  <c r="V29" i="4"/>
  <c r="T29" i="4"/>
  <c r="Q29" i="4"/>
  <c r="N29" i="4"/>
  <c r="K29" i="4"/>
  <c r="E29" i="4"/>
  <c r="W29" i="4" l="1"/>
  <c r="E26" i="16" s="1"/>
  <c r="C26" i="16"/>
  <c r="AW29" i="4"/>
  <c r="D26" i="16"/>
  <c r="AU29" i="4"/>
  <c r="J26" i="16"/>
  <c r="BG29" i="4"/>
  <c r="N26" i="16" s="1"/>
  <c r="M26" i="16"/>
  <c r="H29" i="4"/>
  <c r="F26" i="16"/>
  <c r="I26" i="16"/>
  <c r="L26" i="16"/>
  <c r="AK29" i="4"/>
  <c r="BH29" i="4"/>
  <c r="AJ29" i="4"/>
  <c r="AV29" i="4"/>
  <c r="BI29" i="4"/>
  <c r="K26" i="16" l="1"/>
  <c r="BJ29" i="4"/>
  <c r="Q26" i="16" s="1"/>
  <c r="P26" i="16"/>
  <c r="S28" i="27"/>
  <c r="AL29" i="4"/>
  <c r="O26" i="16"/>
  <c r="R28" i="27"/>
  <c r="AX29" i="4"/>
  <c r="Q37" i="26"/>
  <c r="Q36" i="26"/>
  <c r="Q35" i="26"/>
  <c r="Q34" i="26"/>
  <c r="Q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2" i="26"/>
  <c r="Q11" i="26"/>
  <c r="Q10" i="26"/>
  <c r="Q9" i="26"/>
  <c r="Q8" i="26"/>
  <c r="Q7" i="26"/>
  <c r="Q6" i="26"/>
  <c r="Q5" i="26"/>
  <c r="Q4" i="26"/>
  <c r="Q3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2" i="26"/>
  <c r="N11" i="26"/>
  <c r="N10" i="26"/>
  <c r="N9" i="26"/>
  <c r="N8" i="26"/>
  <c r="N7" i="26"/>
  <c r="N6" i="26"/>
  <c r="N38" i="26" s="1"/>
  <c r="F37" i="29" s="1"/>
  <c r="F39" i="30" s="1"/>
  <c r="N5" i="26"/>
  <c r="N4" i="26"/>
  <c r="N3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2" i="26"/>
  <c r="K11" i="26"/>
  <c r="K10" i="26"/>
  <c r="K9" i="26"/>
  <c r="K8" i="26"/>
  <c r="K7" i="26"/>
  <c r="K6" i="26"/>
  <c r="K5" i="26"/>
  <c r="K4" i="26"/>
  <c r="K3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2" i="26"/>
  <c r="H11" i="26"/>
  <c r="H10" i="26"/>
  <c r="H9" i="26"/>
  <c r="H8" i="26"/>
  <c r="H7" i="26"/>
  <c r="H6" i="26"/>
  <c r="H5" i="26"/>
  <c r="H4" i="26"/>
  <c r="H3" i="26"/>
  <c r="D38" i="26"/>
  <c r="F38" i="26"/>
  <c r="G38" i="26"/>
  <c r="I38" i="26"/>
  <c r="J38" i="26"/>
  <c r="L38" i="26"/>
  <c r="M38" i="26"/>
  <c r="O38" i="26"/>
  <c r="P38" i="26"/>
  <c r="E4" i="26"/>
  <c r="E5" i="26"/>
  <c r="E6" i="26"/>
  <c r="E7" i="26"/>
  <c r="E8" i="26"/>
  <c r="E9" i="26"/>
  <c r="E10" i="26"/>
  <c r="E11" i="26"/>
  <c r="E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" i="26"/>
  <c r="E37" i="31" l="1"/>
  <c r="C70" i="28"/>
  <c r="C33" i="29"/>
  <c r="C35" i="30" s="1"/>
  <c r="D39" i="28"/>
  <c r="D2" i="29"/>
  <c r="D4" i="30" s="1"/>
  <c r="D47" i="28"/>
  <c r="D10" i="29"/>
  <c r="D12" i="30" s="1"/>
  <c r="D60" i="28"/>
  <c r="D23" i="29"/>
  <c r="D25" i="30" s="1"/>
  <c r="D68" i="28"/>
  <c r="D31" i="29"/>
  <c r="D33" i="30" s="1"/>
  <c r="E41" i="28"/>
  <c r="E4" i="29"/>
  <c r="E6" i="30" s="1"/>
  <c r="E50" i="28"/>
  <c r="E13" i="29"/>
  <c r="E15" i="30" s="1"/>
  <c r="E58" i="28"/>
  <c r="E21" i="29"/>
  <c r="E23" i="30" s="1"/>
  <c r="E66" i="28"/>
  <c r="E29" i="29"/>
  <c r="E31" i="30" s="1"/>
  <c r="E70" i="28"/>
  <c r="E33" i="29"/>
  <c r="E35" i="30" s="1"/>
  <c r="F43" i="28"/>
  <c r="F6" i="29"/>
  <c r="F8" i="30" s="1"/>
  <c r="F52" i="28"/>
  <c r="F15" i="29"/>
  <c r="F17" i="30" s="1"/>
  <c r="F60" i="28"/>
  <c r="F23" i="29"/>
  <c r="F25" i="30" s="1"/>
  <c r="F68" i="28"/>
  <c r="F31" i="29"/>
  <c r="F33" i="30" s="1"/>
  <c r="G41" i="28"/>
  <c r="G4" i="29"/>
  <c r="G45" i="28"/>
  <c r="G8" i="29"/>
  <c r="G54" i="28"/>
  <c r="G17" i="29"/>
  <c r="G58" i="28"/>
  <c r="G21" i="29"/>
  <c r="G66" i="28"/>
  <c r="G29" i="29"/>
  <c r="G70" i="28"/>
  <c r="G33" i="29"/>
  <c r="C73" i="28"/>
  <c r="C36" i="29"/>
  <c r="C38" i="30" s="1"/>
  <c r="C65" i="28"/>
  <c r="C28" i="29"/>
  <c r="C30" i="30" s="1"/>
  <c r="C57" i="28"/>
  <c r="C20" i="29"/>
  <c r="C22" i="30" s="1"/>
  <c r="C48" i="28"/>
  <c r="C11" i="29"/>
  <c r="C13" i="30" s="1"/>
  <c r="C44" i="28"/>
  <c r="C7" i="29"/>
  <c r="C9" i="30" s="1"/>
  <c r="D40" i="28"/>
  <c r="D3" i="29"/>
  <c r="D5" i="30" s="1"/>
  <c r="D48" i="28"/>
  <c r="D11" i="29"/>
  <c r="D13" i="30" s="1"/>
  <c r="D57" i="28"/>
  <c r="D20" i="29"/>
  <c r="D22" i="30" s="1"/>
  <c r="D65" i="28"/>
  <c r="D28" i="29"/>
  <c r="D30" i="30" s="1"/>
  <c r="D73" i="28"/>
  <c r="D36" i="29"/>
  <c r="D38" i="30" s="1"/>
  <c r="E46" i="28"/>
  <c r="E9" i="29"/>
  <c r="E11" i="30" s="1"/>
  <c r="E55" i="28"/>
  <c r="E18" i="29"/>
  <c r="E20" i="30" s="1"/>
  <c r="E63" i="28"/>
  <c r="E26" i="29"/>
  <c r="E28" i="30" s="1"/>
  <c r="E71" i="28"/>
  <c r="E34" i="29"/>
  <c r="E36" i="30" s="1"/>
  <c r="F44" i="28"/>
  <c r="F7" i="29"/>
  <c r="F9" i="30" s="1"/>
  <c r="F53" i="28"/>
  <c r="F16" i="29"/>
  <c r="F18" i="30" s="1"/>
  <c r="F24" i="29"/>
  <c r="F26" i="30" s="1"/>
  <c r="F61" i="28"/>
  <c r="F69" i="28"/>
  <c r="F32" i="29"/>
  <c r="F34" i="30" s="1"/>
  <c r="G46" i="28"/>
  <c r="G9" i="29"/>
  <c r="G59" i="28"/>
  <c r="G22" i="29"/>
  <c r="C68" i="28"/>
  <c r="C31" i="29"/>
  <c r="C33" i="30" s="1"/>
  <c r="C60" i="28"/>
  <c r="C23" i="29"/>
  <c r="C25" i="30" s="1"/>
  <c r="C52" i="28"/>
  <c r="C15" i="29"/>
  <c r="C17" i="30" s="1"/>
  <c r="C43" i="28"/>
  <c r="C6" i="29"/>
  <c r="C8" i="30" s="1"/>
  <c r="D41" i="28"/>
  <c r="D4" i="29"/>
  <c r="D6" i="30" s="1"/>
  <c r="D50" i="28"/>
  <c r="D13" i="29"/>
  <c r="D15" i="30" s="1"/>
  <c r="D58" i="28"/>
  <c r="D21" i="29"/>
  <c r="D23" i="30" s="1"/>
  <c r="D66" i="28"/>
  <c r="D29" i="29"/>
  <c r="D31" i="30" s="1"/>
  <c r="D70" i="28"/>
  <c r="D33" i="29"/>
  <c r="D35" i="30" s="1"/>
  <c r="E43" i="28"/>
  <c r="E6" i="29"/>
  <c r="E8" i="30" s="1"/>
  <c r="E56" i="28"/>
  <c r="E19" i="29"/>
  <c r="E21" i="30" s="1"/>
  <c r="E64" i="28"/>
  <c r="E27" i="29"/>
  <c r="E29" i="30" s="1"/>
  <c r="E72" i="28"/>
  <c r="E35" i="29"/>
  <c r="E37" i="30" s="1"/>
  <c r="F50" i="28"/>
  <c r="F13" i="29"/>
  <c r="F15" i="30" s="1"/>
  <c r="F58" i="28"/>
  <c r="F21" i="29"/>
  <c r="F23" i="30" s="1"/>
  <c r="F70" i="28"/>
  <c r="F33" i="29"/>
  <c r="F35" i="30" s="1"/>
  <c r="G47" i="28"/>
  <c r="G10" i="29"/>
  <c r="G56" i="28"/>
  <c r="G19" i="29"/>
  <c r="G64" i="28"/>
  <c r="G27" i="29"/>
  <c r="G72" i="28"/>
  <c r="G35" i="29"/>
  <c r="C39" i="28"/>
  <c r="C2" i="29"/>
  <c r="C4" i="30" s="1"/>
  <c r="C66" i="28"/>
  <c r="C29" i="29"/>
  <c r="C31" i="30" s="1"/>
  <c r="C62" i="28"/>
  <c r="C25" i="29"/>
  <c r="C27" i="30" s="1"/>
  <c r="C58" i="28"/>
  <c r="C21" i="29"/>
  <c r="C23" i="30" s="1"/>
  <c r="C54" i="28"/>
  <c r="C17" i="29"/>
  <c r="C19" i="30" s="1"/>
  <c r="C50" i="28"/>
  <c r="C13" i="29"/>
  <c r="C15" i="30" s="1"/>
  <c r="C45" i="28"/>
  <c r="C8" i="29"/>
  <c r="C10" i="30" s="1"/>
  <c r="C41" i="28"/>
  <c r="C4" i="29"/>
  <c r="C6" i="30" s="1"/>
  <c r="D43" i="28"/>
  <c r="D6" i="29"/>
  <c r="D8" i="30" s="1"/>
  <c r="D52" i="28"/>
  <c r="D15" i="29"/>
  <c r="D17" i="30" s="1"/>
  <c r="D56" i="28"/>
  <c r="D19" i="29"/>
  <c r="D21" i="30" s="1"/>
  <c r="D64" i="28"/>
  <c r="D27" i="29"/>
  <c r="D29" i="30" s="1"/>
  <c r="D72" i="28"/>
  <c r="D35" i="29"/>
  <c r="D37" i="30" s="1"/>
  <c r="E45" i="28"/>
  <c r="E8" i="29"/>
  <c r="E10" i="30" s="1"/>
  <c r="E54" i="28"/>
  <c r="E17" i="29"/>
  <c r="E19" i="30" s="1"/>
  <c r="E62" i="28"/>
  <c r="E25" i="29"/>
  <c r="E27" i="30" s="1"/>
  <c r="F39" i="28"/>
  <c r="F2" i="29"/>
  <c r="F4" i="30" s="1"/>
  <c r="F47" i="28"/>
  <c r="F10" i="29"/>
  <c r="F12" i="30" s="1"/>
  <c r="F56" i="28"/>
  <c r="F19" i="29"/>
  <c r="F21" i="30" s="1"/>
  <c r="F64" i="28"/>
  <c r="F27" i="29"/>
  <c r="F29" i="30" s="1"/>
  <c r="F72" i="28"/>
  <c r="F35" i="29"/>
  <c r="F37" i="30" s="1"/>
  <c r="G50" i="28"/>
  <c r="G13" i="29"/>
  <c r="G62" i="28"/>
  <c r="G25" i="29"/>
  <c r="C69" i="28"/>
  <c r="C32" i="29"/>
  <c r="C34" i="30" s="1"/>
  <c r="C61" i="28"/>
  <c r="C24" i="29"/>
  <c r="C26" i="30" s="1"/>
  <c r="C53" i="28"/>
  <c r="C16" i="29"/>
  <c r="C18" i="30" s="1"/>
  <c r="C40" i="28"/>
  <c r="C3" i="29"/>
  <c r="C5" i="30" s="1"/>
  <c r="D44" i="28"/>
  <c r="D7" i="29"/>
  <c r="D9" i="30" s="1"/>
  <c r="D53" i="28"/>
  <c r="D16" i="29"/>
  <c r="D18" i="30" s="1"/>
  <c r="D61" i="28"/>
  <c r="D24" i="29"/>
  <c r="D26" i="30" s="1"/>
  <c r="D69" i="28"/>
  <c r="D32" i="29"/>
  <c r="D34" i="30" s="1"/>
  <c r="E42" i="28"/>
  <c r="E5" i="29"/>
  <c r="E7" i="30" s="1"/>
  <c r="E51" i="28"/>
  <c r="E14" i="29"/>
  <c r="E16" i="30" s="1"/>
  <c r="E59" i="28"/>
  <c r="E22" i="29"/>
  <c r="E24" i="30" s="1"/>
  <c r="E67" i="28"/>
  <c r="E30" i="29"/>
  <c r="E32" i="30" s="1"/>
  <c r="F40" i="28"/>
  <c r="F3" i="29"/>
  <c r="F5" i="30" s="1"/>
  <c r="F48" i="28"/>
  <c r="F11" i="29"/>
  <c r="F13" i="30" s="1"/>
  <c r="F57" i="28"/>
  <c r="F20" i="29"/>
  <c r="F22" i="30" s="1"/>
  <c r="F65" i="28"/>
  <c r="F28" i="29"/>
  <c r="F30" i="30" s="1"/>
  <c r="F73" i="28"/>
  <c r="F36" i="29"/>
  <c r="F38" i="30" s="1"/>
  <c r="G42" i="28"/>
  <c r="G5" i="29"/>
  <c r="G51" i="28"/>
  <c r="G14" i="29"/>
  <c r="G55" i="28"/>
  <c r="G18" i="29"/>
  <c r="G63" i="28"/>
  <c r="G26" i="29"/>
  <c r="G67" i="28"/>
  <c r="G30" i="29"/>
  <c r="G71" i="28"/>
  <c r="G34" i="29"/>
  <c r="C72" i="28"/>
  <c r="C35" i="29"/>
  <c r="C37" i="30" s="1"/>
  <c r="C64" i="28"/>
  <c r="C27" i="29"/>
  <c r="C29" i="30" s="1"/>
  <c r="C56" i="28"/>
  <c r="C19" i="29"/>
  <c r="C21" i="30" s="1"/>
  <c r="C47" i="28"/>
  <c r="C10" i="29"/>
  <c r="C12" i="30" s="1"/>
  <c r="D45" i="28"/>
  <c r="D8" i="29"/>
  <c r="D10" i="30" s="1"/>
  <c r="D54" i="28"/>
  <c r="D17" i="29"/>
  <c r="D19" i="30" s="1"/>
  <c r="D62" i="28"/>
  <c r="D25" i="29"/>
  <c r="D27" i="30" s="1"/>
  <c r="E39" i="28"/>
  <c r="E2" i="29"/>
  <c r="E4" i="30" s="1"/>
  <c r="E47" i="28"/>
  <c r="E10" i="29"/>
  <c r="E12" i="30" s="1"/>
  <c r="E52" i="28"/>
  <c r="E15" i="29"/>
  <c r="E17" i="30" s="1"/>
  <c r="E60" i="28"/>
  <c r="E23" i="29"/>
  <c r="E25" i="30" s="1"/>
  <c r="E68" i="28"/>
  <c r="E31" i="29"/>
  <c r="E33" i="30" s="1"/>
  <c r="F41" i="28"/>
  <c r="F4" i="29"/>
  <c r="F6" i="30" s="1"/>
  <c r="F45" i="28"/>
  <c r="F8" i="29"/>
  <c r="F10" i="30" s="1"/>
  <c r="F54" i="28"/>
  <c r="F17" i="29"/>
  <c r="F19" i="30" s="1"/>
  <c r="F62" i="28"/>
  <c r="F25" i="29"/>
  <c r="F27" i="30" s="1"/>
  <c r="F66" i="28"/>
  <c r="F29" i="29"/>
  <c r="F31" i="30" s="1"/>
  <c r="G39" i="28"/>
  <c r="G2" i="29"/>
  <c r="G43" i="28"/>
  <c r="G6" i="29"/>
  <c r="G52" i="28"/>
  <c r="G15" i="29"/>
  <c r="G60" i="28"/>
  <c r="G23" i="29"/>
  <c r="G68" i="28"/>
  <c r="G31" i="29"/>
  <c r="C71" i="28"/>
  <c r="C34" i="29"/>
  <c r="C36" i="30" s="1"/>
  <c r="C67" i="28"/>
  <c r="C30" i="29"/>
  <c r="C32" i="30" s="1"/>
  <c r="C63" i="28"/>
  <c r="C26" i="29"/>
  <c r="C28" i="30" s="1"/>
  <c r="C59" i="28"/>
  <c r="C22" i="29"/>
  <c r="C24" i="30" s="1"/>
  <c r="C55" i="28"/>
  <c r="C18" i="29"/>
  <c r="C20" i="30" s="1"/>
  <c r="C51" i="28"/>
  <c r="C14" i="29"/>
  <c r="C16" i="30" s="1"/>
  <c r="C9" i="29"/>
  <c r="C11" i="30" s="1"/>
  <c r="C46" i="28"/>
  <c r="C42" i="28"/>
  <c r="C5" i="29"/>
  <c r="C7" i="30" s="1"/>
  <c r="G37" i="31"/>
  <c r="D42" i="28"/>
  <c r="D5" i="29"/>
  <c r="D7" i="30" s="1"/>
  <c r="D9" i="29"/>
  <c r="D11" i="30" s="1"/>
  <c r="D46" i="28"/>
  <c r="D51" i="28"/>
  <c r="D14" i="29"/>
  <c r="D16" i="30" s="1"/>
  <c r="D55" i="28"/>
  <c r="D18" i="29"/>
  <c r="D20" i="30" s="1"/>
  <c r="D59" i="28"/>
  <c r="D22" i="29"/>
  <c r="D24" i="30" s="1"/>
  <c r="D63" i="28"/>
  <c r="D26" i="29"/>
  <c r="D28" i="30" s="1"/>
  <c r="D67" i="28"/>
  <c r="D30" i="29"/>
  <c r="D32" i="30" s="1"/>
  <c r="D71" i="28"/>
  <c r="D34" i="29"/>
  <c r="D36" i="30" s="1"/>
  <c r="E40" i="28"/>
  <c r="E3" i="29"/>
  <c r="E5" i="30" s="1"/>
  <c r="E44" i="28"/>
  <c r="E7" i="29"/>
  <c r="E9" i="30" s="1"/>
  <c r="E48" i="28"/>
  <c r="E11" i="29"/>
  <c r="E13" i="30" s="1"/>
  <c r="E53" i="28"/>
  <c r="E16" i="29"/>
  <c r="E18" i="30" s="1"/>
  <c r="E57" i="28"/>
  <c r="E20" i="29"/>
  <c r="E22" i="30" s="1"/>
  <c r="E61" i="28"/>
  <c r="E24" i="29"/>
  <c r="E26" i="30" s="1"/>
  <c r="E65" i="28"/>
  <c r="E28" i="29"/>
  <c r="E30" i="30" s="1"/>
  <c r="E69" i="28"/>
  <c r="E32" i="29"/>
  <c r="E34" i="30" s="1"/>
  <c r="E73" i="28"/>
  <c r="E36" i="29"/>
  <c r="E38" i="30" s="1"/>
  <c r="F42" i="28"/>
  <c r="F5" i="29"/>
  <c r="F7" i="30" s="1"/>
  <c r="F46" i="28"/>
  <c r="F9" i="29"/>
  <c r="F11" i="30" s="1"/>
  <c r="F51" i="28"/>
  <c r="F14" i="29"/>
  <c r="F16" i="30" s="1"/>
  <c r="F55" i="28"/>
  <c r="F18" i="29"/>
  <c r="F20" i="30" s="1"/>
  <c r="F59" i="28"/>
  <c r="F22" i="29"/>
  <c r="F24" i="30" s="1"/>
  <c r="F63" i="28"/>
  <c r="F26" i="29"/>
  <c r="F28" i="30" s="1"/>
  <c r="F67" i="28"/>
  <c r="F30" i="29"/>
  <c r="F32" i="30" s="1"/>
  <c r="F71" i="28"/>
  <c r="F34" i="29"/>
  <c r="F36" i="30" s="1"/>
  <c r="G40" i="28"/>
  <c r="G3" i="29"/>
  <c r="G44" i="28"/>
  <c r="G7" i="29"/>
  <c r="G48" i="28"/>
  <c r="G11" i="29"/>
  <c r="G53" i="28"/>
  <c r="G16" i="29"/>
  <c r="G57" i="28"/>
  <c r="G20" i="29"/>
  <c r="G61" i="28"/>
  <c r="G24" i="29"/>
  <c r="G65" i="28"/>
  <c r="G28" i="29"/>
  <c r="G69" i="28"/>
  <c r="G32" i="29"/>
  <c r="G73" i="28"/>
  <c r="G36" i="29"/>
  <c r="T28" i="27"/>
  <c r="D37" i="31"/>
  <c r="F37" i="31"/>
  <c r="H38" i="26"/>
  <c r="D37" i="29" s="1"/>
  <c r="D39" i="30" s="1"/>
  <c r="Q38" i="26"/>
  <c r="G37" i="29" s="1"/>
  <c r="E38" i="26"/>
  <c r="C37" i="29" s="1"/>
  <c r="C39" i="30" s="1"/>
  <c r="K38" i="26"/>
  <c r="E37" i="29" s="1"/>
  <c r="E39" i="30" s="1"/>
  <c r="F74" i="28" l="1"/>
  <c r="F75" i="28" s="1"/>
  <c r="C74" i="28"/>
  <c r="C75" i="28" s="1"/>
  <c r="G74" i="28"/>
  <c r="G75" i="28" s="1"/>
  <c r="E74" i="28"/>
  <c r="E75" i="28" s="1"/>
  <c r="D74" i="28"/>
  <c r="D75" i="28" s="1"/>
  <c r="T1" i="24"/>
  <c r="AC1" i="24" s="1"/>
  <c r="L1" i="24"/>
  <c r="U1" i="24" s="1"/>
  <c r="I6" i="6"/>
  <c r="G6" i="6"/>
  <c r="C6" i="6"/>
  <c r="BC6" i="14"/>
  <c r="BB6" i="14"/>
  <c r="AZ6" i="14"/>
  <c r="AY6" i="14"/>
  <c r="BC6" i="12"/>
  <c r="BB6" i="12"/>
  <c r="AZ6" i="12"/>
  <c r="AY6" i="12"/>
  <c r="BC6" i="4"/>
  <c r="BB6" i="4"/>
  <c r="AZ6" i="4"/>
  <c r="AY6" i="4"/>
  <c r="C38" i="26" l="1"/>
  <c r="C37" i="31" s="1"/>
  <c r="C7" i="9"/>
  <c r="E7" i="9"/>
  <c r="G7" i="9"/>
  <c r="I7" i="9"/>
  <c r="L7" i="9"/>
  <c r="N7" i="9"/>
  <c r="P7" i="9"/>
  <c r="R7" i="9"/>
  <c r="U7" i="9"/>
  <c r="W7" i="9"/>
  <c r="Y7" i="9"/>
  <c r="AA7" i="9"/>
  <c r="AD7" i="9"/>
  <c r="AF7" i="9"/>
  <c r="AH7" i="9"/>
  <c r="AJ7" i="9"/>
  <c r="AM7" i="9"/>
  <c r="AO7" i="9"/>
  <c r="AQ7" i="9"/>
  <c r="AS7" i="9"/>
  <c r="C8" i="9"/>
  <c r="E8" i="9"/>
  <c r="G8" i="9"/>
  <c r="I8" i="9"/>
  <c r="L8" i="9"/>
  <c r="N8" i="9"/>
  <c r="P8" i="9"/>
  <c r="R8" i="9"/>
  <c r="U8" i="9"/>
  <c r="W8" i="9"/>
  <c r="Y8" i="9"/>
  <c r="AA8" i="9"/>
  <c r="AD8" i="9"/>
  <c r="AF8" i="9"/>
  <c r="AH8" i="9"/>
  <c r="AJ8" i="9"/>
  <c r="AM8" i="9"/>
  <c r="AO8" i="9"/>
  <c r="AQ8" i="9"/>
  <c r="AS8" i="9"/>
  <c r="E9" i="9"/>
  <c r="G9" i="9"/>
  <c r="I9" i="9"/>
  <c r="L9" i="9"/>
  <c r="N9" i="9"/>
  <c r="P9" i="9"/>
  <c r="R9" i="9"/>
  <c r="U9" i="9"/>
  <c r="W9" i="9"/>
  <c r="Y9" i="9"/>
  <c r="AA9" i="9"/>
  <c r="AD9" i="9"/>
  <c r="AF9" i="9"/>
  <c r="AH9" i="9"/>
  <c r="AJ9" i="9"/>
  <c r="AM9" i="9"/>
  <c r="AO9" i="9"/>
  <c r="AQ9" i="9"/>
  <c r="AS9" i="9"/>
  <c r="C10" i="9"/>
  <c r="E10" i="9"/>
  <c r="G10" i="9"/>
  <c r="I10" i="9"/>
  <c r="L10" i="9"/>
  <c r="N10" i="9"/>
  <c r="P10" i="9"/>
  <c r="R10" i="9"/>
  <c r="U10" i="9"/>
  <c r="W10" i="9"/>
  <c r="Y10" i="9"/>
  <c r="AA10" i="9"/>
  <c r="AD10" i="9"/>
  <c r="AF10" i="9"/>
  <c r="AH10" i="9"/>
  <c r="AJ10" i="9"/>
  <c r="AM10" i="9"/>
  <c r="AO10" i="9"/>
  <c r="AQ10" i="9"/>
  <c r="AS10" i="9"/>
  <c r="C11" i="9"/>
  <c r="E11" i="9"/>
  <c r="G11" i="9"/>
  <c r="I11" i="9"/>
  <c r="L11" i="9"/>
  <c r="N11" i="9"/>
  <c r="P11" i="9"/>
  <c r="R11" i="9"/>
  <c r="U11" i="9"/>
  <c r="W11" i="9"/>
  <c r="Y11" i="9"/>
  <c r="AA11" i="9"/>
  <c r="AD11" i="9"/>
  <c r="AF11" i="9"/>
  <c r="AH11" i="9"/>
  <c r="AJ11" i="9"/>
  <c r="AM11" i="9"/>
  <c r="AO11" i="9"/>
  <c r="AQ11" i="9"/>
  <c r="AS11" i="9"/>
  <c r="C12" i="9"/>
  <c r="E12" i="9"/>
  <c r="G12" i="9"/>
  <c r="I12" i="9"/>
  <c r="L12" i="9"/>
  <c r="N12" i="9"/>
  <c r="P12" i="9"/>
  <c r="R12" i="9"/>
  <c r="U12" i="9"/>
  <c r="W12" i="9"/>
  <c r="Y12" i="9"/>
  <c r="AA12" i="9"/>
  <c r="AD12" i="9"/>
  <c r="AF12" i="9"/>
  <c r="AH12" i="9"/>
  <c r="AJ12" i="9"/>
  <c r="AM12" i="9"/>
  <c r="AO12" i="9"/>
  <c r="AQ12" i="9"/>
  <c r="AS12" i="9"/>
  <c r="C13" i="9"/>
  <c r="E13" i="9"/>
  <c r="G13" i="9"/>
  <c r="I13" i="9"/>
  <c r="L13" i="9"/>
  <c r="N13" i="9"/>
  <c r="P13" i="9"/>
  <c r="R13" i="9"/>
  <c r="U13" i="9"/>
  <c r="W13" i="9"/>
  <c r="Y13" i="9"/>
  <c r="AA13" i="9"/>
  <c r="AD13" i="9"/>
  <c r="AF13" i="9"/>
  <c r="AH13" i="9"/>
  <c r="AJ13" i="9"/>
  <c r="AM13" i="9"/>
  <c r="AO13" i="9"/>
  <c r="AQ13" i="9"/>
  <c r="AS13" i="9"/>
  <c r="C14" i="9"/>
  <c r="E14" i="9"/>
  <c r="G14" i="9"/>
  <c r="I14" i="9"/>
  <c r="L14" i="9"/>
  <c r="N14" i="9"/>
  <c r="P14" i="9"/>
  <c r="R14" i="9"/>
  <c r="U14" i="9"/>
  <c r="W14" i="9"/>
  <c r="Y14" i="9"/>
  <c r="AA14" i="9"/>
  <c r="AD14" i="9"/>
  <c r="AF14" i="9"/>
  <c r="AH14" i="9"/>
  <c r="AJ14" i="9"/>
  <c r="AM14" i="9"/>
  <c r="AO14" i="9"/>
  <c r="AQ14" i="9"/>
  <c r="AS14" i="9"/>
  <c r="C15" i="9"/>
  <c r="E15" i="9"/>
  <c r="G15" i="9"/>
  <c r="I15" i="9"/>
  <c r="L15" i="9"/>
  <c r="N15" i="9"/>
  <c r="P15" i="9"/>
  <c r="R15" i="9"/>
  <c r="U15" i="9"/>
  <c r="W15" i="9"/>
  <c r="Y15" i="9"/>
  <c r="AA15" i="9"/>
  <c r="AD15" i="9"/>
  <c r="AF15" i="9"/>
  <c r="AH15" i="9"/>
  <c r="AJ15" i="9"/>
  <c r="AM15" i="9"/>
  <c r="AO15" i="9"/>
  <c r="AQ15" i="9"/>
  <c r="AS15" i="9"/>
  <c r="C16" i="9"/>
  <c r="E16" i="9"/>
  <c r="G16" i="9"/>
  <c r="I16" i="9"/>
  <c r="L16" i="9"/>
  <c r="N16" i="9"/>
  <c r="P16" i="9"/>
  <c r="R16" i="9"/>
  <c r="U16" i="9"/>
  <c r="W16" i="9"/>
  <c r="Y16" i="9"/>
  <c r="AA16" i="9"/>
  <c r="AD16" i="9"/>
  <c r="AF16" i="9"/>
  <c r="AH16" i="9"/>
  <c r="AJ16" i="9"/>
  <c r="AM16" i="9"/>
  <c r="AO16" i="9"/>
  <c r="AQ16" i="9"/>
  <c r="AS16" i="9"/>
  <c r="C17" i="9"/>
  <c r="E17" i="9"/>
  <c r="G17" i="9"/>
  <c r="I17" i="9"/>
  <c r="L17" i="9"/>
  <c r="N17" i="9"/>
  <c r="P17" i="9"/>
  <c r="R17" i="9"/>
  <c r="U17" i="9"/>
  <c r="W17" i="9"/>
  <c r="Y17" i="9"/>
  <c r="AA17" i="9"/>
  <c r="AD17" i="9"/>
  <c r="AF17" i="9"/>
  <c r="AH17" i="9"/>
  <c r="AJ17" i="9"/>
  <c r="AM17" i="9"/>
  <c r="AO17" i="9"/>
  <c r="AQ17" i="9"/>
  <c r="AS17" i="9"/>
  <c r="C18" i="9"/>
  <c r="E18" i="9"/>
  <c r="G18" i="9"/>
  <c r="I18" i="9"/>
  <c r="L18" i="9"/>
  <c r="N18" i="9"/>
  <c r="P18" i="9"/>
  <c r="R18" i="9"/>
  <c r="U18" i="9"/>
  <c r="W18" i="9"/>
  <c r="Y18" i="9"/>
  <c r="AA18" i="9"/>
  <c r="AD18" i="9"/>
  <c r="AF18" i="9"/>
  <c r="AH18" i="9"/>
  <c r="AJ18" i="9"/>
  <c r="AM18" i="9"/>
  <c r="AO18" i="9"/>
  <c r="AQ18" i="9"/>
  <c r="AS18" i="9"/>
  <c r="C19" i="9"/>
  <c r="E19" i="9"/>
  <c r="G19" i="9"/>
  <c r="I19" i="9"/>
  <c r="L19" i="9"/>
  <c r="N19" i="9"/>
  <c r="P19" i="9"/>
  <c r="R19" i="9"/>
  <c r="U19" i="9"/>
  <c r="W19" i="9"/>
  <c r="Y19" i="9"/>
  <c r="AA19" i="9"/>
  <c r="AD19" i="9"/>
  <c r="AF19" i="9"/>
  <c r="AH19" i="9"/>
  <c r="AJ19" i="9"/>
  <c r="AM19" i="9"/>
  <c r="AO19" i="9"/>
  <c r="AQ19" i="9"/>
  <c r="AS19" i="9"/>
  <c r="L20" i="9"/>
  <c r="N20" i="9"/>
  <c r="P20" i="9"/>
  <c r="R20" i="9"/>
  <c r="U20" i="9"/>
  <c r="W20" i="9"/>
  <c r="Y20" i="9"/>
  <c r="AA20" i="9"/>
  <c r="AD20" i="9"/>
  <c r="AF20" i="9"/>
  <c r="AH20" i="9"/>
  <c r="AJ20" i="9"/>
  <c r="AM20" i="9"/>
  <c r="AO20" i="9"/>
  <c r="AQ20" i="9"/>
  <c r="AS20" i="9"/>
  <c r="C21" i="9"/>
  <c r="E21" i="9"/>
  <c r="G21" i="9"/>
  <c r="I21" i="9"/>
  <c r="L21" i="9"/>
  <c r="N21" i="9"/>
  <c r="P21" i="9"/>
  <c r="R21" i="9"/>
  <c r="U21" i="9"/>
  <c r="W21" i="9"/>
  <c r="Y21" i="9"/>
  <c r="AA21" i="9"/>
  <c r="AD21" i="9"/>
  <c r="AF21" i="9"/>
  <c r="AH21" i="9"/>
  <c r="AJ21" i="9"/>
  <c r="AM21" i="9"/>
  <c r="AO21" i="9"/>
  <c r="AQ21" i="9"/>
  <c r="AS21" i="9"/>
  <c r="C22" i="9"/>
  <c r="E22" i="9"/>
  <c r="G22" i="9"/>
  <c r="I22" i="9"/>
  <c r="L22" i="9"/>
  <c r="N22" i="9"/>
  <c r="P22" i="9"/>
  <c r="R22" i="9"/>
  <c r="U22" i="9"/>
  <c r="W22" i="9"/>
  <c r="Y22" i="9"/>
  <c r="AA22" i="9"/>
  <c r="AD22" i="9"/>
  <c r="AF22" i="9"/>
  <c r="AH22" i="9"/>
  <c r="AJ22" i="9"/>
  <c r="AM22" i="9"/>
  <c r="AO22" i="9"/>
  <c r="AQ22" i="9"/>
  <c r="AS22" i="9"/>
  <c r="C23" i="9"/>
  <c r="E23" i="9"/>
  <c r="G23" i="9"/>
  <c r="I23" i="9"/>
  <c r="L23" i="9"/>
  <c r="N23" i="9"/>
  <c r="P23" i="9"/>
  <c r="R23" i="9"/>
  <c r="U23" i="9"/>
  <c r="W23" i="9"/>
  <c r="Y23" i="9"/>
  <c r="AA23" i="9"/>
  <c r="AD23" i="9"/>
  <c r="AF23" i="9"/>
  <c r="AH23" i="9"/>
  <c r="AJ23" i="9"/>
  <c r="AM23" i="9"/>
  <c r="AO23" i="9"/>
  <c r="AQ23" i="9"/>
  <c r="AS23" i="9"/>
  <c r="C24" i="9"/>
  <c r="E24" i="9"/>
  <c r="G24" i="9"/>
  <c r="I24" i="9"/>
  <c r="L24" i="9"/>
  <c r="N24" i="9"/>
  <c r="P24" i="9"/>
  <c r="R24" i="9"/>
  <c r="U24" i="9"/>
  <c r="W24" i="9"/>
  <c r="Y24" i="9"/>
  <c r="AA24" i="9"/>
  <c r="AD24" i="9"/>
  <c r="AF24" i="9"/>
  <c r="AH24" i="9"/>
  <c r="AJ24" i="9"/>
  <c r="AM24" i="9"/>
  <c r="AO24" i="9"/>
  <c r="AQ24" i="9"/>
  <c r="AS24" i="9"/>
  <c r="C25" i="9"/>
  <c r="E25" i="9"/>
  <c r="G25" i="9"/>
  <c r="I25" i="9"/>
  <c r="L25" i="9"/>
  <c r="N25" i="9"/>
  <c r="P25" i="9"/>
  <c r="R25" i="9"/>
  <c r="U25" i="9"/>
  <c r="W25" i="9"/>
  <c r="Y25" i="9"/>
  <c r="AA25" i="9"/>
  <c r="AD25" i="9"/>
  <c r="AF25" i="9"/>
  <c r="AH25" i="9"/>
  <c r="AJ25" i="9"/>
  <c r="AM25" i="9"/>
  <c r="AO25" i="9"/>
  <c r="AQ25" i="9"/>
  <c r="AS25" i="9"/>
  <c r="C26" i="9"/>
  <c r="E26" i="9"/>
  <c r="G26" i="9"/>
  <c r="I26" i="9"/>
  <c r="L26" i="9"/>
  <c r="N26" i="9"/>
  <c r="P26" i="9"/>
  <c r="R26" i="9"/>
  <c r="U26" i="9"/>
  <c r="W26" i="9"/>
  <c r="Y26" i="9"/>
  <c r="AA26" i="9"/>
  <c r="AD26" i="9"/>
  <c r="AF26" i="9"/>
  <c r="AH26" i="9"/>
  <c r="AJ26" i="9"/>
  <c r="AM26" i="9"/>
  <c r="AO26" i="9"/>
  <c r="AQ26" i="9"/>
  <c r="AS26" i="9"/>
  <c r="C27" i="9"/>
  <c r="E27" i="9"/>
  <c r="G27" i="9"/>
  <c r="I27" i="9"/>
  <c r="L27" i="9"/>
  <c r="N27" i="9"/>
  <c r="P27" i="9"/>
  <c r="R27" i="9"/>
  <c r="U27" i="9"/>
  <c r="W27" i="9"/>
  <c r="Y27" i="9"/>
  <c r="AA27" i="9"/>
  <c r="AD27" i="9"/>
  <c r="AF27" i="9"/>
  <c r="AH27" i="9"/>
  <c r="AJ27" i="9"/>
  <c r="AM27" i="9"/>
  <c r="AO27" i="9"/>
  <c r="AQ27" i="9"/>
  <c r="AS27" i="9"/>
  <c r="C28" i="9"/>
  <c r="E28" i="9"/>
  <c r="G28" i="9"/>
  <c r="I28" i="9"/>
  <c r="L28" i="9"/>
  <c r="N28" i="9"/>
  <c r="P28" i="9"/>
  <c r="R28" i="9"/>
  <c r="U28" i="9"/>
  <c r="W28" i="9"/>
  <c r="Y28" i="9"/>
  <c r="AA28" i="9"/>
  <c r="AD28" i="9"/>
  <c r="AF28" i="9"/>
  <c r="AH28" i="9"/>
  <c r="AJ28" i="9"/>
  <c r="AM28" i="9"/>
  <c r="AO28" i="9"/>
  <c r="AQ28" i="9"/>
  <c r="AS28" i="9"/>
  <c r="C29" i="9"/>
  <c r="E29" i="9"/>
  <c r="G29" i="9"/>
  <c r="I29" i="9"/>
  <c r="L29" i="9"/>
  <c r="N29" i="9"/>
  <c r="P29" i="9"/>
  <c r="R29" i="9"/>
  <c r="U29" i="9"/>
  <c r="W29" i="9"/>
  <c r="Y29" i="9"/>
  <c r="AA29" i="9"/>
  <c r="AD29" i="9"/>
  <c r="AF29" i="9"/>
  <c r="AH29" i="9"/>
  <c r="AJ29" i="9"/>
  <c r="AM29" i="9"/>
  <c r="AO29" i="9"/>
  <c r="AQ29" i="9"/>
  <c r="AS29" i="9"/>
  <c r="C30" i="9"/>
  <c r="E30" i="9"/>
  <c r="G30" i="9"/>
  <c r="I30" i="9"/>
  <c r="L30" i="9"/>
  <c r="N30" i="9"/>
  <c r="P30" i="9"/>
  <c r="R30" i="9"/>
  <c r="U30" i="9"/>
  <c r="W30" i="9"/>
  <c r="Y30" i="9"/>
  <c r="AA30" i="9"/>
  <c r="AD30" i="9"/>
  <c r="AF30" i="9"/>
  <c r="AH30" i="9"/>
  <c r="AJ30" i="9"/>
  <c r="AM30" i="9"/>
  <c r="AO30" i="9"/>
  <c r="AQ30" i="9"/>
  <c r="AS30" i="9"/>
  <c r="C31" i="9"/>
  <c r="E31" i="9"/>
  <c r="G31" i="9"/>
  <c r="I31" i="9"/>
  <c r="L31" i="9"/>
  <c r="N31" i="9"/>
  <c r="P31" i="9"/>
  <c r="R31" i="9"/>
  <c r="U31" i="9"/>
  <c r="W31" i="9"/>
  <c r="Y31" i="9"/>
  <c r="AA31" i="9"/>
  <c r="AD31" i="9"/>
  <c r="AF31" i="9"/>
  <c r="AH31" i="9"/>
  <c r="AJ31" i="9"/>
  <c r="AM31" i="9"/>
  <c r="AO31" i="9"/>
  <c r="AQ31" i="9"/>
  <c r="AS31" i="9"/>
  <c r="C32" i="9"/>
  <c r="E32" i="9"/>
  <c r="G32" i="9"/>
  <c r="I32" i="9"/>
  <c r="L32" i="9"/>
  <c r="N32" i="9"/>
  <c r="P32" i="9"/>
  <c r="R32" i="9"/>
  <c r="U32" i="9"/>
  <c r="W32" i="9"/>
  <c r="Y32" i="9"/>
  <c r="AA32" i="9"/>
  <c r="AD32" i="9"/>
  <c r="AF32" i="9"/>
  <c r="AH32" i="9"/>
  <c r="AJ32" i="9"/>
  <c r="AM32" i="9"/>
  <c r="AO32" i="9"/>
  <c r="AQ32" i="9"/>
  <c r="AS32" i="9"/>
  <c r="C33" i="9"/>
  <c r="E33" i="9"/>
  <c r="G33" i="9"/>
  <c r="I33" i="9"/>
  <c r="L33" i="9"/>
  <c r="N33" i="9"/>
  <c r="P33" i="9"/>
  <c r="R33" i="9"/>
  <c r="U33" i="9"/>
  <c r="W33" i="9"/>
  <c r="Y33" i="9"/>
  <c r="AA33" i="9"/>
  <c r="AD33" i="9"/>
  <c r="AF33" i="9"/>
  <c r="AH33" i="9"/>
  <c r="AJ33" i="9"/>
  <c r="AM33" i="9"/>
  <c r="AO33" i="9"/>
  <c r="AQ33" i="9"/>
  <c r="AS33" i="9"/>
  <c r="C34" i="9"/>
  <c r="E34" i="9"/>
  <c r="G34" i="9"/>
  <c r="I34" i="9"/>
  <c r="L34" i="9"/>
  <c r="N34" i="9"/>
  <c r="P34" i="9"/>
  <c r="R34" i="9"/>
  <c r="U34" i="9"/>
  <c r="W34" i="9"/>
  <c r="Y34" i="9"/>
  <c r="AA34" i="9"/>
  <c r="AD34" i="9"/>
  <c r="AF34" i="9"/>
  <c r="AH34" i="9"/>
  <c r="AJ34" i="9"/>
  <c r="AM34" i="9"/>
  <c r="AO34" i="9"/>
  <c r="AQ34" i="9"/>
  <c r="AS34" i="9"/>
  <c r="C35" i="9"/>
  <c r="E35" i="9"/>
  <c r="G35" i="9"/>
  <c r="I35" i="9"/>
  <c r="L35" i="9"/>
  <c r="N35" i="9"/>
  <c r="P35" i="9"/>
  <c r="R35" i="9"/>
  <c r="U35" i="9"/>
  <c r="W35" i="9"/>
  <c r="Y35" i="9"/>
  <c r="AA35" i="9"/>
  <c r="AD35" i="9"/>
  <c r="AF35" i="9"/>
  <c r="AH35" i="9"/>
  <c r="AJ35" i="9"/>
  <c r="AM35" i="9"/>
  <c r="AO35" i="9"/>
  <c r="AQ35" i="9"/>
  <c r="AS35" i="9"/>
  <c r="C36" i="9"/>
  <c r="E36" i="9"/>
  <c r="G36" i="9"/>
  <c r="I36" i="9"/>
  <c r="L36" i="9"/>
  <c r="N36" i="9"/>
  <c r="P36" i="9"/>
  <c r="R36" i="9"/>
  <c r="U36" i="9"/>
  <c r="W36" i="9"/>
  <c r="Y36" i="9"/>
  <c r="AA36" i="9"/>
  <c r="AD36" i="9"/>
  <c r="AF36" i="9"/>
  <c r="AH36" i="9"/>
  <c r="AJ36" i="9"/>
  <c r="AM36" i="9"/>
  <c r="AO36" i="9"/>
  <c r="AQ36" i="9"/>
  <c r="AS36" i="9"/>
  <c r="C37" i="9"/>
  <c r="E37" i="9"/>
  <c r="G37" i="9"/>
  <c r="I37" i="9"/>
  <c r="L37" i="9"/>
  <c r="N37" i="9"/>
  <c r="P37" i="9"/>
  <c r="R37" i="9"/>
  <c r="U37" i="9"/>
  <c r="W37" i="9"/>
  <c r="Y37" i="9"/>
  <c r="AA37" i="9"/>
  <c r="AD37" i="9"/>
  <c r="AF37" i="9"/>
  <c r="AH37" i="9"/>
  <c r="AJ37" i="9"/>
  <c r="AM37" i="9"/>
  <c r="AO37" i="9"/>
  <c r="AQ37" i="9"/>
  <c r="AS37" i="9"/>
  <c r="C38" i="9"/>
  <c r="E38" i="9"/>
  <c r="G38" i="9"/>
  <c r="I38" i="9"/>
  <c r="L38" i="9"/>
  <c r="N38" i="9"/>
  <c r="P38" i="9"/>
  <c r="R38" i="9"/>
  <c r="U38" i="9"/>
  <c r="W38" i="9"/>
  <c r="Y38" i="9"/>
  <c r="AA38" i="9"/>
  <c r="AD38" i="9"/>
  <c r="AF38" i="9"/>
  <c r="AH38" i="9"/>
  <c r="AJ38" i="9"/>
  <c r="AM38" i="9"/>
  <c r="AO38" i="9"/>
  <c r="AQ38" i="9"/>
  <c r="AS38" i="9"/>
  <c r="C39" i="9"/>
  <c r="E39" i="9"/>
  <c r="G39" i="9"/>
  <c r="I39" i="9"/>
  <c r="L39" i="9"/>
  <c r="N39" i="9"/>
  <c r="P39" i="9"/>
  <c r="R39" i="9"/>
  <c r="U39" i="9"/>
  <c r="W39" i="9"/>
  <c r="Y39" i="9"/>
  <c r="AA39" i="9"/>
  <c r="AD39" i="9"/>
  <c r="AF39" i="9"/>
  <c r="AH39" i="9"/>
  <c r="AJ39" i="9"/>
  <c r="AM39" i="9"/>
  <c r="AO39" i="9"/>
  <c r="AQ39" i="9"/>
  <c r="AS39" i="9"/>
  <c r="C40" i="9"/>
  <c r="E40" i="9"/>
  <c r="G40" i="9"/>
  <c r="I40" i="9"/>
  <c r="L40" i="9"/>
  <c r="N40" i="9"/>
  <c r="P40" i="9"/>
  <c r="R40" i="9"/>
  <c r="U40" i="9"/>
  <c r="W40" i="9"/>
  <c r="Y40" i="9"/>
  <c r="AA40" i="9"/>
  <c r="AD40" i="9"/>
  <c r="AF40" i="9"/>
  <c r="AH40" i="9"/>
  <c r="AJ40" i="9"/>
  <c r="AM40" i="9"/>
  <c r="AO40" i="9"/>
  <c r="AQ40" i="9"/>
  <c r="AS40" i="9"/>
  <c r="R6" i="9"/>
  <c r="U6" i="9"/>
  <c r="W6" i="9"/>
  <c r="Y6" i="9"/>
  <c r="AA6" i="9"/>
  <c r="AD6" i="9"/>
  <c r="AF6" i="9"/>
  <c r="AH6" i="9"/>
  <c r="AJ6" i="9"/>
  <c r="AM6" i="9"/>
  <c r="AO6" i="9"/>
  <c r="AQ6" i="9"/>
  <c r="AS6" i="9"/>
  <c r="E6" i="9"/>
  <c r="G6" i="9"/>
  <c r="I6" i="9"/>
  <c r="L6" i="9"/>
  <c r="N6" i="9"/>
  <c r="P6" i="9"/>
  <c r="C6" i="9"/>
  <c r="D14" i="8"/>
  <c r="F14" i="8"/>
  <c r="G14" i="8"/>
  <c r="C4" i="8"/>
  <c r="AA7" i="23"/>
  <c r="AB7" i="23"/>
  <c r="AA8" i="23"/>
  <c r="AB8" i="23"/>
  <c r="AA9" i="23"/>
  <c r="AB9" i="23"/>
  <c r="AA10" i="23"/>
  <c r="AB10" i="23"/>
  <c r="AA11" i="23"/>
  <c r="AB11" i="23"/>
  <c r="AA12" i="23"/>
  <c r="AB12" i="23"/>
  <c r="AA13" i="23"/>
  <c r="AB13" i="23"/>
  <c r="AA14" i="23"/>
  <c r="AB14" i="23"/>
  <c r="AA15" i="23"/>
  <c r="AB15" i="23"/>
  <c r="AA16" i="23"/>
  <c r="AB16" i="23"/>
  <c r="AA17" i="23"/>
  <c r="AB17" i="23"/>
  <c r="AA18" i="23"/>
  <c r="AB18" i="23"/>
  <c r="AA19" i="23"/>
  <c r="AB19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B31" i="23"/>
  <c r="AA32" i="23"/>
  <c r="AB32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B6" i="23"/>
  <c r="AA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X16" i="23"/>
  <c r="Y16" i="23"/>
  <c r="X17" i="23"/>
  <c r="Y17" i="23"/>
  <c r="X18" i="23"/>
  <c r="Y18" i="23"/>
  <c r="X19" i="23"/>
  <c r="Y19" i="23"/>
  <c r="X20" i="23"/>
  <c r="Y20" i="23"/>
  <c r="X21" i="23"/>
  <c r="Y21" i="23"/>
  <c r="X22" i="23"/>
  <c r="Y22" i="23"/>
  <c r="X23" i="23"/>
  <c r="Y23" i="23"/>
  <c r="X24" i="23"/>
  <c r="Y24" i="23"/>
  <c r="X25" i="23"/>
  <c r="Y25" i="23"/>
  <c r="X26" i="23"/>
  <c r="Y26" i="23"/>
  <c r="X27" i="23"/>
  <c r="Y27" i="23"/>
  <c r="X28" i="23"/>
  <c r="Y28" i="23"/>
  <c r="X29" i="23"/>
  <c r="Y29" i="23"/>
  <c r="X30" i="23"/>
  <c r="Y30" i="23"/>
  <c r="X31" i="23"/>
  <c r="Y31" i="23"/>
  <c r="X32" i="23"/>
  <c r="Y32" i="23"/>
  <c r="X33" i="23"/>
  <c r="Y33" i="23"/>
  <c r="X34" i="23"/>
  <c r="Y34" i="23"/>
  <c r="X35" i="23"/>
  <c r="Y35" i="23"/>
  <c r="X36" i="23"/>
  <c r="Y36" i="23"/>
  <c r="X37" i="23"/>
  <c r="Y37" i="23"/>
  <c r="X38" i="23"/>
  <c r="Y38" i="23"/>
  <c r="X39" i="23"/>
  <c r="Y39" i="23"/>
  <c r="X40" i="23"/>
  <c r="Y40" i="23"/>
  <c r="Y6" i="23"/>
  <c r="X6" i="23"/>
  <c r="U16" i="23"/>
  <c r="V16" i="23"/>
  <c r="U17" i="23"/>
  <c r="V17" i="23"/>
  <c r="U18" i="23"/>
  <c r="V18" i="23"/>
  <c r="U19" i="23"/>
  <c r="V19" i="23"/>
  <c r="U20" i="23"/>
  <c r="V20" i="23"/>
  <c r="U21" i="23"/>
  <c r="V21" i="23"/>
  <c r="U22" i="23"/>
  <c r="V22" i="23"/>
  <c r="U23" i="23"/>
  <c r="V23" i="23"/>
  <c r="U24" i="23"/>
  <c r="V24" i="23"/>
  <c r="U25" i="23"/>
  <c r="V25" i="23"/>
  <c r="U26" i="23"/>
  <c r="V26" i="23"/>
  <c r="U27" i="23"/>
  <c r="V27" i="23"/>
  <c r="U28" i="23"/>
  <c r="V28" i="23"/>
  <c r="U29" i="23"/>
  <c r="V29" i="23"/>
  <c r="U30" i="23"/>
  <c r="V30" i="23"/>
  <c r="U31" i="23"/>
  <c r="V31" i="23"/>
  <c r="U32" i="23"/>
  <c r="V32" i="23"/>
  <c r="U33" i="23"/>
  <c r="V33" i="23"/>
  <c r="U34" i="23"/>
  <c r="V34" i="23"/>
  <c r="U35" i="23"/>
  <c r="V35" i="23"/>
  <c r="U36" i="23"/>
  <c r="V36" i="23"/>
  <c r="U37" i="23"/>
  <c r="V37" i="23"/>
  <c r="U38" i="23"/>
  <c r="V38" i="23"/>
  <c r="U39" i="23"/>
  <c r="V39" i="23"/>
  <c r="U40" i="23"/>
  <c r="V40" i="23"/>
  <c r="U10" i="23"/>
  <c r="V10" i="23"/>
  <c r="U11" i="23"/>
  <c r="V11" i="23"/>
  <c r="U12" i="23"/>
  <c r="V12" i="23"/>
  <c r="U13" i="23"/>
  <c r="V13" i="23"/>
  <c r="U14" i="23"/>
  <c r="V14" i="23"/>
  <c r="U15" i="23"/>
  <c r="V15" i="23"/>
  <c r="U7" i="23"/>
  <c r="V7" i="23"/>
  <c r="U8" i="23"/>
  <c r="V8" i="23"/>
  <c r="U9" i="23"/>
  <c r="V9" i="23"/>
  <c r="V6" i="23"/>
  <c r="U6" i="23"/>
  <c r="R7" i="23"/>
  <c r="S7" i="23"/>
  <c r="R8" i="23"/>
  <c r="S8" i="23"/>
  <c r="R9" i="23"/>
  <c r="S9" i="23"/>
  <c r="R10" i="23"/>
  <c r="S10" i="23"/>
  <c r="R11" i="23"/>
  <c r="S11" i="23"/>
  <c r="R12" i="23"/>
  <c r="S12" i="23"/>
  <c r="R13" i="23"/>
  <c r="S13" i="23"/>
  <c r="R14" i="23"/>
  <c r="S14" i="23"/>
  <c r="R15" i="23"/>
  <c r="S15" i="23"/>
  <c r="R16" i="23"/>
  <c r="S16" i="23"/>
  <c r="R17" i="23"/>
  <c r="S17" i="23"/>
  <c r="R18" i="23"/>
  <c r="S18" i="23"/>
  <c r="R19" i="23"/>
  <c r="S19" i="23"/>
  <c r="R20" i="23"/>
  <c r="S20" i="23"/>
  <c r="R21" i="23"/>
  <c r="S21" i="23"/>
  <c r="R22" i="23"/>
  <c r="S22" i="23"/>
  <c r="R23" i="23"/>
  <c r="S23" i="23"/>
  <c r="R24" i="23"/>
  <c r="S24" i="23"/>
  <c r="R25" i="23"/>
  <c r="S25" i="23"/>
  <c r="R26" i="23"/>
  <c r="S26" i="23"/>
  <c r="R27" i="23"/>
  <c r="S27" i="23"/>
  <c r="R28" i="23"/>
  <c r="S28" i="23"/>
  <c r="R29" i="23"/>
  <c r="S29" i="23"/>
  <c r="R30" i="23"/>
  <c r="S30" i="23"/>
  <c r="R31" i="23"/>
  <c r="S31" i="23"/>
  <c r="R32" i="23"/>
  <c r="S32" i="23"/>
  <c r="R33" i="23"/>
  <c r="S33" i="23"/>
  <c r="R34" i="23"/>
  <c r="S34" i="23"/>
  <c r="R35" i="23"/>
  <c r="S35" i="23"/>
  <c r="R36" i="23"/>
  <c r="S36" i="23"/>
  <c r="R37" i="23"/>
  <c r="S37" i="23"/>
  <c r="R38" i="23"/>
  <c r="S38" i="23"/>
  <c r="R39" i="23"/>
  <c r="S39" i="23"/>
  <c r="R40" i="23"/>
  <c r="S40" i="23"/>
  <c r="S6" i="23"/>
  <c r="R6" i="23"/>
  <c r="O7" i="23"/>
  <c r="P7" i="23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22" i="23"/>
  <c r="P22" i="23"/>
  <c r="O23" i="23"/>
  <c r="P23" i="23"/>
  <c r="O24" i="23"/>
  <c r="P24" i="23"/>
  <c r="O25" i="23"/>
  <c r="P25" i="23"/>
  <c r="O26" i="23"/>
  <c r="P26" i="23"/>
  <c r="O27" i="23"/>
  <c r="P27" i="23"/>
  <c r="O28" i="23"/>
  <c r="P28" i="23"/>
  <c r="O29" i="23"/>
  <c r="P29" i="23"/>
  <c r="O30" i="23"/>
  <c r="P30" i="23"/>
  <c r="O31" i="23"/>
  <c r="P31" i="23"/>
  <c r="O32" i="23"/>
  <c r="P32" i="23"/>
  <c r="O33" i="23"/>
  <c r="P33" i="23"/>
  <c r="O34" i="23"/>
  <c r="P34" i="23"/>
  <c r="O35" i="23"/>
  <c r="P35" i="23"/>
  <c r="O36" i="23"/>
  <c r="P36" i="23"/>
  <c r="O37" i="23"/>
  <c r="P37" i="23"/>
  <c r="O38" i="23"/>
  <c r="P38" i="23"/>
  <c r="O39" i="23"/>
  <c r="P39" i="23"/>
  <c r="O40" i="23"/>
  <c r="P40" i="23"/>
  <c r="P6" i="23"/>
  <c r="O6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M34" i="23"/>
  <c r="L34" i="23"/>
  <c r="W6" i="24"/>
  <c r="W41" i="24" s="1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D41" i="24"/>
  <c r="F41" i="24"/>
  <c r="G41" i="24"/>
  <c r="I41" i="24"/>
  <c r="J41" i="24"/>
  <c r="L41" i="24"/>
  <c r="M41" i="24"/>
  <c r="O41" i="24"/>
  <c r="P41" i="24"/>
  <c r="R41" i="24"/>
  <c r="S41" i="24"/>
  <c r="U41" i="24"/>
  <c r="V41" i="24"/>
  <c r="X41" i="24"/>
  <c r="Y41" i="24"/>
  <c r="AA41" i="24"/>
  <c r="AB41" i="24"/>
  <c r="T6" i="24"/>
  <c r="T41" i="24" s="1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AC40" i="24"/>
  <c r="AC39" i="24"/>
  <c r="AC38" i="24"/>
  <c r="AC37" i="24"/>
  <c r="AC36" i="24"/>
  <c r="AC35" i="24"/>
  <c r="AC34" i="24"/>
  <c r="AC33" i="24"/>
  <c r="AC32" i="24"/>
  <c r="AC31" i="24"/>
  <c r="AC30" i="24"/>
  <c r="AC29" i="24"/>
  <c r="AC28" i="24"/>
  <c r="AC27" i="24"/>
  <c r="AC26" i="24"/>
  <c r="AC25" i="24"/>
  <c r="AC24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Z40" i="24"/>
  <c r="Z39" i="24"/>
  <c r="Z38" i="24"/>
  <c r="Z37" i="24"/>
  <c r="Z36" i="24"/>
  <c r="Z35" i="24"/>
  <c r="Z34" i="24"/>
  <c r="Z33" i="24"/>
  <c r="Z32" i="24"/>
  <c r="Z31" i="24"/>
  <c r="Z30" i="24"/>
  <c r="Z29" i="24"/>
  <c r="Z28" i="24"/>
  <c r="Z27" i="24"/>
  <c r="Z26" i="24"/>
  <c r="Z25" i="24"/>
  <c r="Z24" i="24"/>
  <c r="Z22" i="24"/>
  <c r="Z21" i="24"/>
  <c r="Z20" i="24"/>
  <c r="Z19" i="24"/>
  <c r="Z18" i="24"/>
  <c r="Z17" i="24"/>
  <c r="Z16" i="24"/>
  <c r="Z15" i="24"/>
  <c r="Z14" i="24"/>
  <c r="Z13" i="24"/>
  <c r="Z12" i="24"/>
  <c r="Z11" i="24"/>
  <c r="Z10" i="24"/>
  <c r="Z9" i="24"/>
  <c r="Z8" i="24"/>
  <c r="Z7" i="24"/>
  <c r="Z6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41" i="24" s="1"/>
  <c r="Q6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41" i="24" s="1"/>
  <c r="N8" i="24"/>
  <c r="N7" i="24"/>
  <c r="N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I7" i="23"/>
  <c r="I7" i="25" s="1"/>
  <c r="J7" i="23"/>
  <c r="J7" i="25" s="1"/>
  <c r="I8" i="23"/>
  <c r="I8" i="25" s="1"/>
  <c r="J8" i="23"/>
  <c r="J8" i="25" s="1"/>
  <c r="I9" i="23"/>
  <c r="I9" i="25" s="1"/>
  <c r="J9" i="23"/>
  <c r="J9" i="25" s="1"/>
  <c r="I10" i="23"/>
  <c r="I10" i="25" s="1"/>
  <c r="J10" i="23"/>
  <c r="J10" i="25" s="1"/>
  <c r="I11" i="23"/>
  <c r="I11" i="25" s="1"/>
  <c r="J11" i="23"/>
  <c r="J11" i="25" s="1"/>
  <c r="I12" i="23"/>
  <c r="I12" i="25" s="1"/>
  <c r="J12" i="23"/>
  <c r="J12" i="25" s="1"/>
  <c r="I13" i="23"/>
  <c r="I13" i="25" s="1"/>
  <c r="J13" i="23"/>
  <c r="J13" i="25" s="1"/>
  <c r="I14" i="23"/>
  <c r="I14" i="25" s="1"/>
  <c r="J14" i="23"/>
  <c r="J14" i="25" s="1"/>
  <c r="I15" i="23"/>
  <c r="I15" i="25" s="1"/>
  <c r="J15" i="23"/>
  <c r="J15" i="25" s="1"/>
  <c r="I16" i="23"/>
  <c r="I16" i="25" s="1"/>
  <c r="J16" i="23"/>
  <c r="J16" i="25" s="1"/>
  <c r="I17" i="23"/>
  <c r="I17" i="25" s="1"/>
  <c r="J17" i="23"/>
  <c r="J17" i="25" s="1"/>
  <c r="I18" i="23"/>
  <c r="I18" i="25" s="1"/>
  <c r="J18" i="23"/>
  <c r="J18" i="25" s="1"/>
  <c r="I19" i="23"/>
  <c r="I19" i="25" s="1"/>
  <c r="J19" i="23"/>
  <c r="J19" i="25" s="1"/>
  <c r="I20" i="23"/>
  <c r="I20" i="25" s="1"/>
  <c r="J20" i="23"/>
  <c r="J20" i="25" s="1"/>
  <c r="I21" i="23"/>
  <c r="I21" i="25" s="1"/>
  <c r="J21" i="23"/>
  <c r="J21" i="25" s="1"/>
  <c r="I22" i="23"/>
  <c r="I22" i="25" s="1"/>
  <c r="J22" i="23"/>
  <c r="J22" i="25" s="1"/>
  <c r="I23" i="23"/>
  <c r="I23" i="25" s="1"/>
  <c r="J23" i="23"/>
  <c r="J23" i="25" s="1"/>
  <c r="I24" i="23"/>
  <c r="I24" i="25" s="1"/>
  <c r="J24" i="23"/>
  <c r="J24" i="25" s="1"/>
  <c r="I25" i="23"/>
  <c r="I25" i="25" s="1"/>
  <c r="J25" i="23"/>
  <c r="J25" i="25" s="1"/>
  <c r="I26" i="23"/>
  <c r="I26" i="25" s="1"/>
  <c r="J26" i="23"/>
  <c r="J26" i="25" s="1"/>
  <c r="I27" i="23"/>
  <c r="I27" i="25" s="1"/>
  <c r="J27" i="23"/>
  <c r="J27" i="25" s="1"/>
  <c r="I28" i="23"/>
  <c r="I28" i="25" s="1"/>
  <c r="J28" i="23"/>
  <c r="J28" i="25" s="1"/>
  <c r="I29" i="23"/>
  <c r="I29" i="25" s="1"/>
  <c r="J29" i="23"/>
  <c r="J29" i="25" s="1"/>
  <c r="I30" i="23"/>
  <c r="I30" i="25" s="1"/>
  <c r="J30" i="23"/>
  <c r="J30" i="25" s="1"/>
  <c r="I31" i="23"/>
  <c r="I31" i="25" s="1"/>
  <c r="J31" i="23"/>
  <c r="J31" i="25" s="1"/>
  <c r="I32" i="23"/>
  <c r="I32" i="25" s="1"/>
  <c r="J32" i="23"/>
  <c r="J32" i="25" s="1"/>
  <c r="I33" i="23"/>
  <c r="I33" i="25" s="1"/>
  <c r="J33" i="23"/>
  <c r="J33" i="25" s="1"/>
  <c r="I34" i="23"/>
  <c r="I34" i="25" s="1"/>
  <c r="J34" i="23"/>
  <c r="J34" i="25" s="1"/>
  <c r="I35" i="23"/>
  <c r="I35" i="25" s="1"/>
  <c r="J35" i="23"/>
  <c r="J35" i="25" s="1"/>
  <c r="I36" i="23"/>
  <c r="I36" i="25" s="1"/>
  <c r="J36" i="23"/>
  <c r="J36" i="25" s="1"/>
  <c r="I37" i="23"/>
  <c r="I37" i="25" s="1"/>
  <c r="J37" i="23"/>
  <c r="J37" i="25" s="1"/>
  <c r="I38" i="23"/>
  <c r="I38" i="25" s="1"/>
  <c r="J38" i="23"/>
  <c r="J38" i="25" s="1"/>
  <c r="I39" i="23"/>
  <c r="I39" i="25" s="1"/>
  <c r="J39" i="23"/>
  <c r="J39" i="25" s="1"/>
  <c r="I40" i="23"/>
  <c r="I40" i="25" s="1"/>
  <c r="J40" i="23"/>
  <c r="J40" i="25" s="1"/>
  <c r="J6" i="23"/>
  <c r="J6" i="25" s="1"/>
  <c r="I6" i="23"/>
  <c r="I6" i="25" s="1"/>
  <c r="F7" i="23"/>
  <c r="F7" i="25" s="1"/>
  <c r="G7" i="23"/>
  <c r="G7" i="25" s="1"/>
  <c r="F8" i="23"/>
  <c r="F8" i="25" s="1"/>
  <c r="G8" i="23"/>
  <c r="G8" i="25" s="1"/>
  <c r="F9" i="23"/>
  <c r="F9" i="25" s="1"/>
  <c r="G9" i="23"/>
  <c r="G9" i="25" s="1"/>
  <c r="F10" i="23"/>
  <c r="F10" i="25" s="1"/>
  <c r="G10" i="23"/>
  <c r="G10" i="25" s="1"/>
  <c r="F11" i="23"/>
  <c r="F11" i="25" s="1"/>
  <c r="G11" i="23"/>
  <c r="G11" i="25" s="1"/>
  <c r="F12" i="23"/>
  <c r="F12" i="25" s="1"/>
  <c r="G12" i="23"/>
  <c r="G12" i="25" s="1"/>
  <c r="F13" i="23"/>
  <c r="F13" i="25" s="1"/>
  <c r="G13" i="23"/>
  <c r="G13" i="25" s="1"/>
  <c r="F14" i="23"/>
  <c r="F14" i="25" s="1"/>
  <c r="G14" i="23"/>
  <c r="G14" i="25" s="1"/>
  <c r="F15" i="23"/>
  <c r="F15" i="25" s="1"/>
  <c r="G15" i="23"/>
  <c r="G15" i="25" s="1"/>
  <c r="F16" i="23"/>
  <c r="F16" i="25" s="1"/>
  <c r="G16" i="23"/>
  <c r="G16" i="25" s="1"/>
  <c r="F17" i="23"/>
  <c r="F17" i="25" s="1"/>
  <c r="G17" i="23"/>
  <c r="G17" i="25" s="1"/>
  <c r="F18" i="23"/>
  <c r="F18" i="25" s="1"/>
  <c r="G18" i="23"/>
  <c r="G18" i="25" s="1"/>
  <c r="F19" i="23"/>
  <c r="F19" i="25" s="1"/>
  <c r="G19" i="23"/>
  <c r="G19" i="25" s="1"/>
  <c r="F20" i="23"/>
  <c r="F20" i="25" s="1"/>
  <c r="G20" i="23"/>
  <c r="G20" i="25" s="1"/>
  <c r="F21" i="23"/>
  <c r="F21" i="25" s="1"/>
  <c r="G21" i="23"/>
  <c r="G21" i="25" s="1"/>
  <c r="F22" i="23"/>
  <c r="F22" i="25" s="1"/>
  <c r="G22" i="23"/>
  <c r="G22" i="25" s="1"/>
  <c r="F23" i="23"/>
  <c r="F23" i="25" s="1"/>
  <c r="G23" i="23"/>
  <c r="G23" i="25" s="1"/>
  <c r="F24" i="23"/>
  <c r="F24" i="25" s="1"/>
  <c r="G24" i="23"/>
  <c r="G24" i="25" s="1"/>
  <c r="F25" i="23"/>
  <c r="F25" i="25" s="1"/>
  <c r="G25" i="23"/>
  <c r="G25" i="25" s="1"/>
  <c r="F26" i="23"/>
  <c r="F26" i="25" s="1"/>
  <c r="G26" i="23"/>
  <c r="G26" i="25" s="1"/>
  <c r="F28" i="23"/>
  <c r="F28" i="25" s="1"/>
  <c r="G28" i="23"/>
  <c r="G28" i="25" s="1"/>
  <c r="F29" i="23"/>
  <c r="F29" i="25" s="1"/>
  <c r="G29" i="23"/>
  <c r="G29" i="25" s="1"/>
  <c r="F30" i="23"/>
  <c r="F30" i="25" s="1"/>
  <c r="G30" i="23"/>
  <c r="G30" i="25" s="1"/>
  <c r="F31" i="23"/>
  <c r="F31" i="25" s="1"/>
  <c r="G31" i="23"/>
  <c r="G31" i="25" s="1"/>
  <c r="F32" i="23"/>
  <c r="F32" i="25" s="1"/>
  <c r="G32" i="23"/>
  <c r="G32" i="25" s="1"/>
  <c r="F33" i="23"/>
  <c r="F33" i="25" s="1"/>
  <c r="G33" i="23"/>
  <c r="G33" i="25" s="1"/>
  <c r="F34" i="23"/>
  <c r="F34" i="25" s="1"/>
  <c r="G34" i="23"/>
  <c r="G34" i="25" s="1"/>
  <c r="F35" i="23"/>
  <c r="F35" i="25" s="1"/>
  <c r="G35" i="23"/>
  <c r="G35" i="25" s="1"/>
  <c r="F36" i="23"/>
  <c r="F36" i="25" s="1"/>
  <c r="G36" i="23"/>
  <c r="G36" i="25" s="1"/>
  <c r="F37" i="23"/>
  <c r="F37" i="25" s="1"/>
  <c r="G37" i="23"/>
  <c r="G37" i="25" s="1"/>
  <c r="F38" i="23"/>
  <c r="F38" i="25" s="1"/>
  <c r="G38" i="23"/>
  <c r="G38" i="25" s="1"/>
  <c r="F39" i="23"/>
  <c r="F39" i="25" s="1"/>
  <c r="G39" i="23"/>
  <c r="G39" i="25" s="1"/>
  <c r="F40" i="23"/>
  <c r="F40" i="25" s="1"/>
  <c r="G40" i="23"/>
  <c r="G40" i="25" s="1"/>
  <c r="G6" i="23"/>
  <c r="G6" i="25" s="1"/>
  <c r="F6" i="23"/>
  <c r="F6" i="25" s="1"/>
  <c r="C12" i="23"/>
  <c r="C12" i="25" s="1"/>
  <c r="D12" i="23"/>
  <c r="D12" i="25" s="1"/>
  <c r="C13" i="23"/>
  <c r="C13" i="25" s="1"/>
  <c r="D13" i="23"/>
  <c r="D13" i="25" s="1"/>
  <c r="C14" i="23"/>
  <c r="C14" i="25" s="1"/>
  <c r="D14" i="23"/>
  <c r="D14" i="25" s="1"/>
  <c r="C15" i="23"/>
  <c r="C15" i="25" s="1"/>
  <c r="D15" i="23"/>
  <c r="D15" i="25" s="1"/>
  <c r="C16" i="23"/>
  <c r="C16" i="25" s="1"/>
  <c r="D16" i="23"/>
  <c r="D16" i="25" s="1"/>
  <c r="C17" i="23"/>
  <c r="C17" i="25" s="1"/>
  <c r="D17" i="23"/>
  <c r="D17" i="25" s="1"/>
  <c r="C18" i="23"/>
  <c r="C18" i="25" s="1"/>
  <c r="D18" i="23"/>
  <c r="D18" i="25" s="1"/>
  <c r="C19" i="23"/>
  <c r="C19" i="25" s="1"/>
  <c r="D19" i="23"/>
  <c r="D19" i="25" s="1"/>
  <c r="C20" i="23"/>
  <c r="C20" i="25" s="1"/>
  <c r="D20" i="23"/>
  <c r="D20" i="25" s="1"/>
  <c r="C21" i="23"/>
  <c r="C21" i="25" s="1"/>
  <c r="D21" i="23"/>
  <c r="D21" i="25" s="1"/>
  <c r="C22" i="23"/>
  <c r="C22" i="25" s="1"/>
  <c r="D22" i="23"/>
  <c r="D22" i="25" s="1"/>
  <c r="C23" i="23"/>
  <c r="C23" i="25" s="1"/>
  <c r="D23" i="23"/>
  <c r="D23" i="25" s="1"/>
  <c r="C24" i="23"/>
  <c r="C24" i="25" s="1"/>
  <c r="D24" i="23"/>
  <c r="D24" i="25" s="1"/>
  <c r="C25" i="23"/>
  <c r="C25" i="25" s="1"/>
  <c r="D25" i="23"/>
  <c r="D25" i="25" s="1"/>
  <c r="C26" i="23"/>
  <c r="C26" i="25" s="1"/>
  <c r="D26" i="23"/>
  <c r="D26" i="25" s="1"/>
  <c r="C27" i="23"/>
  <c r="C27" i="25" s="1"/>
  <c r="D27" i="23"/>
  <c r="D27" i="25" s="1"/>
  <c r="C28" i="23"/>
  <c r="C28" i="25" s="1"/>
  <c r="D28" i="23"/>
  <c r="D28" i="25" s="1"/>
  <c r="C29" i="23"/>
  <c r="C29" i="25" s="1"/>
  <c r="D29" i="23"/>
  <c r="D29" i="25" s="1"/>
  <c r="C30" i="23"/>
  <c r="C30" i="25" s="1"/>
  <c r="D30" i="23"/>
  <c r="D30" i="25" s="1"/>
  <c r="C31" i="23"/>
  <c r="C31" i="25" s="1"/>
  <c r="D31" i="23"/>
  <c r="D31" i="25" s="1"/>
  <c r="C32" i="23"/>
  <c r="C32" i="25" s="1"/>
  <c r="D32" i="23"/>
  <c r="D32" i="25" s="1"/>
  <c r="C33" i="23"/>
  <c r="C33" i="25" s="1"/>
  <c r="D33" i="23"/>
  <c r="D33" i="25" s="1"/>
  <c r="C34" i="23"/>
  <c r="C34" i="25" s="1"/>
  <c r="D34" i="23"/>
  <c r="D34" i="25" s="1"/>
  <c r="C35" i="23"/>
  <c r="C35" i="25" s="1"/>
  <c r="D35" i="23"/>
  <c r="D35" i="25" s="1"/>
  <c r="C36" i="23"/>
  <c r="C36" i="25" s="1"/>
  <c r="D36" i="23"/>
  <c r="D36" i="25" s="1"/>
  <c r="C37" i="23"/>
  <c r="C37" i="25" s="1"/>
  <c r="D37" i="23"/>
  <c r="D37" i="25" s="1"/>
  <c r="C38" i="23"/>
  <c r="C38" i="25" s="1"/>
  <c r="D38" i="23"/>
  <c r="D38" i="25" s="1"/>
  <c r="C39" i="23"/>
  <c r="C39" i="25" s="1"/>
  <c r="D39" i="23"/>
  <c r="D39" i="25" s="1"/>
  <c r="C40" i="23"/>
  <c r="C40" i="25" s="1"/>
  <c r="D40" i="23"/>
  <c r="D40" i="25" s="1"/>
  <c r="C7" i="23"/>
  <c r="C7" i="25" s="1"/>
  <c r="D7" i="23"/>
  <c r="D7" i="25" s="1"/>
  <c r="C8" i="23"/>
  <c r="C8" i="25" s="1"/>
  <c r="D8" i="23"/>
  <c r="D8" i="25" s="1"/>
  <c r="C9" i="23"/>
  <c r="C9" i="25" s="1"/>
  <c r="D9" i="23"/>
  <c r="D9" i="25" s="1"/>
  <c r="C10" i="23"/>
  <c r="C10" i="25" s="1"/>
  <c r="D10" i="23"/>
  <c r="D10" i="25" s="1"/>
  <c r="C11" i="23"/>
  <c r="C11" i="25" s="1"/>
  <c r="D11" i="23"/>
  <c r="D11" i="25" s="1"/>
  <c r="D6" i="23"/>
  <c r="D6" i="25" s="1"/>
  <c r="C6" i="23"/>
  <c r="C6" i="25" s="1"/>
  <c r="C41" i="24"/>
  <c r="E40" i="24"/>
  <c r="H40" i="24"/>
  <c r="E39" i="24"/>
  <c r="H39" i="24"/>
  <c r="E38" i="24"/>
  <c r="H38" i="24"/>
  <c r="E37" i="24"/>
  <c r="H37" i="24"/>
  <c r="E36" i="24"/>
  <c r="H36" i="24"/>
  <c r="E35" i="24"/>
  <c r="H35" i="24"/>
  <c r="E34" i="24"/>
  <c r="H34" i="24"/>
  <c r="E33" i="24"/>
  <c r="H33" i="24"/>
  <c r="E32" i="24"/>
  <c r="H32" i="24"/>
  <c r="E31" i="24"/>
  <c r="H31" i="24"/>
  <c r="E30" i="24"/>
  <c r="H30" i="24"/>
  <c r="E29" i="24"/>
  <c r="H29" i="24"/>
  <c r="E28" i="24"/>
  <c r="H28" i="24"/>
  <c r="E27" i="24"/>
  <c r="H27" i="24"/>
  <c r="E26" i="24"/>
  <c r="H26" i="24"/>
  <c r="E25" i="24"/>
  <c r="H25" i="24"/>
  <c r="E24" i="24"/>
  <c r="H24" i="24"/>
  <c r="E23" i="24"/>
  <c r="H23" i="24"/>
  <c r="E22" i="24"/>
  <c r="H22" i="24"/>
  <c r="E21" i="24"/>
  <c r="H21" i="24"/>
  <c r="E20" i="24"/>
  <c r="H20" i="24"/>
  <c r="E19" i="24"/>
  <c r="H19" i="24"/>
  <c r="E18" i="24"/>
  <c r="H18" i="24"/>
  <c r="E17" i="24"/>
  <c r="H17" i="24"/>
  <c r="E16" i="24"/>
  <c r="H16" i="24"/>
  <c r="E15" i="24"/>
  <c r="H15" i="24"/>
  <c r="E14" i="24"/>
  <c r="H14" i="24"/>
  <c r="E13" i="24"/>
  <c r="H13" i="24"/>
  <c r="E12" i="24"/>
  <c r="H12" i="24"/>
  <c r="E11" i="24"/>
  <c r="H11" i="24"/>
  <c r="E10" i="24"/>
  <c r="H10" i="24"/>
  <c r="E9" i="24"/>
  <c r="H9" i="24"/>
  <c r="E8" i="24"/>
  <c r="H8" i="24"/>
  <c r="E7" i="24"/>
  <c r="H7" i="24"/>
  <c r="E6" i="24"/>
  <c r="H6" i="24"/>
  <c r="K6" i="24"/>
  <c r="H41" i="24" l="1"/>
  <c r="Z41" i="24"/>
  <c r="K41" i="24"/>
  <c r="E41" i="24"/>
  <c r="AC41" i="24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I2" i="22"/>
  <c r="O2" i="22" s="1"/>
  <c r="U2" i="22" s="1"/>
  <c r="I1" i="22"/>
  <c r="O1" i="22" s="1"/>
  <c r="U1" i="22" s="1"/>
  <c r="I2" i="21"/>
  <c r="O2" i="21" s="1"/>
  <c r="U2" i="21" s="1"/>
  <c r="I1" i="21"/>
  <c r="O1" i="21" s="1"/>
  <c r="U1" i="21" s="1"/>
  <c r="I2" i="19"/>
  <c r="O2" i="19" s="1"/>
  <c r="U2" i="19" s="1"/>
  <c r="I1" i="19"/>
  <c r="O1" i="19" s="1"/>
  <c r="U1" i="19" s="1"/>
  <c r="I2" i="18"/>
  <c r="O2" i="18" s="1"/>
  <c r="U2" i="18" s="1"/>
  <c r="I1" i="18"/>
  <c r="O1" i="18" s="1"/>
  <c r="U1" i="18" s="1"/>
  <c r="I2" i="17"/>
  <c r="O2" i="17" s="1"/>
  <c r="U2" i="17" s="1"/>
  <c r="I1" i="17"/>
  <c r="O1" i="17" s="1"/>
  <c r="U1" i="17" s="1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C39" i="15"/>
  <c r="BB39" i="15"/>
  <c r="AZ39" i="15"/>
  <c r="AY39" i="15"/>
  <c r="AQ39" i="15"/>
  <c r="AP39" i="15"/>
  <c r="AN39" i="15"/>
  <c r="AM39" i="15"/>
  <c r="AE39" i="15"/>
  <c r="AD39" i="15"/>
  <c r="AB39" i="15"/>
  <c r="AA39" i="15"/>
  <c r="Y39" i="15"/>
  <c r="X39" i="15"/>
  <c r="S39" i="15"/>
  <c r="R39" i="15"/>
  <c r="P39" i="15"/>
  <c r="O39" i="15"/>
  <c r="M39" i="15"/>
  <c r="L39" i="15"/>
  <c r="J39" i="15"/>
  <c r="I39" i="15"/>
  <c r="G39" i="15"/>
  <c r="F39" i="15"/>
  <c r="D39" i="15"/>
  <c r="C39" i="15"/>
  <c r="BC38" i="15"/>
  <c r="BB38" i="15"/>
  <c r="AZ38" i="15"/>
  <c r="AY38" i="15"/>
  <c r="AQ38" i="15"/>
  <c r="AP38" i="15"/>
  <c r="AN38" i="15"/>
  <c r="AM38" i="15"/>
  <c r="AE38" i="15"/>
  <c r="AD38" i="15"/>
  <c r="AB38" i="15"/>
  <c r="AA38" i="15"/>
  <c r="Y38" i="15"/>
  <c r="X38" i="15"/>
  <c r="S38" i="15"/>
  <c r="R38" i="15"/>
  <c r="P38" i="15"/>
  <c r="O38" i="15"/>
  <c r="M38" i="15"/>
  <c r="L38" i="15"/>
  <c r="J38" i="15"/>
  <c r="I38" i="15"/>
  <c r="G38" i="15"/>
  <c r="F38" i="15"/>
  <c r="D38" i="15"/>
  <c r="C38" i="15"/>
  <c r="BC37" i="15"/>
  <c r="BB37" i="15"/>
  <c r="AZ37" i="15"/>
  <c r="AY37" i="15"/>
  <c r="AQ37" i="15"/>
  <c r="AP37" i="15"/>
  <c r="AN37" i="15"/>
  <c r="AM37" i="15"/>
  <c r="AE37" i="15"/>
  <c r="AD37" i="15"/>
  <c r="AB37" i="15"/>
  <c r="AA37" i="15"/>
  <c r="Y37" i="15"/>
  <c r="X37" i="15"/>
  <c r="S37" i="15"/>
  <c r="R37" i="15"/>
  <c r="P37" i="15"/>
  <c r="O37" i="15"/>
  <c r="M37" i="15"/>
  <c r="L37" i="15"/>
  <c r="J37" i="15"/>
  <c r="I37" i="15"/>
  <c r="G37" i="15"/>
  <c r="F37" i="15"/>
  <c r="D37" i="15"/>
  <c r="C37" i="15"/>
  <c r="BC36" i="15"/>
  <c r="BB36" i="15"/>
  <c r="AZ36" i="15"/>
  <c r="AY36" i="15"/>
  <c r="AQ36" i="15"/>
  <c r="AP36" i="15"/>
  <c r="AN36" i="15"/>
  <c r="AM36" i="15"/>
  <c r="AE36" i="15"/>
  <c r="AD36" i="15"/>
  <c r="AB36" i="15"/>
  <c r="AA36" i="15"/>
  <c r="Y36" i="15"/>
  <c r="X36" i="15"/>
  <c r="S36" i="15"/>
  <c r="R36" i="15"/>
  <c r="P36" i="15"/>
  <c r="O36" i="15"/>
  <c r="M36" i="15"/>
  <c r="L36" i="15"/>
  <c r="J36" i="15"/>
  <c r="I36" i="15"/>
  <c r="G36" i="15"/>
  <c r="F36" i="15"/>
  <c r="E36" i="15"/>
  <c r="D36" i="15"/>
  <c r="C36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C34" i="15"/>
  <c r="BB34" i="15"/>
  <c r="AZ34" i="15"/>
  <c r="AY34" i="15"/>
  <c r="AQ34" i="15"/>
  <c r="AP34" i="15"/>
  <c r="AN34" i="15"/>
  <c r="AM34" i="15"/>
  <c r="AE34" i="15"/>
  <c r="AD34" i="15"/>
  <c r="AB34" i="15"/>
  <c r="AA34" i="15"/>
  <c r="Y34" i="15"/>
  <c r="X34" i="15"/>
  <c r="S34" i="15"/>
  <c r="R34" i="15"/>
  <c r="P34" i="15"/>
  <c r="O34" i="15"/>
  <c r="M34" i="15"/>
  <c r="L34" i="15"/>
  <c r="J34" i="15"/>
  <c r="I34" i="15"/>
  <c r="G34" i="15"/>
  <c r="F34" i="15"/>
  <c r="D34" i="15"/>
  <c r="C34" i="15"/>
  <c r="BC33" i="15"/>
  <c r="BB33" i="15"/>
  <c r="AZ33" i="15"/>
  <c r="AY33" i="15"/>
  <c r="AQ33" i="15"/>
  <c r="AP33" i="15"/>
  <c r="AN33" i="15"/>
  <c r="AM33" i="15"/>
  <c r="AE33" i="15"/>
  <c r="AD33" i="15"/>
  <c r="AB33" i="15"/>
  <c r="AA33" i="15"/>
  <c r="Y33" i="15"/>
  <c r="X33" i="15"/>
  <c r="S33" i="15"/>
  <c r="R33" i="15"/>
  <c r="P33" i="15"/>
  <c r="O33" i="15"/>
  <c r="M33" i="15"/>
  <c r="L33" i="15"/>
  <c r="J33" i="15"/>
  <c r="I33" i="15"/>
  <c r="G33" i="15"/>
  <c r="F33" i="15"/>
  <c r="E33" i="15"/>
  <c r="D33" i="15"/>
  <c r="C33" i="15"/>
  <c r="BC32" i="15"/>
  <c r="BB32" i="15"/>
  <c r="AZ32" i="15"/>
  <c r="AY32" i="15"/>
  <c r="AQ32" i="15"/>
  <c r="AP32" i="15"/>
  <c r="AN32" i="15"/>
  <c r="AM32" i="15"/>
  <c r="AE32" i="15"/>
  <c r="AD32" i="15"/>
  <c r="AB32" i="15"/>
  <c r="AA32" i="15"/>
  <c r="Y32" i="15"/>
  <c r="X32" i="15"/>
  <c r="S32" i="15"/>
  <c r="R32" i="15"/>
  <c r="P32" i="15"/>
  <c r="O32" i="15"/>
  <c r="M32" i="15"/>
  <c r="L32" i="15"/>
  <c r="J32" i="15"/>
  <c r="I32" i="15"/>
  <c r="G32" i="15"/>
  <c r="F32" i="15"/>
  <c r="E32" i="15"/>
  <c r="D32" i="15"/>
  <c r="C32" i="15"/>
  <c r="BC31" i="15"/>
  <c r="BB31" i="15"/>
  <c r="AZ31" i="15"/>
  <c r="AY31" i="15"/>
  <c r="AQ31" i="15"/>
  <c r="AP31" i="15"/>
  <c r="AN31" i="15"/>
  <c r="AM31" i="15"/>
  <c r="AE31" i="15"/>
  <c r="AD31" i="15"/>
  <c r="AB31" i="15"/>
  <c r="AA31" i="15"/>
  <c r="Y31" i="15"/>
  <c r="X31" i="15"/>
  <c r="S31" i="15"/>
  <c r="R31" i="15"/>
  <c r="P31" i="15"/>
  <c r="O31" i="15"/>
  <c r="M31" i="15"/>
  <c r="L31" i="15"/>
  <c r="J31" i="15"/>
  <c r="I31" i="15"/>
  <c r="G31" i="15"/>
  <c r="F31" i="15"/>
  <c r="E31" i="15"/>
  <c r="D31" i="15"/>
  <c r="C31" i="15"/>
  <c r="BC30" i="15"/>
  <c r="BB30" i="15"/>
  <c r="AZ30" i="15"/>
  <c r="AY30" i="15"/>
  <c r="AQ30" i="15"/>
  <c r="AP30" i="15"/>
  <c r="AN30" i="15"/>
  <c r="AM30" i="15"/>
  <c r="AE30" i="15"/>
  <c r="AD30" i="15"/>
  <c r="AB30" i="15"/>
  <c r="AA30" i="15"/>
  <c r="Y30" i="15"/>
  <c r="X30" i="15"/>
  <c r="S30" i="15"/>
  <c r="R30" i="15"/>
  <c r="P30" i="15"/>
  <c r="O30" i="15"/>
  <c r="M30" i="15"/>
  <c r="L30" i="15"/>
  <c r="J30" i="15"/>
  <c r="I30" i="15"/>
  <c r="G30" i="15"/>
  <c r="F30" i="15"/>
  <c r="D30" i="15"/>
  <c r="C30" i="15"/>
  <c r="BC29" i="15"/>
  <c r="BB29" i="15"/>
  <c r="AZ29" i="15"/>
  <c r="AY29" i="15"/>
  <c r="AQ29" i="15"/>
  <c r="AP29" i="15"/>
  <c r="AN29" i="15"/>
  <c r="AM29" i="15"/>
  <c r="AE29" i="15"/>
  <c r="AD29" i="15"/>
  <c r="AB29" i="15"/>
  <c r="AA29" i="15"/>
  <c r="Y29" i="15"/>
  <c r="X29" i="15"/>
  <c r="S29" i="15"/>
  <c r="R29" i="15"/>
  <c r="P29" i="15"/>
  <c r="O29" i="15"/>
  <c r="M29" i="15"/>
  <c r="L29" i="15"/>
  <c r="J29" i="15"/>
  <c r="I29" i="15"/>
  <c r="G29" i="15"/>
  <c r="F29" i="15"/>
  <c r="D29" i="15"/>
  <c r="C29" i="15"/>
  <c r="BC28" i="15"/>
  <c r="BB28" i="15"/>
  <c r="AZ28" i="15"/>
  <c r="AY28" i="15"/>
  <c r="AQ28" i="15"/>
  <c r="AP28" i="15"/>
  <c r="AN28" i="15"/>
  <c r="AM28" i="15"/>
  <c r="AE28" i="15"/>
  <c r="AD28" i="15"/>
  <c r="AB28" i="15"/>
  <c r="AA28" i="15"/>
  <c r="Y28" i="15"/>
  <c r="X28" i="15"/>
  <c r="S28" i="15"/>
  <c r="R28" i="15"/>
  <c r="P28" i="15"/>
  <c r="O28" i="15"/>
  <c r="M28" i="15"/>
  <c r="L28" i="15"/>
  <c r="J28" i="15"/>
  <c r="I28" i="15"/>
  <c r="G28" i="15"/>
  <c r="F28" i="15"/>
  <c r="E28" i="15"/>
  <c r="D28" i="15"/>
  <c r="C28" i="15"/>
  <c r="BC27" i="15"/>
  <c r="BB27" i="15"/>
  <c r="AZ27" i="15"/>
  <c r="AY27" i="15"/>
  <c r="AQ27" i="15"/>
  <c r="AP27" i="15"/>
  <c r="AN27" i="15"/>
  <c r="AM27" i="15"/>
  <c r="AE27" i="15"/>
  <c r="AD27" i="15"/>
  <c r="AB27" i="15"/>
  <c r="AA27" i="15"/>
  <c r="Y27" i="15"/>
  <c r="X27" i="15"/>
  <c r="S27" i="15"/>
  <c r="R27" i="15"/>
  <c r="P27" i="15"/>
  <c r="O27" i="15"/>
  <c r="M27" i="15"/>
  <c r="L27" i="15"/>
  <c r="J27" i="15"/>
  <c r="I27" i="15"/>
  <c r="G27" i="15"/>
  <c r="F27" i="15"/>
  <c r="D27" i="15"/>
  <c r="C27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C25" i="15"/>
  <c r="BB25" i="15"/>
  <c r="AZ25" i="15"/>
  <c r="AY25" i="15"/>
  <c r="AQ25" i="15"/>
  <c r="AP25" i="15"/>
  <c r="AN25" i="15"/>
  <c r="AM25" i="15"/>
  <c r="AE25" i="15"/>
  <c r="AD25" i="15"/>
  <c r="AB25" i="15"/>
  <c r="AA25" i="15"/>
  <c r="Y25" i="15"/>
  <c r="X25" i="15"/>
  <c r="S25" i="15"/>
  <c r="R25" i="15"/>
  <c r="P25" i="15"/>
  <c r="O25" i="15"/>
  <c r="M25" i="15"/>
  <c r="L25" i="15"/>
  <c r="J25" i="15"/>
  <c r="I25" i="15"/>
  <c r="G25" i="15"/>
  <c r="F25" i="15"/>
  <c r="E25" i="15"/>
  <c r="D25" i="15"/>
  <c r="C25" i="15"/>
  <c r="BC24" i="15"/>
  <c r="BB24" i="15"/>
  <c r="AZ24" i="15"/>
  <c r="AY24" i="15"/>
  <c r="AQ24" i="15"/>
  <c r="AP24" i="15"/>
  <c r="AN24" i="15"/>
  <c r="AM24" i="15"/>
  <c r="AE24" i="15"/>
  <c r="AD24" i="15"/>
  <c r="AB24" i="15"/>
  <c r="AA24" i="15"/>
  <c r="Y24" i="15"/>
  <c r="X24" i="15"/>
  <c r="S24" i="15"/>
  <c r="R24" i="15"/>
  <c r="P24" i="15"/>
  <c r="O24" i="15"/>
  <c r="M24" i="15"/>
  <c r="L24" i="15"/>
  <c r="J24" i="15"/>
  <c r="I24" i="15"/>
  <c r="G24" i="15"/>
  <c r="F24" i="15"/>
  <c r="D24" i="15"/>
  <c r="C24" i="15"/>
  <c r="BC23" i="15"/>
  <c r="BB23" i="15"/>
  <c r="AZ23" i="15"/>
  <c r="AY23" i="15"/>
  <c r="AQ23" i="15"/>
  <c r="AP23" i="15"/>
  <c r="AN23" i="15"/>
  <c r="AM23" i="15"/>
  <c r="AE23" i="15"/>
  <c r="AD23" i="15"/>
  <c r="AB23" i="15"/>
  <c r="AA23" i="15"/>
  <c r="Y23" i="15"/>
  <c r="X23" i="15"/>
  <c r="S23" i="15"/>
  <c r="R23" i="15"/>
  <c r="P23" i="15"/>
  <c r="O23" i="15"/>
  <c r="M23" i="15"/>
  <c r="L23" i="15"/>
  <c r="J23" i="15"/>
  <c r="I23" i="15"/>
  <c r="G23" i="15"/>
  <c r="F23" i="15"/>
  <c r="D23" i="15"/>
  <c r="C23" i="15"/>
  <c r="BC22" i="15"/>
  <c r="BB22" i="15"/>
  <c r="AZ22" i="15"/>
  <c r="AY22" i="15"/>
  <c r="AQ22" i="15"/>
  <c r="AP22" i="15"/>
  <c r="AN22" i="15"/>
  <c r="AM22" i="15"/>
  <c r="AE22" i="15"/>
  <c r="AD22" i="15"/>
  <c r="AB22" i="15"/>
  <c r="AA22" i="15"/>
  <c r="Y22" i="15"/>
  <c r="X22" i="15"/>
  <c r="S22" i="15"/>
  <c r="R22" i="15"/>
  <c r="P22" i="15"/>
  <c r="O22" i="15"/>
  <c r="M22" i="15"/>
  <c r="L22" i="15"/>
  <c r="J22" i="15"/>
  <c r="I22" i="15"/>
  <c r="G22" i="15"/>
  <c r="F22" i="15"/>
  <c r="D22" i="15"/>
  <c r="C22" i="15"/>
  <c r="BC21" i="15"/>
  <c r="BB21" i="15"/>
  <c r="AZ21" i="15"/>
  <c r="AY21" i="15"/>
  <c r="AQ21" i="15"/>
  <c r="AP21" i="15"/>
  <c r="AN21" i="15"/>
  <c r="AM21" i="15"/>
  <c r="AE21" i="15"/>
  <c r="AD21" i="15"/>
  <c r="AB21" i="15"/>
  <c r="AA21" i="15"/>
  <c r="Y21" i="15"/>
  <c r="X21" i="15"/>
  <c r="S21" i="15"/>
  <c r="R21" i="15"/>
  <c r="P21" i="15"/>
  <c r="O21" i="15"/>
  <c r="M21" i="15"/>
  <c r="L21" i="15"/>
  <c r="J21" i="15"/>
  <c r="I21" i="15"/>
  <c r="G21" i="15"/>
  <c r="F21" i="15"/>
  <c r="D21" i="15"/>
  <c r="C21" i="15"/>
  <c r="BC20" i="15"/>
  <c r="BB20" i="15"/>
  <c r="AZ20" i="15"/>
  <c r="AY20" i="15"/>
  <c r="AQ20" i="15"/>
  <c r="AP20" i="15"/>
  <c r="AN20" i="15"/>
  <c r="AM20" i="15"/>
  <c r="AE20" i="15"/>
  <c r="AD20" i="15"/>
  <c r="AB20" i="15"/>
  <c r="AA20" i="15"/>
  <c r="Y20" i="15"/>
  <c r="X20" i="15"/>
  <c r="S20" i="15"/>
  <c r="R20" i="15"/>
  <c r="P20" i="15"/>
  <c r="O20" i="15"/>
  <c r="M20" i="15"/>
  <c r="L20" i="15"/>
  <c r="J20" i="15"/>
  <c r="I20" i="15"/>
  <c r="G20" i="15"/>
  <c r="F20" i="15"/>
  <c r="D20" i="15"/>
  <c r="C20" i="15"/>
  <c r="BC19" i="15"/>
  <c r="BB19" i="15"/>
  <c r="AZ19" i="15"/>
  <c r="AY19" i="15"/>
  <c r="AQ19" i="15"/>
  <c r="AP19" i="15"/>
  <c r="AN19" i="15"/>
  <c r="AM19" i="15"/>
  <c r="AE19" i="15"/>
  <c r="AD19" i="15"/>
  <c r="AB19" i="15"/>
  <c r="AA19" i="15"/>
  <c r="Y19" i="15"/>
  <c r="X19" i="15"/>
  <c r="S19" i="15"/>
  <c r="R19" i="15"/>
  <c r="P19" i="15"/>
  <c r="O19" i="15"/>
  <c r="M19" i="15"/>
  <c r="L19" i="15"/>
  <c r="J19" i="15"/>
  <c r="I19" i="15"/>
  <c r="G19" i="15"/>
  <c r="F19" i="15"/>
  <c r="E19" i="15"/>
  <c r="D19" i="15"/>
  <c r="C19" i="15"/>
  <c r="BC18" i="15"/>
  <c r="BB18" i="15"/>
  <c r="AZ18" i="15"/>
  <c r="AY18" i="15"/>
  <c r="AQ18" i="15"/>
  <c r="AP18" i="15"/>
  <c r="AN18" i="15"/>
  <c r="AM18" i="15"/>
  <c r="AE18" i="15"/>
  <c r="AD18" i="15"/>
  <c r="AB18" i="15"/>
  <c r="AA18" i="15"/>
  <c r="Y18" i="15"/>
  <c r="X18" i="15"/>
  <c r="S18" i="15"/>
  <c r="R18" i="15"/>
  <c r="P18" i="15"/>
  <c r="O18" i="15"/>
  <c r="M18" i="15"/>
  <c r="L18" i="15"/>
  <c r="J18" i="15"/>
  <c r="I18" i="15"/>
  <c r="G18" i="15"/>
  <c r="F18" i="15"/>
  <c r="E18" i="15"/>
  <c r="D18" i="15"/>
  <c r="C18" i="15"/>
  <c r="BC17" i="15"/>
  <c r="BB17" i="15"/>
  <c r="AZ17" i="15"/>
  <c r="AY17" i="15"/>
  <c r="AQ17" i="15"/>
  <c r="AP17" i="15"/>
  <c r="AN17" i="15"/>
  <c r="AM17" i="15"/>
  <c r="AE17" i="15"/>
  <c r="AD17" i="15"/>
  <c r="AB17" i="15"/>
  <c r="AA17" i="15"/>
  <c r="Y17" i="15"/>
  <c r="X17" i="15"/>
  <c r="S17" i="15"/>
  <c r="R17" i="15"/>
  <c r="P17" i="15"/>
  <c r="O17" i="15"/>
  <c r="M17" i="15"/>
  <c r="L17" i="15"/>
  <c r="J17" i="15"/>
  <c r="I17" i="15"/>
  <c r="G17" i="15"/>
  <c r="F17" i="15"/>
  <c r="E17" i="15"/>
  <c r="D17" i="15"/>
  <c r="C17" i="15"/>
  <c r="BC16" i="15"/>
  <c r="BB16" i="15"/>
  <c r="AZ16" i="15"/>
  <c r="AY16" i="15"/>
  <c r="AQ16" i="15"/>
  <c r="AP16" i="15"/>
  <c r="AN16" i="15"/>
  <c r="AM16" i="15"/>
  <c r="AE16" i="15"/>
  <c r="AD16" i="15"/>
  <c r="AB16" i="15"/>
  <c r="AA16" i="15"/>
  <c r="Y16" i="15"/>
  <c r="X16" i="15"/>
  <c r="S16" i="15"/>
  <c r="R16" i="15"/>
  <c r="P16" i="15"/>
  <c r="O16" i="15"/>
  <c r="M16" i="15"/>
  <c r="L16" i="15"/>
  <c r="J16" i="15"/>
  <c r="I16" i="15"/>
  <c r="G16" i="15"/>
  <c r="F16" i="15"/>
  <c r="D16" i="15"/>
  <c r="C16" i="15"/>
  <c r="BC15" i="15"/>
  <c r="BB15" i="15"/>
  <c r="AZ15" i="15"/>
  <c r="AY15" i="15"/>
  <c r="AQ15" i="15"/>
  <c r="AP15" i="15"/>
  <c r="AN15" i="15"/>
  <c r="AM15" i="15"/>
  <c r="AE15" i="15"/>
  <c r="AD15" i="15"/>
  <c r="AB15" i="15"/>
  <c r="AA15" i="15"/>
  <c r="Y15" i="15"/>
  <c r="X15" i="15"/>
  <c r="S15" i="15"/>
  <c r="R15" i="15"/>
  <c r="P15" i="15"/>
  <c r="O15" i="15"/>
  <c r="M15" i="15"/>
  <c r="L15" i="15"/>
  <c r="J15" i="15"/>
  <c r="I15" i="15"/>
  <c r="G15" i="15"/>
  <c r="F15" i="15"/>
  <c r="D15" i="15"/>
  <c r="C15" i="15"/>
  <c r="BC14" i="15"/>
  <c r="BB14" i="15"/>
  <c r="AZ14" i="15"/>
  <c r="AY14" i="15"/>
  <c r="AQ14" i="15"/>
  <c r="AP14" i="15"/>
  <c r="AN14" i="15"/>
  <c r="AM14" i="15"/>
  <c r="AE14" i="15"/>
  <c r="AD14" i="15"/>
  <c r="AB14" i="15"/>
  <c r="AA14" i="15"/>
  <c r="Y14" i="15"/>
  <c r="X14" i="15"/>
  <c r="S14" i="15"/>
  <c r="R14" i="15"/>
  <c r="P14" i="15"/>
  <c r="O14" i="15"/>
  <c r="M14" i="15"/>
  <c r="L14" i="15"/>
  <c r="J14" i="15"/>
  <c r="I14" i="15"/>
  <c r="G14" i="15"/>
  <c r="F14" i="15"/>
  <c r="E14" i="15"/>
  <c r="D14" i="15"/>
  <c r="C14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C12" i="15"/>
  <c r="BB12" i="15"/>
  <c r="AZ12" i="15"/>
  <c r="AY12" i="15"/>
  <c r="AQ12" i="15"/>
  <c r="AP12" i="15"/>
  <c r="AN12" i="15"/>
  <c r="AM12" i="15"/>
  <c r="AE12" i="15"/>
  <c r="AD12" i="15"/>
  <c r="AB12" i="15"/>
  <c r="AA12" i="15"/>
  <c r="Y12" i="15"/>
  <c r="X12" i="15"/>
  <c r="S12" i="15"/>
  <c r="R12" i="15"/>
  <c r="P12" i="15"/>
  <c r="O12" i="15"/>
  <c r="M12" i="15"/>
  <c r="L12" i="15"/>
  <c r="J12" i="15"/>
  <c r="I12" i="15"/>
  <c r="G12" i="15"/>
  <c r="F12" i="15"/>
  <c r="E12" i="15"/>
  <c r="D12" i="15"/>
  <c r="C12" i="15"/>
  <c r="BC11" i="15"/>
  <c r="BB11" i="15"/>
  <c r="AZ11" i="15"/>
  <c r="AY11" i="15"/>
  <c r="AQ11" i="15"/>
  <c r="AP11" i="15"/>
  <c r="AN11" i="15"/>
  <c r="AM11" i="15"/>
  <c r="AE11" i="15"/>
  <c r="AD11" i="15"/>
  <c r="AB11" i="15"/>
  <c r="AA11" i="15"/>
  <c r="Y11" i="15"/>
  <c r="X11" i="15"/>
  <c r="S11" i="15"/>
  <c r="R11" i="15"/>
  <c r="P11" i="15"/>
  <c r="O11" i="15"/>
  <c r="M11" i="15"/>
  <c r="L11" i="15"/>
  <c r="J11" i="15"/>
  <c r="I11" i="15"/>
  <c r="G11" i="15"/>
  <c r="F11" i="15"/>
  <c r="E11" i="15"/>
  <c r="D11" i="15"/>
  <c r="C11" i="15"/>
  <c r="BC10" i="15"/>
  <c r="BB10" i="15"/>
  <c r="AZ10" i="15"/>
  <c r="AY10" i="15"/>
  <c r="AQ10" i="15"/>
  <c r="AP10" i="15"/>
  <c r="AN10" i="15"/>
  <c r="AM10" i="15"/>
  <c r="AE10" i="15"/>
  <c r="AD10" i="15"/>
  <c r="AB10" i="15"/>
  <c r="AA10" i="15"/>
  <c r="Y10" i="15"/>
  <c r="X10" i="15"/>
  <c r="S10" i="15"/>
  <c r="R10" i="15"/>
  <c r="P10" i="15"/>
  <c r="O10" i="15"/>
  <c r="M10" i="15"/>
  <c r="L10" i="15"/>
  <c r="J10" i="15"/>
  <c r="I10" i="15"/>
  <c r="G10" i="15"/>
  <c r="F10" i="15"/>
  <c r="D10" i="15"/>
  <c r="C10" i="15"/>
  <c r="BC9" i="15"/>
  <c r="BB9" i="15"/>
  <c r="AZ9" i="15"/>
  <c r="AY9" i="15"/>
  <c r="AQ9" i="15"/>
  <c r="AP9" i="15"/>
  <c r="AN9" i="15"/>
  <c r="AM9" i="15"/>
  <c r="AE9" i="15"/>
  <c r="AD9" i="15"/>
  <c r="AB9" i="15"/>
  <c r="AA9" i="15"/>
  <c r="Y9" i="15"/>
  <c r="X9" i="15"/>
  <c r="S9" i="15"/>
  <c r="R9" i="15"/>
  <c r="P9" i="15"/>
  <c r="O9" i="15"/>
  <c r="M9" i="15"/>
  <c r="L9" i="15"/>
  <c r="J9" i="15"/>
  <c r="I9" i="15"/>
  <c r="G9" i="15"/>
  <c r="F9" i="15"/>
  <c r="E9" i="15"/>
  <c r="D9" i="15"/>
  <c r="C9" i="15"/>
  <c r="BC8" i="15"/>
  <c r="BB8" i="15"/>
  <c r="AZ8" i="15"/>
  <c r="AY8" i="15"/>
  <c r="AQ8" i="15"/>
  <c r="AP8" i="15"/>
  <c r="AN8" i="15"/>
  <c r="AM8" i="15"/>
  <c r="AE8" i="15"/>
  <c r="AD8" i="15"/>
  <c r="AB8" i="15"/>
  <c r="AA8" i="15"/>
  <c r="Y8" i="15"/>
  <c r="X8" i="15"/>
  <c r="S8" i="15"/>
  <c r="R8" i="15"/>
  <c r="P8" i="15"/>
  <c r="O8" i="15"/>
  <c r="M8" i="15"/>
  <c r="L8" i="15"/>
  <c r="J8" i="15"/>
  <c r="I8" i="15"/>
  <c r="G8" i="15"/>
  <c r="F8" i="15"/>
  <c r="D8" i="15"/>
  <c r="C8" i="15"/>
  <c r="BC7" i="15"/>
  <c r="BB7" i="15"/>
  <c r="AZ7" i="15"/>
  <c r="AY7" i="15"/>
  <c r="AQ7" i="15"/>
  <c r="AP7" i="15"/>
  <c r="AN7" i="15"/>
  <c r="AM7" i="15"/>
  <c r="AE7" i="15"/>
  <c r="AD7" i="15"/>
  <c r="AB7" i="15"/>
  <c r="AA7" i="15"/>
  <c r="Y7" i="15"/>
  <c r="X7" i="15"/>
  <c r="S7" i="15"/>
  <c r="R7" i="15"/>
  <c r="P7" i="15"/>
  <c r="O7" i="15"/>
  <c r="M7" i="15"/>
  <c r="L7" i="15"/>
  <c r="J7" i="15"/>
  <c r="I7" i="15"/>
  <c r="G7" i="15"/>
  <c r="F7" i="15"/>
  <c r="D7" i="15"/>
  <c r="C7" i="15"/>
  <c r="D6" i="15"/>
  <c r="F6" i="15"/>
  <c r="G6" i="15"/>
  <c r="I6" i="15"/>
  <c r="J6" i="15"/>
  <c r="L6" i="15"/>
  <c r="M6" i="15"/>
  <c r="O6" i="15"/>
  <c r="P6" i="15"/>
  <c r="R6" i="15"/>
  <c r="S6" i="15"/>
  <c r="X6" i="15"/>
  <c r="Y6" i="15"/>
  <c r="AA6" i="15"/>
  <c r="AB6" i="15"/>
  <c r="AD6" i="15"/>
  <c r="AE6" i="15"/>
  <c r="AM6" i="15"/>
  <c r="AN6" i="15"/>
  <c r="AP6" i="15"/>
  <c r="AQ6" i="15"/>
  <c r="AY6" i="15"/>
  <c r="AZ6" i="15"/>
  <c r="BB6" i="15"/>
  <c r="BC6" i="15"/>
  <c r="C6" i="15"/>
  <c r="C6" i="13"/>
  <c r="I2" i="15"/>
  <c r="O2" i="15" s="1"/>
  <c r="U2" i="15" s="1"/>
  <c r="AA2" i="15" s="1"/>
  <c r="AG2" i="15" s="1"/>
  <c r="AM2" i="15" s="1"/>
  <c r="AS2" i="15" s="1"/>
  <c r="AY2" i="15" s="1"/>
  <c r="BE2" i="15" s="1"/>
  <c r="I1" i="15"/>
  <c r="O1" i="15" s="1"/>
  <c r="U1" i="15" s="1"/>
  <c r="AA1" i="15" s="1"/>
  <c r="AG1" i="15" s="1"/>
  <c r="AM1" i="15" s="1"/>
  <c r="AS1" i="15" s="1"/>
  <c r="AY1" i="15" s="1"/>
  <c r="BE1" i="15" s="1"/>
  <c r="T40" i="14"/>
  <c r="W40" i="23" s="1"/>
  <c r="T39" i="14"/>
  <c r="T38" i="14"/>
  <c r="T37" i="14"/>
  <c r="T36" i="14"/>
  <c r="T35" i="14"/>
  <c r="W35" i="23" s="1"/>
  <c r="T34" i="14"/>
  <c r="T33" i="14"/>
  <c r="W33" i="23" s="1"/>
  <c r="T32" i="14"/>
  <c r="W32" i="23" s="1"/>
  <c r="T31" i="14"/>
  <c r="W31" i="23" s="1"/>
  <c r="T30" i="14"/>
  <c r="W30" i="23" s="1"/>
  <c r="T29" i="14"/>
  <c r="W29" i="23" s="1"/>
  <c r="T28" i="14"/>
  <c r="W28" i="23" s="1"/>
  <c r="T27" i="14"/>
  <c r="W27" i="23" s="1"/>
  <c r="T26" i="14"/>
  <c r="W26" i="23" s="1"/>
  <c r="T25" i="14"/>
  <c r="W25" i="23" s="1"/>
  <c r="T24" i="14"/>
  <c r="W24" i="23" s="1"/>
  <c r="T23" i="14"/>
  <c r="W23" i="23" s="1"/>
  <c r="T22" i="14"/>
  <c r="W22" i="23" s="1"/>
  <c r="T21" i="14"/>
  <c r="W21" i="23" s="1"/>
  <c r="T20" i="14"/>
  <c r="W20" i="23" s="1"/>
  <c r="T19" i="14"/>
  <c r="W19" i="23" s="1"/>
  <c r="T18" i="14"/>
  <c r="W18" i="23" s="1"/>
  <c r="T17" i="14"/>
  <c r="W17" i="23" s="1"/>
  <c r="W16" i="23"/>
  <c r="T15" i="14"/>
  <c r="W15" i="23" s="1"/>
  <c r="T14" i="14"/>
  <c r="W14" i="23" s="1"/>
  <c r="T13" i="14"/>
  <c r="W13" i="23" s="1"/>
  <c r="T12" i="14"/>
  <c r="W12" i="23" s="1"/>
  <c r="T11" i="14"/>
  <c r="W11" i="23" s="1"/>
  <c r="T10" i="14"/>
  <c r="W10" i="23" s="1"/>
  <c r="T9" i="14"/>
  <c r="W9" i="23" s="1"/>
  <c r="T8" i="14"/>
  <c r="W8" i="23" s="1"/>
  <c r="T7" i="14"/>
  <c r="T6" i="14"/>
  <c r="W6" i="23" s="1"/>
  <c r="Q40" i="14"/>
  <c r="Q39" i="14"/>
  <c r="Q39" i="15" s="1"/>
  <c r="Q38" i="14"/>
  <c r="Q38" i="15" s="1"/>
  <c r="Q37" i="14"/>
  <c r="Q37" i="15" s="1"/>
  <c r="Q36" i="14"/>
  <c r="Q36" i="15" s="1"/>
  <c r="Q35" i="14"/>
  <c r="Q34" i="14"/>
  <c r="Q34" i="15" s="1"/>
  <c r="Q33" i="14"/>
  <c r="Q33" i="15" s="1"/>
  <c r="Q32" i="14"/>
  <c r="Q32" i="15" s="1"/>
  <c r="Q31" i="14"/>
  <c r="Q31" i="15" s="1"/>
  <c r="Q30" i="14"/>
  <c r="Q30" i="15" s="1"/>
  <c r="Q29" i="14"/>
  <c r="Q29" i="15" s="1"/>
  <c r="Q28" i="14"/>
  <c r="Q28" i="15" s="1"/>
  <c r="Q27" i="14"/>
  <c r="Q27" i="15" s="1"/>
  <c r="Q26" i="14"/>
  <c r="Q25" i="14"/>
  <c r="Q25" i="15" s="1"/>
  <c r="Q24" i="14"/>
  <c r="Q24" i="15" s="1"/>
  <c r="Q23" i="14"/>
  <c r="Q23" i="15" s="1"/>
  <c r="Q22" i="14"/>
  <c r="Q22" i="15" s="1"/>
  <c r="Q21" i="14"/>
  <c r="Q21" i="15" s="1"/>
  <c r="Q20" i="14"/>
  <c r="Q20" i="15" s="1"/>
  <c r="Q19" i="14"/>
  <c r="Q19" i="15" s="1"/>
  <c r="Q18" i="14"/>
  <c r="Q18" i="15" s="1"/>
  <c r="Q17" i="14"/>
  <c r="Q17" i="15" s="1"/>
  <c r="Q16" i="15"/>
  <c r="Q15" i="14"/>
  <c r="Q15" i="15" s="1"/>
  <c r="Q14" i="14"/>
  <c r="Q14" i="15" s="1"/>
  <c r="Q13" i="14"/>
  <c r="Q12" i="14"/>
  <c r="Q12" i="15" s="1"/>
  <c r="Q11" i="14"/>
  <c r="Q11" i="15" s="1"/>
  <c r="Q10" i="14"/>
  <c r="Q10" i="15" s="1"/>
  <c r="Q9" i="14"/>
  <c r="Q9" i="15" s="1"/>
  <c r="Q8" i="14"/>
  <c r="Q8" i="15" s="1"/>
  <c r="Q7" i="14"/>
  <c r="Q7" i="15" s="1"/>
  <c r="Q6" i="14"/>
  <c r="Q6" i="15" s="1"/>
  <c r="N40" i="14"/>
  <c r="N39" i="14"/>
  <c r="N39" i="15" s="1"/>
  <c r="N38" i="14"/>
  <c r="N38" i="15" s="1"/>
  <c r="N37" i="14"/>
  <c r="N37" i="15" s="1"/>
  <c r="N36" i="14"/>
  <c r="N36" i="15" s="1"/>
  <c r="N35" i="14"/>
  <c r="N34" i="14"/>
  <c r="N34" i="15" s="1"/>
  <c r="N33" i="14"/>
  <c r="N33" i="15" s="1"/>
  <c r="N32" i="14"/>
  <c r="N32" i="15" s="1"/>
  <c r="N31" i="14"/>
  <c r="N31" i="15" s="1"/>
  <c r="N30" i="14"/>
  <c r="N30" i="15" s="1"/>
  <c r="N29" i="14"/>
  <c r="N29" i="15" s="1"/>
  <c r="N28" i="14"/>
  <c r="N28" i="15" s="1"/>
  <c r="N27" i="14"/>
  <c r="N27" i="15" s="1"/>
  <c r="N26" i="14"/>
  <c r="N25" i="14"/>
  <c r="N25" i="15" s="1"/>
  <c r="N24" i="14"/>
  <c r="N24" i="15" s="1"/>
  <c r="N23" i="14"/>
  <c r="N23" i="15" s="1"/>
  <c r="N22" i="14"/>
  <c r="N22" i="15" s="1"/>
  <c r="N21" i="14"/>
  <c r="N21" i="15" s="1"/>
  <c r="N20" i="14"/>
  <c r="N20" i="15" s="1"/>
  <c r="N19" i="14"/>
  <c r="N19" i="15" s="1"/>
  <c r="N18" i="14"/>
  <c r="N18" i="15" s="1"/>
  <c r="N17" i="14"/>
  <c r="N17" i="15" s="1"/>
  <c r="N16" i="15"/>
  <c r="N15" i="14"/>
  <c r="N15" i="15" s="1"/>
  <c r="N14" i="14"/>
  <c r="N14" i="15" s="1"/>
  <c r="N13" i="14"/>
  <c r="N12" i="14"/>
  <c r="N12" i="15" s="1"/>
  <c r="N11" i="14"/>
  <c r="N11" i="15" s="1"/>
  <c r="N10" i="14"/>
  <c r="N10" i="15" s="1"/>
  <c r="N9" i="14"/>
  <c r="N9" i="15" s="1"/>
  <c r="N8" i="14"/>
  <c r="N8" i="15" s="1"/>
  <c r="N7" i="14"/>
  <c r="N7" i="15" s="1"/>
  <c r="N6" i="14"/>
  <c r="N6" i="15" s="1"/>
  <c r="K40" i="14"/>
  <c r="K39" i="14"/>
  <c r="K39" i="15" s="1"/>
  <c r="K38" i="14"/>
  <c r="K38" i="15" s="1"/>
  <c r="K37" i="14"/>
  <c r="K37" i="15" s="1"/>
  <c r="K36" i="14"/>
  <c r="K36" i="15" s="1"/>
  <c r="K35" i="14"/>
  <c r="K34" i="14"/>
  <c r="K34" i="15" s="1"/>
  <c r="K33" i="14"/>
  <c r="K33" i="15" s="1"/>
  <c r="K32" i="14"/>
  <c r="K32" i="15" s="1"/>
  <c r="K31" i="14"/>
  <c r="K31" i="15" s="1"/>
  <c r="K30" i="14"/>
  <c r="K30" i="15" s="1"/>
  <c r="K29" i="14"/>
  <c r="K29" i="15" s="1"/>
  <c r="K28" i="14"/>
  <c r="K28" i="15" s="1"/>
  <c r="K27" i="14"/>
  <c r="K27" i="15" s="1"/>
  <c r="K26" i="14"/>
  <c r="K25" i="14"/>
  <c r="K25" i="15" s="1"/>
  <c r="K24" i="14"/>
  <c r="K24" i="15" s="1"/>
  <c r="K23" i="14"/>
  <c r="K23" i="15" s="1"/>
  <c r="K22" i="14"/>
  <c r="K22" i="15" s="1"/>
  <c r="K21" i="14"/>
  <c r="K21" i="15" s="1"/>
  <c r="K20" i="14"/>
  <c r="K20" i="15" s="1"/>
  <c r="K19" i="14"/>
  <c r="K19" i="15" s="1"/>
  <c r="K18" i="14"/>
  <c r="K18" i="15" s="1"/>
  <c r="K17" i="14"/>
  <c r="K17" i="15" s="1"/>
  <c r="K16" i="15"/>
  <c r="K15" i="14"/>
  <c r="K15" i="15" s="1"/>
  <c r="K14" i="14"/>
  <c r="K14" i="15" s="1"/>
  <c r="K13" i="14"/>
  <c r="K12" i="14"/>
  <c r="K12" i="15" s="1"/>
  <c r="K11" i="14"/>
  <c r="K11" i="15" s="1"/>
  <c r="K10" i="14"/>
  <c r="K10" i="15" s="1"/>
  <c r="K9" i="14"/>
  <c r="K9" i="15" s="1"/>
  <c r="K8" i="14"/>
  <c r="K8" i="15" s="1"/>
  <c r="K7" i="14"/>
  <c r="K7" i="15" s="1"/>
  <c r="K6" i="14"/>
  <c r="K6" i="15" s="1"/>
  <c r="H40" i="14"/>
  <c r="H39" i="14"/>
  <c r="H39" i="15" s="1"/>
  <c r="H38" i="14"/>
  <c r="H38" i="15" s="1"/>
  <c r="H37" i="14"/>
  <c r="H37" i="15" s="1"/>
  <c r="H36" i="14"/>
  <c r="H36" i="15" s="1"/>
  <c r="H35" i="14"/>
  <c r="H34" i="14"/>
  <c r="H34" i="15" s="1"/>
  <c r="H33" i="14"/>
  <c r="H33" i="15" s="1"/>
  <c r="H32" i="14"/>
  <c r="H32" i="15" s="1"/>
  <c r="H31" i="14"/>
  <c r="H31" i="15" s="1"/>
  <c r="H30" i="14"/>
  <c r="H30" i="15" s="1"/>
  <c r="H29" i="14"/>
  <c r="H29" i="15" s="1"/>
  <c r="H28" i="14"/>
  <c r="H28" i="15" s="1"/>
  <c r="H27" i="14"/>
  <c r="H27" i="15" s="1"/>
  <c r="H26" i="14"/>
  <c r="H25" i="14"/>
  <c r="H25" i="15" s="1"/>
  <c r="H24" i="14"/>
  <c r="H24" i="15" s="1"/>
  <c r="H23" i="14"/>
  <c r="H23" i="15" s="1"/>
  <c r="H22" i="14"/>
  <c r="H22" i="15" s="1"/>
  <c r="H21" i="14"/>
  <c r="H21" i="15" s="1"/>
  <c r="H20" i="14"/>
  <c r="H20" i="15" s="1"/>
  <c r="H19" i="14"/>
  <c r="H19" i="15" s="1"/>
  <c r="H18" i="14"/>
  <c r="H18" i="15" s="1"/>
  <c r="H17" i="14"/>
  <c r="H17" i="15" s="1"/>
  <c r="H16" i="15"/>
  <c r="H15" i="14"/>
  <c r="H15" i="15" s="1"/>
  <c r="H14" i="14"/>
  <c r="H14" i="15" s="1"/>
  <c r="H13" i="14"/>
  <c r="H12" i="14"/>
  <c r="H12" i="15" s="1"/>
  <c r="H11" i="14"/>
  <c r="H11" i="15" s="1"/>
  <c r="H10" i="14"/>
  <c r="H10" i="15" s="1"/>
  <c r="H9" i="14"/>
  <c r="H9" i="15" s="1"/>
  <c r="H8" i="14"/>
  <c r="H8" i="15" s="1"/>
  <c r="H7" i="14"/>
  <c r="H6" i="14"/>
  <c r="H6" i="15" s="1"/>
  <c r="BC41" i="14"/>
  <c r="BC41" i="15" s="1"/>
  <c r="BB41" i="14"/>
  <c r="BB41" i="15" s="1"/>
  <c r="AZ41" i="14"/>
  <c r="AZ41" i="15" s="1"/>
  <c r="AY41" i="14"/>
  <c r="AY41" i="15" s="1"/>
  <c r="AQ41" i="14"/>
  <c r="AP41" i="14"/>
  <c r="AN41" i="14"/>
  <c r="AN41" i="15" s="1"/>
  <c r="AM41" i="14"/>
  <c r="AM41" i="15" s="1"/>
  <c r="AE41" i="14"/>
  <c r="AD41" i="14"/>
  <c r="AB41" i="14"/>
  <c r="AB41" i="15" s="1"/>
  <c r="AA41" i="14"/>
  <c r="AA41" i="15" s="1"/>
  <c r="Y41" i="14"/>
  <c r="Y41" i="15" s="1"/>
  <c r="X41" i="14"/>
  <c r="X41" i="15" s="1"/>
  <c r="S41" i="14"/>
  <c r="R41" i="14"/>
  <c r="P41" i="14"/>
  <c r="P41" i="15" s="1"/>
  <c r="O41" i="14"/>
  <c r="O41" i="15" s="1"/>
  <c r="M41" i="14"/>
  <c r="M41" i="15" s="1"/>
  <c r="L41" i="14"/>
  <c r="L41" i="15" s="1"/>
  <c r="J41" i="14"/>
  <c r="J41" i="15" s="1"/>
  <c r="I41" i="14"/>
  <c r="I41" i="15" s="1"/>
  <c r="G41" i="14"/>
  <c r="G41" i="15" s="1"/>
  <c r="F41" i="14"/>
  <c r="F41" i="15" s="1"/>
  <c r="D41" i="14"/>
  <c r="D41" i="15" s="1"/>
  <c r="C41" i="14"/>
  <c r="C41" i="15" s="1"/>
  <c r="BF40" i="14"/>
  <c r="BE40" i="14"/>
  <c r="H39" i="37" s="1"/>
  <c r="BD40" i="14"/>
  <c r="BA40" i="14"/>
  <c r="AT40" i="14"/>
  <c r="I39" i="37" s="1"/>
  <c r="AS40" i="14"/>
  <c r="F39" i="37" s="1"/>
  <c r="AR40" i="14"/>
  <c r="AC40" i="23" s="1"/>
  <c r="AO40" i="14"/>
  <c r="AH40" i="14"/>
  <c r="AG40" i="14"/>
  <c r="D39" i="37" s="1"/>
  <c r="AF40" i="14"/>
  <c r="Z40" i="23" s="1"/>
  <c r="AC40" i="14"/>
  <c r="Z40" i="14"/>
  <c r="V40" i="14"/>
  <c r="C39" i="37" s="1"/>
  <c r="U40" i="14"/>
  <c r="E40" i="14"/>
  <c r="BF39" i="14"/>
  <c r="S39" i="21" s="1"/>
  <c r="BE39" i="14"/>
  <c r="BD39" i="14"/>
  <c r="BD39" i="15" s="1"/>
  <c r="BA39" i="14"/>
  <c r="BA39" i="15" s="1"/>
  <c r="AT39" i="14"/>
  <c r="AS39" i="14"/>
  <c r="AR39" i="14"/>
  <c r="AO39" i="14"/>
  <c r="AO39" i="15" s="1"/>
  <c r="AH39" i="14"/>
  <c r="G39" i="21" s="1"/>
  <c r="AG39" i="14"/>
  <c r="AF39" i="14"/>
  <c r="AC39" i="14"/>
  <c r="AC39" i="15" s="1"/>
  <c r="Z39" i="14"/>
  <c r="Z39" i="15" s="1"/>
  <c r="V39" i="14"/>
  <c r="U39" i="14"/>
  <c r="C39" i="21" s="1"/>
  <c r="E39" i="14"/>
  <c r="E39" i="15" s="1"/>
  <c r="BF38" i="14"/>
  <c r="BF38" i="15" s="1"/>
  <c r="BE38" i="14"/>
  <c r="BD38" i="14"/>
  <c r="BD38" i="15" s="1"/>
  <c r="BA38" i="14"/>
  <c r="BA38" i="15" s="1"/>
  <c r="AT38" i="14"/>
  <c r="AS38" i="14"/>
  <c r="AR38" i="14"/>
  <c r="AO38" i="14"/>
  <c r="AO38" i="15" s="1"/>
  <c r="AH38" i="14"/>
  <c r="AG38" i="14"/>
  <c r="AF38" i="14"/>
  <c r="AC38" i="14"/>
  <c r="AC38" i="15" s="1"/>
  <c r="Z38" i="14"/>
  <c r="Z38" i="15" s="1"/>
  <c r="V38" i="14"/>
  <c r="U38" i="14"/>
  <c r="E38" i="14"/>
  <c r="E38" i="15" s="1"/>
  <c r="BF37" i="14"/>
  <c r="S37" i="21" s="1"/>
  <c r="BE37" i="14"/>
  <c r="BD37" i="14"/>
  <c r="BD37" i="15" s="1"/>
  <c r="BA37" i="14"/>
  <c r="BA37" i="15" s="1"/>
  <c r="AT37" i="14"/>
  <c r="AS37" i="14"/>
  <c r="AR37" i="14"/>
  <c r="AO37" i="14"/>
  <c r="AO37" i="15" s="1"/>
  <c r="AH37" i="14"/>
  <c r="G37" i="21" s="1"/>
  <c r="AG37" i="14"/>
  <c r="AF37" i="14"/>
  <c r="AC37" i="14"/>
  <c r="AC37" i="15" s="1"/>
  <c r="Z37" i="14"/>
  <c r="Z37" i="15" s="1"/>
  <c r="V37" i="14"/>
  <c r="U37" i="14"/>
  <c r="C37" i="21" s="1"/>
  <c r="E37" i="14"/>
  <c r="E37" i="15" s="1"/>
  <c r="BF36" i="14"/>
  <c r="S36" i="21" s="1"/>
  <c r="BE36" i="14"/>
  <c r="BD36" i="14"/>
  <c r="BD36" i="15" s="1"/>
  <c r="BA36" i="14"/>
  <c r="BA36" i="15" s="1"/>
  <c r="AT36" i="14"/>
  <c r="AS36" i="14"/>
  <c r="AR36" i="14"/>
  <c r="AO36" i="14"/>
  <c r="AO36" i="15" s="1"/>
  <c r="AH36" i="14"/>
  <c r="G36" i="21" s="1"/>
  <c r="AG36" i="14"/>
  <c r="AF36" i="14"/>
  <c r="AC36" i="14"/>
  <c r="AC36" i="15" s="1"/>
  <c r="Z36" i="14"/>
  <c r="Z36" i="15" s="1"/>
  <c r="V36" i="14"/>
  <c r="U36" i="14"/>
  <c r="C36" i="21" s="1"/>
  <c r="E36" i="14"/>
  <c r="BF35" i="14"/>
  <c r="BE35" i="14"/>
  <c r="H34" i="37" s="1"/>
  <c r="BD35" i="14"/>
  <c r="BA35" i="14"/>
  <c r="AT35" i="14"/>
  <c r="I34" i="37" s="1"/>
  <c r="AS35" i="14"/>
  <c r="F34" i="37" s="1"/>
  <c r="AR35" i="14"/>
  <c r="AC35" i="23" s="1"/>
  <c r="AO35" i="14"/>
  <c r="AH35" i="14"/>
  <c r="AG35" i="14"/>
  <c r="D34" i="37" s="1"/>
  <c r="AF35" i="14"/>
  <c r="Z35" i="23" s="1"/>
  <c r="AC35" i="14"/>
  <c r="Z35" i="14"/>
  <c r="V35" i="14"/>
  <c r="C34" i="37" s="1"/>
  <c r="U35" i="14"/>
  <c r="E35" i="14"/>
  <c r="BF34" i="14"/>
  <c r="S34" i="21" s="1"/>
  <c r="BE34" i="14"/>
  <c r="BD34" i="14"/>
  <c r="BD34" i="15" s="1"/>
  <c r="BA34" i="14"/>
  <c r="BA34" i="15" s="1"/>
  <c r="AT34" i="14"/>
  <c r="AS34" i="14"/>
  <c r="AR34" i="14"/>
  <c r="AO34" i="14"/>
  <c r="AO34" i="15" s="1"/>
  <c r="AH34" i="14"/>
  <c r="G34" i="21" s="1"/>
  <c r="AG34" i="14"/>
  <c r="AF34" i="14"/>
  <c r="AC34" i="14"/>
  <c r="AC34" i="15" s="1"/>
  <c r="Z34" i="14"/>
  <c r="Z34" i="15" s="1"/>
  <c r="V34" i="14"/>
  <c r="U34" i="14"/>
  <c r="C34" i="21" s="1"/>
  <c r="E34" i="14"/>
  <c r="E34" i="15" s="1"/>
  <c r="BF33" i="14"/>
  <c r="S33" i="21" s="1"/>
  <c r="BE33" i="14"/>
  <c r="BD33" i="14"/>
  <c r="BD33" i="15" s="1"/>
  <c r="BA33" i="14"/>
  <c r="BA33" i="15" s="1"/>
  <c r="AT33" i="14"/>
  <c r="AS33" i="14"/>
  <c r="AR33" i="14"/>
  <c r="AO33" i="14"/>
  <c r="AO33" i="15" s="1"/>
  <c r="AH33" i="14"/>
  <c r="G33" i="21" s="1"/>
  <c r="AG33" i="14"/>
  <c r="AF33" i="14"/>
  <c r="AC33" i="14"/>
  <c r="AC33" i="15" s="1"/>
  <c r="Z33" i="14"/>
  <c r="Z33" i="15" s="1"/>
  <c r="V33" i="14"/>
  <c r="U33" i="14"/>
  <c r="C33" i="21" s="1"/>
  <c r="E33" i="14"/>
  <c r="BF32" i="14"/>
  <c r="S32" i="21" s="1"/>
  <c r="BE32" i="14"/>
  <c r="BD32" i="14"/>
  <c r="BD32" i="15" s="1"/>
  <c r="BA32" i="14"/>
  <c r="BA32" i="15" s="1"/>
  <c r="AT32" i="14"/>
  <c r="AS32" i="14"/>
  <c r="AR32" i="14"/>
  <c r="AC32" i="23" s="1"/>
  <c r="AO32" i="14"/>
  <c r="AO32" i="15" s="1"/>
  <c r="AH32" i="14"/>
  <c r="G32" i="21" s="1"/>
  <c r="AG32" i="14"/>
  <c r="AF32" i="14"/>
  <c r="Z32" i="23" s="1"/>
  <c r="AC32" i="14"/>
  <c r="AC32" i="15" s="1"/>
  <c r="Z32" i="14"/>
  <c r="Z32" i="15" s="1"/>
  <c r="V32" i="14"/>
  <c r="U32" i="14"/>
  <c r="C32" i="21" s="1"/>
  <c r="E32" i="14"/>
  <c r="BF31" i="14"/>
  <c r="S31" i="21" s="1"/>
  <c r="BE31" i="14"/>
  <c r="BD31" i="14"/>
  <c r="BD31" i="15" s="1"/>
  <c r="BA31" i="14"/>
  <c r="BA31" i="15" s="1"/>
  <c r="AT31" i="14"/>
  <c r="AS31" i="14"/>
  <c r="AR31" i="14"/>
  <c r="AC31" i="23" s="1"/>
  <c r="AO31" i="14"/>
  <c r="AO31" i="15" s="1"/>
  <c r="AH31" i="14"/>
  <c r="G31" i="21" s="1"/>
  <c r="AG31" i="14"/>
  <c r="AF31" i="14"/>
  <c r="Z31" i="23" s="1"/>
  <c r="AC31" i="14"/>
  <c r="AC31" i="15" s="1"/>
  <c r="Z31" i="14"/>
  <c r="Z31" i="15" s="1"/>
  <c r="V31" i="14"/>
  <c r="U31" i="14"/>
  <c r="C31" i="21" s="1"/>
  <c r="E31" i="14"/>
  <c r="BF30" i="14"/>
  <c r="S30" i="21" s="1"/>
  <c r="BE30" i="14"/>
  <c r="BD30" i="14"/>
  <c r="BD30" i="15" s="1"/>
  <c r="BA30" i="14"/>
  <c r="BA30" i="15" s="1"/>
  <c r="AT30" i="14"/>
  <c r="AS30" i="14"/>
  <c r="AR30" i="14"/>
  <c r="AC30" i="23" s="1"/>
  <c r="AO30" i="14"/>
  <c r="AO30" i="15" s="1"/>
  <c r="AH30" i="14"/>
  <c r="G30" i="21" s="1"/>
  <c r="AG30" i="14"/>
  <c r="AF30" i="14"/>
  <c r="Z30" i="23" s="1"/>
  <c r="AC30" i="14"/>
  <c r="AC30" i="15" s="1"/>
  <c r="Z30" i="14"/>
  <c r="Z30" i="15" s="1"/>
  <c r="V30" i="14"/>
  <c r="U30" i="14"/>
  <c r="C30" i="21" s="1"/>
  <c r="E30" i="14"/>
  <c r="E30" i="15" s="1"/>
  <c r="BF29" i="14"/>
  <c r="S29" i="21" s="1"/>
  <c r="BE29" i="14"/>
  <c r="BD29" i="14"/>
  <c r="BD29" i="15" s="1"/>
  <c r="BA29" i="14"/>
  <c r="BA29" i="15" s="1"/>
  <c r="AT29" i="14"/>
  <c r="AS29" i="14"/>
  <c r="AR29" i="14"/>
  <c r="AC29" i="23" s="1"/>
  <c r="AO29" i="14"/>
  <c r="AO29" i="15" s="1"/>
  <c r="AH29" i="14"/>
  <c r="G29" i="21" s="1"/>
  <c r="AG29" i="14"/>
  <c r="AF29" i="14"/>
  <c r="Z29" i="23" s="1"/>
  <c r="AC29" i="14"/>
  <c r="AC29" i="15" s="1"/>
  <c r="Z29" i="14"/>
  <c r="Z29" i="15" s="1"/>
  <c r="V29" i="14"/>
  <c r="U29" i="14"/>
  <c r="C29" i="21" s="1"/>
  <c r="E29" i="14"/>
  <c r="E29" i="15" s="1"/>
  <c r="BF28" i="14"/>
  <c r="S28" i="21" s="1"/>
  <c r="BE28" i="14"/>
  <c r="BD28" i="14"/>
  <c r="BD28" i="15" s="1"/>
  <c r="BA28" i="14"/>
  <c r="BA28" i="15" s="1"/>
  <c r="AT28" i="14"/>
  <c r="AS28" i="14"/>
  <c r="AR28" i="14"/>
  <c r="AC28" i="23" s="1"/>
  <c r="AO28" i="14"/>
  <c r="AO28" i="15" s="1"/>
  <c r="AH28" i="14"/>
  <c r="G28" i="21" s="1"/>
  <c r="AG28" i="14"/>
  <c r="AF28" i="14"/>
  <c r="Z28" i="23" s="1"/>
  <c r="AC28" i="14"/>
  <c r="AC28" i="15" s="1"/>
  <c r="Z28" i="14"/>
  <c r="Z28" i="15" s="1"/>
  <c r="V28" i="14"/>
  <c r="D28" i="21" s="1"/>
  <c r="U28" i="14"/>
  <c r="E28" i="14"/>
  <c r="BF27" i="14"/>
  <c r="S27" i="21" s="1"/>
  <c r="BE27" i="14"/>
  <c r="BD27" i="14"/>
  <c r="BD27" i="15" s="1"/>
  <c r="BA27" i="14"/>
  <c r="BA27" i="15" s="1"/>
  <c r="AT27" i="14"/>
  <c r="AS27" i="14"/>
  <c r="AR27" i="14"/>
  <c r="AC27" i="23" s="1"/>
  <c r="AO27" i="14"/>
  <c r="AO27" i="15" s="1"/>
  <c r="AH27" i="14"/>
  <c r="G27" i="21" s="1"/>
  <c r="AG27" i="14"/>
  <c r="AF27" i="14"/>
  <c r="Z27" i="23" s="1"/>
  <c r="AC27" i="14"/>
  <c r="AC27" i="15" s="1"/>
  <c r="Z27" i="14"/>
  <c r="Z27" i="15" s="1"/>
  <c r="V27" i="14"/>
  <c r="U27" i="14"/>
  <c r="E27" i="14"/>
  <c r="E27" i="15" s="1"/>
  <c r="BF26" i="14"/>
  <c r="BE26" i="14"/>
  <c r="H25" i="37" s="1"/>
  <c r="BD26" i="14"/>
  <c r="BA26" i="14"/>
  <c r="AT26" i="14"/>
  <c r="I25" i="37" s="1"/>
  <c r="AS26" i="14"/>
  <c r="F25" i="37" s="1"/>
  <c r="AR26" i="14"/>
  <c r="AC26" i="23" s="1"/>
  <c r="AO26" i="14"/>
  <c r="AH26" i="14"/>
  <c r="AG26" i="14"/>
  <c r="D25" i="37" s="1"/>
  <c r="AF26" i="14"/>
  <c r="Z26" i="23" s="1"/>
  <c r="AC26" i="14"/>
  <c r="Z26" i="14"/>
  <c r="V26" i="14"/>
  <c r="C25" i="37" s="1"/>
  <c r="U26" i="14"/>
  <c r="E26" i="14"/>
  <c r="BF25" i="14"/>
  <c r="S25" i="21" s="1"/>
  <c r="BE25" i="14"/>
  <c r="BD25" i="14"/>
  <c r="BD25" i="15" s="1"/>
  <c r="BA25" i="14"/>
  <c r="BA25" i="15" s="1"/>
  <c r="AT25" i="14"/>
  <c r="AS25" i="14"/>
  <c r="AR25" i="14"/>
  <c r="AC25" i="23" s="1"/>
  <c r="AO25" i="14"/>
  <c r="AO25" i="15" s="1"/>
  <c r="AH25" i="14"/>
  <c r="G25" i="21" s="1"/>
  <c r="AG25" i="14"/>
  <c r="AF25" i="14"/>
  <c r="Z25" i="23" s="1"/>
  <c r="AC25" i="14"/>
  <c r="AC25" i="15" s="1"/>
  <c r="Z25" i="14"/>
  <c r="Z25" i="15" s="1"/>
  <c r="V25" i="14"/>
  <c r="U25" i="14"/>
  <c r="E25" i="14"/>
  <c r="BF24" i="14"/>
  <c r="S24" i="21" s="1"/>
  <c r="BE24" i="14"/>
  <c r="BD24" i="14"/>
  <c r="BD24" i="15" s="1"/>
  <c r="BA24" i="14"/>
  <c r="BA24" i="15" s="1"/>
  <c r="AT24" i="14"/>
  <c r="AS24" i="14"/>
  <c r="AR24" i="14"/>
  <c r="AC24" i="23" s="1"/>
  <c r="AO24" i="14"/>
  <c r="AO24" i="15" s="1"/>
  <c r="AH24" i="14"/>
  <c r="G24" i="21" s="1"/>
  <c r="AG24" i="14"/>
  <c r="AF24" i="14"/>
  <c r="Z24" i="23" s="1"/>
  <c r="AC24" i="14"/>
  <c r="AC24" i="15" s="1"/>
  <c r="Z24" i="14"/>
  <c r="Z24" i="15" s="1"/>
  <c r="V24" i="14"/>
  <c r="U24" i="14"/>
  <c r="E24" i="14"/>
  <c r="E24" i="15" s="1"/>
  <c r="BF23" i="14"/>
  <c r="S23" i="21" s="1"/>
  <c r="BE23" i="14"/>
  <c r="BD23" i="14"/>
  <c r="BD23" i="15" s="1"/>
  <c r="BA23" i="14"/>
  <c r="BA23" i="15" s="1"/>
  <c r="AT23" i="14"/>
  <c r="AS23" i="14"/>
  <c r="AR23" i="14"/>
  <c r="AC23" i="23" s="1"/>
  <c r="AO23" i="14"/>
  <c r="AO23" i="15" s="1"/>
  <c r="AH23" i="14"/>
  <c r="G23" i="21" s="1"/>
  <c r="AG23" i="14"/>
  <c r="AF23" i="14"/>
  <c r="Z23" i="23" s="1"/>
  <c r="AC23" i="14"/>
  <c r="AC23" i="15" s="1"/>
  <c r="Z23" i="14"/>
  <c r="Z23" i="15" s="1"/>
  <c r="V23" i="14"/>
  <c r="U23" i="14"/>
  <c r="C23" i="21" s="1"/>
  <c r="E23" i="14"/>
  <c r="E23" i="15" s="1"/>
  <c r="BF22" i="14"/>
  <c r="S22" i="21" s="1"/>
  <c r="BE22" i="14"/>
  <c r="BD22" i="14"/>
  <c r="BD22" i="15" s="1"/>
  <c r="BA22" i="14"/>
  <c r="BA22" i="15" s="1"/>
  <c r="AT22" i="14"/>
  <c r="AS22" i="14"/>
  <c r="AR22" i="14"/>
  <c r="AC22" i="23" s="1"/>
  <c r="AO22" i="14"/>
  <c r="AO22" i="15" s="1"/>
  <c r="AH22" i="14"/>
  <c r="G22" i="21" s="1"/>
  <c r="AG22" i="14"/>
  <c r="AF22" i="14"/>
  <c r="Z22" i="23" s="1"/>
  <c r="AC22" i="14"/>
  <c r="AC22" i="15" s="1"/>
  <c r="Z22" i="14"/>
  <c r="Z22" i="15" s="1"/>
  <c r="V22" i="14"/>
  <c r="U22" i="14"/>
  <c r="E22" i="14"/>
  <c r="E22" i="15" s="1"/>
  <c r="BF21" i="14"/>
  <c r="S21" i="21" s="1"/>
  <c r="BE21" i="14"/>
  <c r="BD21" i="14"/>
  <c r="BD21" i="15" s="1"/>
  <c r="BA21" i="14"/>
  <c r="BA21" i="15" s="1"/>
  <c r="AT21" i="14"/>
  <c r="AS21" i="14"/>
  <c r="AR21" i="14"/>
  <c r="AC21" i="23" s="1"/>
  <c r="AO21" i="14"/>
  <c r="AO21" i="15" s="1"/>
  <c r="AH21" i="14"/>
  <c r="G21" i="21" s="1"/>
  <c r="AG21" i="14"/>
  <c r="AF21" i="14"/>
  <c r="Z21" i="23" s="1"/>
  <c r="AC21" i="14"/>
  <c r="AC21" i="15" s="1"/>
  <c r="Z21" i="14"/>
  <c r="Z21" i="15" s="1"/>
  <c r="V21" i="14"/>
  <c r="U21" i="14"/>
  <c r="E21" i="14"/>
  <c r="E21" i="15" s="1"/>
  <c r="BF20" i="14"/>
  <c r="S20" i="21" s="1"/>
  <c r="BE20" i="14"/>
  <c r="BD20" i="14"/>
  <c r="BD20" i="15" s="1"/>
  <c r="BA20" i="14"/>
  <c r="BA20" i="15" s="1"/>
  <c r="AT20" i="14"/>
  <c r="AS20" i="14"/>
  <c r="AR20" i="14"/>
  <c r="AC20" i="23" s="1"/>
  <c r="AO20" i="14"/>
  <c r="AO20" i="15" s="1"/>
  <c r="AH20" i="14"/>
  <c r="G20" i="21" s="1"/>
  <c r="AG20" i="14"/>
  <c r="AF20" i="14"/>
  <c r="Z20" i="23" s="1"/>
  <c r="AC20" i="14"/>
  <c r="AC20" i="15" s="1"/>
  <c r="Z20" i="14"/>
  <c r="Z20" i="15" s="1"/>
  <c r="V20" i="14"/>
  <c r="U20" i="14"/>
  <c r="E20" i="14"/>
  <c r="E20" i="15" s="1"/>
  <c r="BF19" i="14"/>
  <c r="S19" i="21" s="1"/>
  <c r="BE19" i="14"/>
  <c r="BD19" i="14"/>
  <c r="BD19" i="15" s="1"/>
  <c r="BA19" i="14"/>
  <c r="BA19" i="15" s="1"/>
  <c r="AT19" i="14"/>
  <c r="AS19" i="14"/>
  <c r="AR19" i="14"/>
  <c r="AC19" i="23" s="1"/>
  <c r="AO19" i="14"/>
  <c r="AO19" i="15" s="1"/>
  <c r="AH19" i="14"/>
  <c r="G19" i="21" s="1"/>
  <c r="AG19" i="14"/>
  <c r="AF19" i="14"/>
  <c r="Z19" i="23" s="1"/>
  <c r="AC19" i="14"/>
  <c r="AC19" i="15" s="1"/>
  <c r="Z19" i="14"/>
  <c r="Z19" i="15" s="1"/>
  <c r="V19" i="14"/>
  <c r="U19" i="14"/>
  <c r="E19" i="14"/>
  <c r="BF18" i="14"/>
  <c r="S18" i="21" s="1"/>
  <c r="BE18" i="14"/>
  <c r="BD18" i="14"/>
  <c r="BD18" i="15" s="1"/>
  <c r="BA18" i="14"/>
  <c r="BA18" i="15" s="1"/>
  <c r="AT18" i="14"/>
  <c r="AS18" i="14"/>
  <c r="AR18" i="14"/>
  <c r="AC18" i="23" s="1"/>
  <c r="AO18" i="14"/>
  <c r="AO18" i="15" s="1"/>
  <c r="AH18" i="14"/>
  <c r="G18" i="21" s="1"/>
  <c r="AG18" i="14"/>
  <c r="AF18" i="14"/>
  <c r="Z18" i="23" s="1"/>
  <c r="AC18" i="14"/>
  <c r="AC18" i="15" s="1"/>
  <c r="Z18" i="14"/>
  <c r="Z18" i="15" s="1"/>
  <c r="V18" i="14"/>
  <c r="U18" i="14"/>
  <c r="E18" i="14"/>
  <c r="BF17" i="14"/>
  <c r="S17" i="21" s="1"/>
  <c r="BE17" i="14"/>
  <c r="BD17" i="14"/>
  <c r="BD17" i="15" s="1"/>
  <c r="BA17" i="14"/>
  <c r="BA17" i="15" s="1"/>
  <c r="AT17" i="14"/>
  <c r="AS17" i="14"/>
  <c r="AR17" i="14"/>
  <c r="AC17" i="23" s="1"/>
  <c r="AO17" i="14"/>
  <c r="AO17" i="15" s="1"/>
  <c r="AH17" i="14"/>
  <c r="G17" i="21" s="1"/>
  <c r="AG17" i="14"/>
  <c r="AF17" i="14"/>
  <c r="Z17" i="23" s="1"/>
  <c r="AC17" i="14"/>
  <c r="AC17" i="15" s="1"/>
  <c r="Z17" i="14"/>
  <c r="Z17" i="15" s="1"/>
  <c r="V17" i="14"/>
  <c r="U17" i="14"/>
  <c r="E17" i="14"/>
  <c r="BF16" i="14"/>
  <c r="BE16" i="14"/>
  <c r="BD16" i="15"/>
  <c r="BA16" i="15"/>
  <c r="AC16" i="23"/>
  <c r="AO16" i="15"/>
  <c r="F16" i="22"/>
  <c r="Z16" i="23"/>
  <c r="AC16" i="15"/>
  <c r="Z16" i="15"/>
  <c r="C16" i="22"/>
  <c r="E16" i="15"/>
  <c r="BF15" i="14"/>
  <c r="S15" i="21" s="1"/>
  <c r="BE15" i="14"/>
  <c r="BD15" i="14"/>
  <c r="BD15" i="15" s="1"/>
  <c r="BA15" i="14"/>
  <c r="BA15" i="15" s="1"/>
  <c r="AT15" i="14"/>
  <c r="AS15" i="14"/>
  <c r="AR15" i="14"/>
  <c r="AC15" i="23" s="1"/>
  <c r="AO15" i="14"/>
  <c r="AO15" i="15" s="1"/>
  <c r="AH15" i="14"/>
  <c r="G15" i="21" s="1"/>
  <c r="AG15" i="14"/>
  <c r="AF15" i="14"/>
  <c r="Z15" i="23" s="1"/>
  <c r="AC15" i="14"/>
  <c r="AC15" i="15" s="1"/>
  <c r="Z15" i="14"/>
  <c r="Z15" i="15" s="1"/>
  <c r="V15" i="14"/>
  <c r="U15" i="14"/>
  <c r="E15" i="14"/>
  <c r="E15" i="15" s="1"/>
  <c r="BF14" i="14"/>
  <c r="S14" i="21" s="1"/>
  <c r="BE14" i="14"/>
  <c r="BD14" i="14"/>
  <c r="BD14" i="15" s="1"/>
  <c r="BA14" i="14"/>
  <c r="BA14" i="15" s="1"/>
  <c r="AT14" i="14"/>
  <c r="AS14" i="14"/>
  <c r="AR14" i="14"/>
  <c r="AC14" i="23" s="1"/>
  <c r="AO14" i="14"/>
  <c r="AO14" i="15" s="1"/>
  <c r="AH14" i="14"/>
  <c r="G14" i="21" s="1"/>
  <c r="AG14" i="14"/>
  <c r="AF14" i="14"/>
  <c r="Z14" i="23" s="1"/>
  <c r="AC14" i="14"/>
  <c r="AC14" i="15" s="1"/>
  <c r="Z14" i="14"/>
  <c r="Z14" i="15" s="1"/>
  <c r="V14" i="14"/>
  <c r="U14" i="14"/>
  <c r="E14" i="14"/>
  <c r="BF13" i="14"/>
  <c r="BE13" i="14"/>
  <c r="H12" i="37" s="1"/>
  <c r="BD13" i="14"/>
  <c r="BA13" i="14"/>
  <c r="AT13" i="14"/>
  <c r="I12" i="37" s="1"/>
  <c r="AS13" i="14"/>
  <c r="F12" i="37" s="1"/>
  <c r="AR13" i="14"/>
  <c r="AC13" i="23" s="1"/>
  <c r="AO13" i="14"/>
  <c r="AH13" i="14"/>
  <c r="AG13" i="14"/>
  <c r="D12" i="37" s="1"/>
  <c r="AF13" i="14"/>
  <c r="Z13" i="23" s="1"/>
  <c r="AC13" i="14"/>
  <c r="Z13" i="14"/>
  <c r="V13" i="14"/>
  <c r="C12" i="37" s="1"/>
  <c r="U13" i="14"/>
  <c r="E13" i="14"/>
  <c r="BF12" i="14"/>
  <c r="S12" i="21" s="1"/>
  <c r="BE12" i="14"/>
  <c r="BD12" i="14"/>
  <c r="BD12" i="15" s="1"/>
  <c r="BA12" i="14"/>
  <c r="BA12" i="15" s="1"/>
  <c r="AT12" i="14"/>
  <c r="AS12" i="14"/>
  <c r="AR12" i="14"/>
  <c r="AC12" i="23" s="1"/>
  <c r="AO12" i="14"/>
  <c r="AO12" i="15" s="1"/>
  <c r="AH12" i="14"/>
  <c r="G12" i="21" s="1"/>
  <c r="AG12" i="14"/>
  <c r="AF12" i="14"/>
  <c r="Z12" i="23" s="1"/>
  <c r="AC12" i="14"/>
  <c r="AC12" i="15" s="1"/>
  <c r="Z12" i="14"/>
  <c r="Z12" i="15" s="1"/>
  <c r="V12" i="14"/>
  <c r="U12" i="14"/>
  <c r="E12" i="14"/>
  <c r="BF11" i="14"/>
  <c r="S11" i="21" s="1"/>
  <c r="BE11" i="14"/>
  <c r="BD11" i="14"/>
  <c r="BD11" i="15" s="1"/>
  <c r="BA11" i="14"/>
  <c r="BA11" i="15" s="1"/>
  <c r="AT11" i="14"/>
  <c r="AS11" i="14"/>
  <c r="AR11" i="14"/>
  <c r="AC11" i="23" s="1"/>
  <c r="AO11" i="14"/>
  <c r="AO11" i="15" s="1"/>
  <c r="AH11" i="14"/>
  <c r="G11" i="21" s="1"/>
  <c r="AG11" i="14"/>
  <c r="AF11" i="14"/>
  <c r="Z11" i="23" s="1"/>
  <c r="AC11" i="14"/>
  <c r="AC11" i="15" s="1"/>
  <c r="Z11" i="14"/>
  <c r="Z11" i="15" s="1"/>
  <c r="V11" i="14"/>
  <c r="U11" i="14"/>
  <c r="E11" i="14"/>
  <c r="BF10" i="14"/>
  <c r="S10" i="21" s="1"/>
  <c r="BE10" i="14"/>
  <c r="BD10" i="14"/>
  <c r="BD10" i="15" s="1"/>
  <c r="BA10" i="14"/>
  <c r="BA10" i="15" s="1"/>
  <c r="AT10" i="14"/>
  <c r="AS10" i="14"/>
  <c r="AR10" i="14"/>
  <c r="AC10" i="23" s="1"/>
  <c r="AO10" i="14"/>
  <c r="AO10" i="15" s="1"/>
  <c r="AH10" i="14"/>
  <c r="G10" i="21" s="1"/>
  <c r="AG10" i="14"/>
  <c r="AF10" i="14"/>
  <c r="Z10" i="23" s="1"/>
  <c r="AC10" i="14"/>
  <c r="AC10" i="15" s="1"/>
  <c r="Z10" i="14"/>
  <c r="Z10" i="15" s="1"/>
  <c r="V10" i="14"/>
  <c r="U10" i="14"/>
  <c r="E10" i="14"/>
  <c r="E10" i="15" s="1"/>
  <c r="BF9" i="14"/>
  <c r="S9" i="21" s="1"/>
  <c r="BE9" i="14"/>
  <c r="BD9" i="14"/>
  <c r="BD9" i="15" s="1"/>
  <c r="BA9" i="14"/>
  <c r="BA9" i="15" s="1"/>
  <c r="AT9" i="14"/>
  <c r="AS9" i="14"/>
  <c r="AR9" i="14"/>
  <c r="AC9" i="23" s="1"/>
  <c r="AO9" i="14"/>
  <c r="AO9" i="15" s="1"/>
  <c r="AH9" i="14"/>
  <c r="G9" i="21" s="1"/>
  <c r="AG9" i="14"/>
  <c r="AF9" i="14"/>
  <c r="Z9" i="23" s="1"/>
  <c r="AC9" i="14"/>
  <c r="AC9" i="15" s="1"/>
  <c r="Z9" i="14"/>
  <c r="Z9" i="15" s="1"/>
  <c r="V9" i="14"/>
  <c r="U9" i="14"/>
  <c r="E9" i="14"/>
  <c r="BF8" i="14"/>
  <c r="S8" i="21" s="1"/>
  <c r="BE8" i="14"/>
  <c r="BD8" i="14"/>
  <c r="BD8" i="15" s="1"/>
  <c r="BA8" i="14"/>
  <c r="BA8" i="15" s="1"/>
  <c r="AT8" i="14"/>
  <c r="AS8" i="14"/>
  <c r="AR8" i="14"/>
  <c r="AC8" i="23" s="1"/>
  <c r="AO8" i="14"/>
  <c r="AO8" i="15" s="1"/>
  <c r="AH8" i="14"/>
  <c r="G8" i="21" s="1"/>
  <c r="AG8" i="14"/>
  <c r="AF8" i="14"/>
  <c r="Z8" i="23" s="1"/>
  <c r="AC8" i="14"/>
  <c r="AC8" i="15" s="1"/>
  <c r="Z8" i="14"/>
  <c r="Z8" i="15" s="1"/>
  <c r="V8" i="14"/>
  <c r="U8" i="14"/>
  <c r="E8" i="14"/>
  <c r="E8" i="15" s="1"/>
  <c r="BF7" i="14"/>
  <c r="S7" i="21" s="1"/>
  <c r="BE7" i="14"/>
  <c r="BD7" i="14"/>
  <c r="BD7" i="15" s="1"/>
  <c r="BA7" i="14"/>
  <c r="BA7" i="15" s="1"/>
  <c r="AT7" i="14"/>
  <c r="AS7" i="14"/>
  <c r="AR7" i="14"/>
  <c r="AC7" i="23" s="1"/>
  <c r="AO7" i="14"/>
  <c r="AO7" i="15" s="1"/>
  <c r="AH7" i="14"/>
  <c r="G7" i="21" s="1"/>
  <c r="AG7" i="14"/>
  <c r="AF7" i="14"/>
  <c r="Z7" i="23" s="1"/>
  <c r="AC7" i="14"/>
  <c r="AC7" i="15" s="1"/>
  <c r="Z7" i="14"/>
  <c r="Z7" i="15" s="1"/>
  <c r="V7" i="14"/>
  <c r="U7" i="14"/>
  <c r="E7" i="14"/>
  <c r="E7" i="15" s="1"/>
  <c r="BF6" i="14"/>
  <c r="BE6" i="14"/>
  <c r="BD6" i="14"/>
  <c r="BD41" i="14" s="1"/>
  <c r="BD41" i="15" s="1"/>
  <c r="BA6" i="14"/>
  <c r="BA6" i="15" s="1"/>
  <c r="AT6" i="14"/>
  <c r="AS6" i="14"/>
  <c r="AR6" i="14"/>
  <c r="AO6" i="14"/>
  <c r="AO6" i="15" s="1"/>
  <c r="AH6" i="14"/>
  <c r="G6" i="21" s="1"/>
  <c r="AG6" i="14"/>
  <c r="AF6" i="14"/>
  <c r="AC6" i="14"/>
  <c r="AC6" i="15" s="1"/>
  <c r="Z6" i="14"/>
  <c r="Z6" i="15" s="1"/>
  <c r="V6" i="14"/>
  <c r="U6" i="14"/>
  <c r="E6" i="14"/>
  <c r="E6" i="15" s="1"/>
  <c r="I2" i="14"/>
  <c r="O2" i="14" s="1"/>
  <c r="U2" i="14" s="1"/>
  <c r="AA2" i="14" s="1"/>
  <c r="AG2" i="14" s="1"/>
  <c r="AM2" i="14" s="1"/>
  <c r="AS2" i="14" s="1"/>
  <c r="AY2" i="14" s="1"/>
  <c r="BE2" i="14" s="1"/>
  <c r="I1" i="14"/>
  <c r="O1" i="14" s="1"/>
  <c r="U1" i="14" s="1"/>
  <c r="AA1" i="14" s="1"/>
  <c r="AG1" i="14" s="1"/>
  <c r="AM1" i="14" s="1"/>
  <c r="AS1" i="14" s="1"/>
  <c r="AY1" i="14" s="1"/>
  <c r="BE1" i="14" s="1"/>
  <c r="BC40" i="13"/>
  <c r="BB40" i="13"/>
  <c r="AZ40" i="13"/>
  <c r="AY40" i="13"/>
  <c r="AQ40" i="13"/>
  <c r="AP40" i="13"/>
  <c r="AN40" i="13"/>
  <c r="AM40" i="13"/>
  <c r="AE40" i="13"/>
  <c r="AD40" i="13"/>
  <c r="AB40" i="13"/>
  <c r="AA40" i="13"/>
  <c r="Y40" i="13"/>
  <c r="X40" i="13"/>
  <c r="S40" i="13"/>
  <c r="R40" i="13"/>
  <c r="P40" i="13"/>
  <c r="O40" i="13"/>
  <c r="M40" i="13"/>
  <c r="L40" i="13"/>
  <c r="J40" i="13"/>
  <c r="I40" i="13"/>
  <c r="G40" i="13"/>
  <c r="F40" i="13"/>
  <c r="D40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BC38" i="13"/>
  <c r="BB38" i="13"/>
  <c r="AZ38" i="13"/>
  <c r="AY38" i="13"/>
  <c r="AQ38" i="13"/>
  <c r="AP38" i="13"/>
  <c r="AN38" i="13"/>
  <c r="AM38" i="13"/>
  <c r="AE38" i="13"/>
  <c r="AD38" i="13"/>
  <c r="AB38" i="13"/>
  <c r="AA38" i="13"/>
  <c r="Y38" i="13"/>
  <c r="X38" i="13"/>
  <c r="S38" i="13"/>
  <c r="R38" i="13"/>
  <c r="P38" i="13"/>
  <c r="O38" i="13"/>
  <c r="M38" i="13"/>
  <c r="L38" i="13"/>
  <c r="J38" i="13"/>
  <c r="I38" i="13"/>
  <c r="G38" i="13"/>
  <c r="F38" i="13"/>
  <c r="D38" i="13"/>
  <c r="BC37" i="13"/>
  <c r="BB37" i="13"/>
  <c r="AZ37" i="13"/>
  <c r="AY37" i="13"/>
  <c r="AQ37" i="13"/>
  <c r="AP37" i="13"/>
  <c r="AN37" i="13"/>
  <c r="AM37" i="13"/>
  <c r="AE37" i="13"/>
  <c r="AD37" i="13"/>
  <c r="AB37" i="13"/>
  <c r="AA37" i="13"/>
  <c r="Y37" i="13"/>
  <c r="X37" i="13"/>
  <c r="S37" i="13"/>
  <c r="R37" i="13"/>
  <c r="P37" i="13"/>
  <c r="O37" i="13"/>
  <c r="M37" i="13"/>
  <c r="L37" i="13"/>
  <c r="J37" i="13"/>
  <c r="I37" i="13"/>
  <c r="G37" i="13"/>
  <c r="F37" i="13"/>
  <c r="D37" i="13"/>
  <c r="BC36" i="13"/>
  <c r="BB36" i="13"/>
  <c r="AZ36" i="13"/>
  <c r="AY36" i="13"/>
  <c r="AQ36" i="13"/>
  <c r="AP36" i="13"/>
  <c r="AN36" i="13"/>
  <c r="AM36" i="13"/>
  <c r="AE36" i="13"/>
  <c r="AD36" i="13"/>
  <c r="AB36" i="13"/>
  <c r="AA36" i="13"/>
  <c r="Y36" i="13"/>
  <c r="X36" i="13"/>
  <c r="S36" i="13"/>
  <c r="R36" i="13"/>
  <c r="P36" i="13"/>
  <c r="O36" i="13"/>
  <c r="M36" i="13"/>
  <c r="L36" i="13"/>
  <c r="J36" i="13"/>
  <c r="I36" i="13"/>
  <c r="G36" i="13"/>
  <c r="F36" i="13"/>
  <c r="E36" i="13"/>
  <c r="D36" i="13"/>
  <c r="BC35" i="13"/>
  <c r="BB35" i="13"/>
  <c r="AZ35" i="13"/>
  <c r="AY35" i="13"/>
  <c r="AQ35" i="13"/>
  <c r="AP35" i="13"/>
  <c r="AN35" i="13"/>
  <c r="AM35" i="13"/>
  <c r="AE35" i="13"/>
  <c r="AD35" i="13"/>
  <c r="AB35" i="13"/>
  <c r="AA35" i="13"/>
  <c r="Y35" i="13"/>
  <c r="X35" i="13"/>
  <c r="S35" i="13"/>
  <c r="R35" i="13"/>
  <c r="P35" i="13"/>
  <c r="O35" i="13"/>
  <c r="M35" i="13"/>
  <c r="L35" i="13"/>
  <c r="J35" i="13"/>
  <c r="I35" i="13"/>
  <c r="G35" i="13"/>
  <c r="F35" i="13"/>
  <c r="D35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BC33" i="13"/>
  <c r="BB33" i="13"/>
  <c r="AZ33" i="13"/>
  <c r="AY33" i="13"/>
  <c r="AQ33" i="13"/>
  <c r="AP33" i="13"/>
  <c r="AN33" i="13"/>
  <c r="AM33" i="13"/>
  <c r="AE33" i="13"/>
  <c r="AD33" i="13"/>
  <c r="AB33" i="13"/>
  <c r="AA33" i="13"/>
  <c r="Y33" i="13"/>
  <c r="X33" i="13"/>
  <c r="S33" i="13"/>
  <c r="R33" i="13"/>
  <c r="P33" i="13"/>
  <c r="O33" i="13"/>
  <c r="M33" i="13"/>
  <c r="L33" i="13"/>
  <c r="J33" i="13"/>
  <c r="I33" i="13"/>
  <c r="G33" i="13"/>
  <c r="F33" i="13"/>
  <c r="E33" i="13"/>
  <c r="D33" i="13"/>
  <c r="BC32" i="13"/>
  <c r="BB32" i="13"/>
  <c r="AZ32" i="13"/>
  <c r="AY32" i="13"/>
  <c r="AQ32" i="13"/>
  <c r="AP32" i="13"/>
  <c r="AN32" i="13"/>
  <c r="AM32" i="13"/>
  <c r="AE32" i="13"/>
  <c r="AD32" i="13"/>
  <c r="AB32" i="13"/>
  <c r="AA32" i="13"/>
  <c r="Y32" i="13"/>
  <c r="X32" i="13"/>
  <c r="S32" i="13"/>
  <c r="R32" i="13"/>
  <c r="P32" i="13"/>
  <c r="O32" i="13"/>
  <c r="M32" i="13"/>
  <c r="L32" i="13"/>
  <c r="J32" i="13"/>
  <c r="I32" i="13"/>
  <c r="G32" i="13"/>
  <c r="F32" i="13"/>
  <c r="E32" i="13"/>
  <c r="D32" i="13"/>
  <c r="BC31" i="13"/>
  <c r="BB31" i="13"/>
  <c r="AZ31" i="13"/>
  <c r="AY31" i="13"/>
  <c r="AQ31" i="13"/>
  <c r="AP31" i="13"/>
  <c r="AN31" i="13"/>
  <c r="AM31" i="13"/>
  <c r="AE31" i="13"/>
  <c r="AD31" i="13"/>
  <c r="AB31" i="13"/>
  <c r="AA31" i="13"/>
  <c r="Y31" i="13"/>
  <c r="X31" i="13"/>
  <c r="S31" i="13"/>
  <c r="R31" i="13"/>
  <c r="P31" i="13"/>
  <c r="O31" i="13"/>
  <c r="M31" i="13"/>
  <c r="L31" i="13"/>
  <c r="J31" i="13"/>
  <c r="I31" i="13"/>
  <c r="G31" i="13"/>
  <c r="F31" i="13"/>
  <c r="E31" i="13"/>
  <c r="D31" i="13"/>
  <c r="BC30" i="13"/>
  <c r="BB30" i="13"/>
  <c r="AZ30" i="13"/>
  <c r="AY30" i="13"/>
  <c r="AQ30" i="13"/>
  <c r="AP30" i="13"/>
  <c r="AN30" i="13"/>
  <c r="AM30" i="13"/>
  <c r="AE30" i="13"/>
  <c r="AD30" i="13"/>
  <c r="AB30" i="13"/>
  <c r="AA30" i="13"/>
  <c r="Y30" i="13"/>
  <c r="X30" i="13"/>
  <c r="S30" i="13"/>
  <c r="R30" i="13"/>
  <c r="P30" i="13"/>
  <c r="O30" i="13"/>
  <c r="M30" i="13"/>
  <c r="L30" i="13"/>
  <c r="J30" i="13"/>
  <c r="I30" i="13"/>
  <c r="G30" i="13"/>
  <c r="F30" i="13"/>
  <c r="D30" i="13"/>
  <c r="BC29" i="13"/>
  <c r="BB29" i="13"/>
  <c r="AZ29" i="13"/>
  <c r="AY29" i="13"/>
  <c r="AQ29" i="13"/>
  <c r="AP29" i="13"/>
  <c r="AN29" i="13"/>
  <c r="AM29" i="13"/>
  <c r="AE29" i="13"/>
  <c r="AD29" i="13"/>
  <c r="AB29" i="13"/>
  <c r="AA29" i="13"/>
  <c r="Y29" i="13"/>
  <c r="X29" i="13"/>
  <c r="S29" i="13"/>
  <c r="R29" i="13"/>
  <c r="P29" i="13"/>
  <c r="O29" i="13"/>
  <c r="M29" i="13"/>
  <c r="L29" i="13"/>
  <c r="J29" i="13"/>
  <c r="I29" i="13"/>
  <c r="G29" i="13"/>
  <c r="F29" i="13"/>
  <c r="D29" i="13"/>
  <c r="BC28" i="13"/>
  <c r="BB28" i="13"/>
  <c r="AZ28" i="13"/>
  <c r="AY28" i="13"/>
  <c r="AQ28" i="13"/>
  <c r="AP28" i="13"/>
  <c r="AN28" i="13"/>
  <c r="AM28" i="13"/>
  <c r="AE28" i="13"/>
  <c r="AD28" i="13"/>
  <c r="AB28" i="13"/>
  <c r="AA28" i="13"/>
  <c r="Y28" i="13"/>
  <c r="X28" i="13"/>
  <c r="S28" i="13"/>
  <c r="R28" i="13"/>
  <c r="P28" i="13"/>
  <c r="O28" i="13"/>
  <c r="M28" i="13"/>
  <c r="L28" i="13"/>
  <c r="J28" i="13"/>
  <c r="I28" i="13"/>
  <c r="G28" i="13"/>
  <c r="F28" i="13"/>
  <c r="E28" i="13"/>
  <c r="D28" i="13"/>
  <c r="BC27" i="13"/>
  <c r="BB27" i="13"/>
  <c r="AZ27" i="13"/>
  <c r="AY27" i="13"/>
  <c r="AQ27" i="13"/>
  <c r="AP27" i="13"/>
  <c r="AN27" i="13"/>
  <c r="AM27" i="13"/>
  <c r="AE27" i="13"/>
  <c r="AD27" i="13"/>
  <c r="AB27" i="13"/>
  <c r="AA27" i="13"/>
  <c r="Y27" i="13"/>
  <c r="X27" i="13"/>
  <c r="S27" i="13"/>
  <c r="R27" i="13"/>
  <c r="P27" i="13"/>
  <c r="O27" i="13"/>
  <c r="M27" i="13"/>
  <c r="L27" i="13"/>
  <c r="J27" i="13"/>
  <c r="I27" i="13"/>
  <c r="G27" i="13"/>
  <c r="F27" i="13"/>
  <c r="D27" i="13"/>
  <c r="BC26" i="13"/>
  <c r="BB26" i="13"/>
  <c r="AZ26" i="13"/>
  <c r="AY26" i="13"/>
  <c r="AQ26" i="13"/>
  <c r="AP26" i="13"/>
  <c r="AN26" i="13"/>
  <c r="AM26" i="13"/>
  <c r="AE26" i="13"/>
  <c r="AD26" i="13"/>
  <c r="AB26" i="13"/>
  <c r="AA26" i="13"/>
  <c r="Y26" i="13"/>
  <c r="X26" i="13"/>
  <c r="S26" i="13"/>
  <c r="R26" i="13"/>
  <c r="P26" i="13"/>
  <c r="O26" i="13"/>
  <c r="M26" i="13"/>
  <c r="L26" i="13"/>
  <c r="J26" i="13"/>
  <c r="I26" i="13"/>
  <c r="G26" i="13"/>
  <c r="F26" i="13"/>
  <c r="E26" i="13"/>
  <c r="D26" i="13"/>
  <c r="BC25" i="13"/>
  <c r="BB25" i="13"/>
  <c r="AZ25" i="13"/>
  <c r="AY25" i="13"/>
  <c r="AQ25" i="13"/>
  <c r="AP25" i="13"/>
  <c r="AN25" i="13"/>
  <c r="AM25" i="13"/>
  <c r="AE25" i="13"/>
  <c r="AD25" i="13"/>
  <c r="AB25" i="13"/>
  <c r="AA25" i="13"/>
  <c r="Y25" i="13"/>
  <c r="X25" i="13"/>
  <c r="S25" i="13"/>
  <c r="R25" i="13"/>
  <c r="P25" i="13"/>
  <c r="O25" i="13"/>
  <c r="M25" i="13"/>
  <c r="L25" i="13"/>
  <c r="J25" i="13"/>
  <c r="I25" i="13"/>
  <c r="G25" i="13"/>
  <c r="F25" i="13"/>
  <c r="E25" i="13"/>
  <c r="D25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BC23" i="13"/>
  <c r="BB23" i="13"/>
  <c r="AZ23" i="13"/>
  <c r="AY23" i="13"/>
  <c r="AQ23" i="13"/>
  <c r="AP23" i="13"/>
  <c r="AN23" i="13"/>
  <c r="AM23" i="13"/>
  <c r="AE23" i="13"/>
  <c r="AD23" i="13"/>
  <c r="AB23" i="13"/>
  <c r="AA23" i="13"/>
  <c r="Y23" i="13"/>
  <c r="X23" i="13"/>
  <c r="S23" i="13"/>
  <c r="R23" i="13"/>
  <c r="P23" i="13"/>
  <c r="O23" i="13"/>
  <c r="M23" i="13"/>
  <c r="L23" i="13"/>
  <c r="J23" i="13"/>
  <c r="I23" i="13"/>
  <c r="G23" i="13"/>
  <c r="F23" i="13"/>
  <c r="D23" i="13"/>
  <c r="BC22" i="13"/>
  <c r="BB22" i="13"/>
  <c r="AZ22" i="13"/>
  <c r="AY22" i="13"/>
  <c r="AQ22" i="13"/>
  <c r="AP22" i="13"/>
  <c r="AN22" i="13"/>
  <c r="AM22" i="13"/>
  <c r="AE22" i="13"/>
  <c r="AD22" i="13"/>
  <c r="AB22" i="13"/>
  <c r="AA22" i="13"/>
  <c r="Y22" i="13"/>
  <c r="X22" i="13"/>
  <c r="S22" i="13"/>
  <c r="R22" i="13"/>
  <c r="P22" i="13"/>
  <c r="O22" i="13"/>
  <c r="M22" i="13"/>
  <c r="L22" i="13"/>
  <c r="J22" i="13"/>
  <c r="I22" i="13"/>
  <c r="G22" i="13"/>
  <c r="F22" i="13"/>
  <c r="D22" i="13"/>
  <c r="BC21" i="13"/>
  <c r="BB21" i="13"/>
  <c r="AZ21" i="13"/>
  <c r="AY21" i="13"/>
  <c r="AQ21" i="13"/>
  <c r="AP21" i="13"/>
  <c r="AN21" i="13"/>
  <c r="AM21" i="13"/>
  <c r="AE21" i="13"/>
  <c r="AD21" i="13"/>
  <c r="AB21" i="13"/>
  <c r="AA21" i="13"/>
  <c r="Y21" i="13"/>
  <c r="X21" i="13"/>
  <c r="S21" i="13"/>
  <c r="R21" i="13"/>
  <c r="P21" i="13"/>
  <c r="O21" i="13"/>
  <c r="M21" i="13"/>
  <c r="L21" i="13"/>
  <c r="J21" i="13"/>
  <c r="I21" i="13"/>
  <c r="G21" i="13"/>
  <c r="F21" i="13"/>
  <c r="D21" i="13"/>
  <c r="BC20" i="13"/>
  <c r="BB20" i="13"/>
  <c r="AZ20" i="13"/>
  <c r="AY20" i="13"/>
  <c r="AQ20" i="13"/>
  <c r="AP20" i="13"/>
  <c r="AN20" i="13"/>
  <c r="AM20" i="13"/>
  <c r="AE20" i="13"/>
  <c r="AD20" i="13"/>
  <c r="AB20" i="13"/>
  <c r="AA20" i="13"/>
  <c r="Y20" i="13"/>
  <c r="X20" i="13"/>
  <c r="S20" i="13"/>
  <c r="R20" i="13"/>
  <c r="P20" i="13"/>
  <c r="O20" i="13"/>
  <c r="M20" i="13"/>
  <c r="L20" i="13"/>
  <c r="J20" i="13"/>
  <c r="I20" i="13"/>
  <c r="G20" i="13"/>
  <c r="F20" i="13"/>
  <c r="D20" i="13"/>
  <c r="BC19" i="13"/>
  <c r="BB19" i="13"/>
  <c r="AZ19" i="13"/>
  <c r="AY19" i="13"/>
  <c r="AQ19" i="13"/>
  <c r="AP19" i="13"/>
  <c r="AN19" i="13"/>
  <c r="AM19" i="13"/>
  <c r="AE19" i="13"/>
  <c r="AD19" i="13"/>
  <c r="AB19" i="13"/>
  <c r="AA19" i="13"/>
  <c r="Y19" i="13"/>
  <c r="X19" i="13"/>
  <c r="S19" i="13"/>
  <c r="R19" i="13"/>
  <c r="P19" i="13"/>
  <c r="O19" i="13"/>
  <c r="M19" i="13"/>
  <c r="L19" i="13"/>
  <c r="J19" i="13"/>
  <c r="I19" i="13"/>
  <c r="G19" i="13"/>
  <c r="F19" i="13"/>
  <c r="E19" i="13"/>
  <c r="D19" i="13"/>
  <c r="BC18" i="13"/>
  <c r="BB18" i="13"/>
  <c r="AZ18" i="13"/>
  <c r="AY18" i="13"/>
  <c r="AQ18" i="13"/>
  <c r="AP18" i="13"/>
  <c r="AN18" i="13"/>
  <c r="AM18" i="13"/>
  <c r="AE18" i="13"/>
  <c r="AD18" i="13"/>
  <c r="AB18" i="13"/>
  <c r="AA18" i="13"/>
  <c r="Y18" i="13"/>
  <c r="X18" i="13"/>
  <c r="S18" i="13"/>
  <c r="R18" i="13"/>
  <c r="P18" i="13"/>
  <c r="O18" i="13"/>
  <c r="M18" i="13"/>
  <c r="L18" i="13"/>
  <c r="J18" i="13"/>
  <c r="I18" i="13"/>
  <c r="G18" i="13"/>
  <c r="F18" i="13"/>
  <c r="E18" i="13"/>
  <c r="D18" i="13"/>
  <c r="BC17" i="13"/>
  <c r="BB17" i="13"/>
  <c r="AZ17" i="13"/>
  <c r="AY17" i="13"/>
  <c r="AQ17" i="13"/>
  <c r="AP17" i="13"/>
  <c r="AN17" i="13"/>
  <c r="AM17" i="13"/>
  <c r="AE17" i="13"/>
  <c r="AD17" i="13"/>
  <c r="AB17" i="13"/>
  <c r="AA17" i="13"/>
  <c r="Y17" i="13"/>
  <c r="X17" i="13"/>
  <c r="S17" i="13"/>
  <c r="R17" i="13"/>
  <c r="P17" i="13"/>
  <c r="O17" i="13"/>
  <c r="M17" i="13"/>
  <c r="L17" i="13"/>
  <c r="J17" i="13"/>
  <c r="I17" i="13"/>
  <c r="G17" i="13"/>
  <c r="F17" i="13"/>
  <c r="E17" i="13"/>
  <c r="D17" i="13"/>
  <c r="BC16" i="13"/>
  <c r="BB16" i="13"/>
  <c r="AZ16" i="13"/>
  <c r="AY16" i="13"/>
  <c r="AQ16" i="13"/>
  <c r="AP16" i="13"/>
  <c r="AN16" i="13"/>
  <c r="AM16" i="13"/>
  <c r="AE16" i="13"/>
  <c r="AD16" i="13"/>
  <c r="AB16" i="13"/>
  <c r="AA16" i="13"/>
  <c r="Y16" i="13"/>
  <c r="X16" i="13"/>
  <c r="S16" i="13"/>
  <c r="R16" i="13"/>
  <c r="P16" i="13"/>
  <c r="O16" i="13"/>
  <c r="M16" i="13"/>
  <c r="L16" i="13"/>
  <c r="J16" i="13"/>
  <c r="I16" i="13"/>
  <c r="G16" i="13"/>
  <c r="F16" i="13"/>
  <c r="D16" i="13"/>
  <c r="BC15" i="13"/>
  <c r="BB15" i="13"/>
  <c r="AZ15" i="13"/>
  <c r="AY15" i="13"/>
  <c r="AQ15" i="13"/>
  <c r="AP15" i="13"/>
  <c r="AN15" i="13"/>
  <c r="AM15" i="13"/>
  <c r="AE15" i="13"/>
  <c r="AD15" i="13"/>
  <c r="AB15" i="13"/>
  <c r="AA15" i="13"/>
  <c r="Y15" i="13"/>
  <c r="X15" i="13"/>
  <c r="S15" i="13"/>
  <c r="R15" i="13"/>
  <c r="P15" i="13"/>
  <c r="O15" i="13"/>
  <c r="M15" i="13"/>
  <c r="L15" i="13"/>
  <c r="J15" i="13"/>
  <c r="I15" i="13"/>
  <c r="G15" i="13"/>
  <c r="F15" i="13"/>
  <c r="D15" i="13"/>
  <c r="BC14" i="13"/>
  <c r="BB14" i="13"/>
  <c r="AZ14" i="13"/>
  <c r="AY14" i="13"/>
  <c r="AQ14" i="13"/>
  <c r="AP14" i="13"/>
  <c r="AN14" i="13"/>
  <c r="AM14" i="13"/>
  <c r="AE14" i="13"/>
  <c r="AD14" i="13"/>
  <c r="AB14" i="13"/>
  <c r="AA14" i="13"/>
  <c r="Y14" i="13"/>
  <c r="X14" i="13"/>
  <c r="S14" i="13"/>
  <c r="R14" i="13"/>
  <c r="P14" i="13"/>
  <c r="O14" i="13"/>
  <c r="M14" i="13"/>
  <c r="L14" i="13"/>
  <c r="J14" i="13"/>
  <c r="I14" i="13"/>
  <c r="G14" i="13"/>
  <c r="F14" i="13"/>
  <c r="E14" i="13"/>
  <c r="D14" i="13"/>
  <c r="BC13" i="13"/>
  <c r="BB13" i="13"/>
  <c r="AZ13" i="13"/>
  <c r="AY13" i="13"/>
  <c r="AQ13" i="13"/>
  <c r="AP13" i="13"/>
  <c r="AN13" i="13"/>
  <c r="AM13" i="13"/>
  <c r="AE13" i="13"/>
  <c r="AD13" i="13"/>
  <c r="AB13" i="13"/>
  <c r="AA13" i="13"/>
  <c r="Y13" i="13"/>
  <c r="X13" i="13"/>
  <c r="S13" i="13"/>
  <c r="R13" i="13"/>
  <c r="P13" i="13"/>
  <c r="O13" i="13"/>
  <c r="M13" i="13"/>
  <c r="L13" i="13"/>
  <c r="J13" i="13"/>
  <c r="I13" i="13"/>
  <c r="G13" i="13"/>
  <c r="F13" i="13"/>
  <c r="D13" i="13"/>
  <c r="BC12" i="13"/>
  <c r="BB12" i="13"/>
  <c r="AZ12" i="13"/>
  <c r="AY12" i="13"/>
  <c r="AQ12" i="13"/>
  <c r="AP12" i="13"/>
  <c r="AN12" i="13"/>
  <c r="AM12" i="13"/>
  <c r="AE12" i="13"/>
  <c r="AD12" i="13"/>
  <c r="AB12" i="13"/>
  <c r="AA12" i="13"/>
  <c r="Y12" i="13"/>
  <c r="X12" i="13"/>
  <c r="S12" i="13"/>
  <c r="R12" i="13"/>
  <c r="P12" i="13"/>
  <c r="O12" i="13"/>
  <c r="M12" i="13"/>
  <c r="L12" i="13"/>
  <c r="J12" i="13"/>
  <c r="I12" i="13"/>
  <c r="G12" i="13"/>
  <c r="F12" i="13"/>
  <c r="E12" i="13"/>
  <c r="D12" i="13"/>
  <c r="BC11" i="13"/>
  <c r="BB11" i="13"/>
  <c r="AZ11" i="13"/>
  <c r="AY11" i="13"/>
  <c r="AQ11" i="13"/>
  <c r="AP11" i="13"/>
  <c r="AN11" i="13"/>
  <c r="AM11" i="13"/>
  <c r="AE11" i="13"/>
  <c r="AD11" i="13"/>
  <c r="AB11" i="13"/>
  <c r="AA11" i="13"/>
  <c r="Y11" i="13"/>
  <c r="X11" i="13"/>
  <c r="S11" i="13"/>
  <c r="R11" i="13"/>
  <c r="P11" i="13"/>
  <c r="O11" i="13"/>
  <c r="M11" i="13"/>
  <c r="L11" i="13"/>
  <c r="J11" i="13"/>
  <c r="I11" i="13"/>
  <c r="G11" i="13"/>
  <c r="F11" i="13"/>
  <c r="E11" i="13"/>
  <c r="D11" i="13"/>
  <c r="BC10" i="13"/>
  <c r="BB10" i="13"/>
  <c r="AZ10" i="13"/>
  <c r="AY10" i="13"/>
  <c r="AQ10" i="13"/>
  <c r="AP10" i="13"/>
  <c r="AN10" i="13"/>
  <c r="AM10" i="13"/>
  <c r="AE10" i="13"/>
  <c r="AD10" i="13"/>
  <c r="AB10" i="13"/>
  <c r="AA10" i="13"/>
  <c r="Y10" i="13"/>
  <c r="X10" i="13"/>
  <c r="S10" i="13"/>
  <c r="R10" i="13"/>
  <c r="P10" i="13"/>
  <c r="O10" i="13"/>
  <c r="M10" i="13"/>
  <c r="L10" i="13"/>
  <c r="J10" i="13"/>
  <c r="I10" i="13"/>
  <c r="G10" i="13"/>
  <c r="F10" i="13"/>
  <c r="D10" i="13"/>
  <c r="BC9" i="13"/>
  <c r="BB9" i="13"/>
  <c r="AZ9" i="13"/>
  <c r="AY9" i="13"/>
  <c r="AQ9" i="13"/>
  <c r="AP9" i="13"/>
  <c r="AN9" i="13"/>
  <c r="AM9" i="13"/>
  <c r="AE9" i="13"/>
  <c r="AD9" i="13"/>
  <c r="AB9" i="13"/>
  <c r="AA9" i="13"/>
  <c r="Y9" i="13"/>
  <c r="X9" i="13"/>
  <c r="S9" i="13"/>
  <c r="R9" i="13"/>
  <c r="P9" i="13"/>
  <c r="O9" i="13"/>
  <c r="M9" i="13"/>
  <c r="L9" i="13"/>
  <c r="J9" i="13"/>
  <c r="I9" i="13"/>
  <c r="G9" i="13"/>
  <c r="F9" i="13"/>
  <c r="E9" i="13"/>
  <c r="D9" i="13"/>
  <c r="BC8" i="13"/>
  <c r="BB8" i="13"/>
  <c r="AZ8" i="13"/>
  <c r="AY8" i="13"/>
  <c r="AQ8" i="13"/>
  <c r="AP8" i="13"/>
  <c r="AN8" i="13"/>
  <c r="AM8" i="13"/>
  <c r="AE8" i="13"/>
  <c r="AD8" i="13"/>
  <c r="AB8" i="13"/>
  <c r="AA8" i="13"/>
  <c r="Y8" i="13"/>
  <c r="X8" i="13"/>
  <c r="S8" i="13"/>
  <c r="R8" i="13"/>
  <c r="P8" i="13"/>
  <c r="O8" i="13"/>
  <c r="M8" i="13"/>
  <c r="L8" i="13"/>
  <c r="J8" i="13"/>
  <c r="I8" i="13"/>
  <c r="G8" i="13"/>
  <c r="F8" i="13"/>
  <c r="D8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BC6" i="13"/>
  <c r="BB6" i="13"/>
  <c r="AZ6" i="13"/>
  <c r="AY6" i="13"/>
  <c r="AQ6" i="13"/>
  <c r="AP6" i="13"/>
  <c r="AN6" i="13"/>
  <c r="AM6" i="13"/>
  <c r="AE6" i="13"/>
  <c r="AD6" i="13"/>
  <c r="AB6" i="13"/>
  <c r="AA6" i="13"/>
  <c r="Y6" i="13"/>
  <c r="X6" i="13"/>
  <c r="S6" i="13"/>
  <c r="R6" i="13"/>
  <c r="P6" i="13"/>
  <c r="O6" i="13"/>
  <c r="M6" i="13"/>
  <c r="L6" i="13"/>
  <c r="J6" i="13"/>
  <c r="I6" i="13"/>
  <c r="G6" i="13"/>
  <c r="F6" i="13"/>
  <c r="D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I2" i="13"/>
  <c r="O2" i="13" s="1"/>
  <c r="U2" i="13" s="1"/>
  <c r="AA2" i="13" s="1"/>
  <c r="AG2" i="13" s="1"/>
  <c r="AM2" i="13" s="1"/>
  <c r="AS2" i="13" s="1"/>
  <c r="AY2" i="13" s="1"/>
  <c r="BE2" i="13" s="1"/>
  <c r="I1" i="13"/>
  <c r="O1" i="13" s="1"/>
  <c r="U1" i="13" s="1"/>
  <c r="AA1" i="13" s="1"/>
  <c r="AG1" i="13" s="1"/>
  <c r="AM1" i="13" s="1"/>
  <c r="AS1" i="13" s="1"/>
  <c r="AY1" i="13" s="1"/>
  <c r="BE1" i="13" s="1"/>
  <c r="BD22" i="12"/>
  <c r="BD22" i="13" s="1"/>
  <c r="AR35" i="12"/>
  <c r="T35" i="23" s="1"/>
  <c r="AR38" i="12"/>
  <c r="AO33" i="12"/>
  <c r="AO33" i="13" s="1"/>
  <c r="T40" i="12"/>
  <c r="T39" i="12"/>
  <c r="N39" i="23" s="1"/>
  <c r="T38" i="12"/>
  <c r="T37" i="12"/>
  <c r="T36" i="12"/>
  <c r="T35" i="12"/>
  <c r="T34" i="12"/>
  <c r="N34" i="23" s="1"/>
  <c r="T33" i="12"/>
  <c r="N33" i="23" s="1"/>
  <c r="T32" i="12"/>
  <c r="T31" i="12"/>
  <c r="T30" i="12"/>
  <c r="T29" i="12"/>
  <c r="N29" i="23" s="1"/>
  <c r="T28" i="12"/>
  <c r="T27" i="12"/>
  <c r="N27" i="23" s="1"/>
  <c r="T26" i="12"/>
  <c r="T25" i="12"/>
  <c r="N25" i="23" s="1"/>
  <c r="T24" i="12"/>
  <c r="N24" i="23" s="1"/>
  <c r="T23" i="12"/>
  <c r="N23" i="23" s="1"/>
  <c r="T22" i="12"/>
  <c r="T21" i="12"/>
  <c r="N21" i="23" s="1"/>
  <c r="T20" i="12"/>
  <c r="T19" i="12"/>
  <c r="N19" i="23" s="1"/>
  <c r="T18" i="12"/>
  <c r="T17" i="12"/>
  <c r="N17" i="23" s="1"/>
  <c r="T15" i="12"/>
  <c r="N15" i="23" s="1"/>
  <c r="T14" i="12"/>
  <c r="T13" i="12"/>
  <c r="N13" i="23" s="1"/>
  <c r="T12" i="12"/>
  <c r="T11" i="12"/>
  <c r="N11" i="23" s="1"/>
  <c r="T10" i="12"/>
  <c r="T9" i="12"/>
  <c r="N9" i="23" s="1"/>
  <c r="T8" i="12"/>
  <c r="T7" i="12"/>
  <c r="N7" i="23" s="1"/>
  <c r="T6" i="12"/>
  <c r="Q40" i="12"/>
  <c r="Q40" i="13" s="1"/>
  <c r="Q39" i="12"/>
  <c r="Q38" i="12"/>
  <c r="Q38" i="13" s="1"/>
  <c r="Q37" i="12"/>
  <c r="Q37" i="13" s="1"/>
  <c r="Q36" i="12"/>
  <c r="Q36" i="13" s="1"/>
  <c r="Q35" i="12"/>
  <c r="Q35" i="13" s="1"/>
  <c r="Q34" i="12"/>
  <c r="Q33" i="12"/>
  <c r="Q33" i="13" s="1"/>
  <c r="Q32" i="12"/>
  <c r="Q32" i="13" s="1"/>
  <c r="Q31" i="12"/>
  <c r="Q31" i="13" s="1"/>
  <c r="Q30" i="12"/>
  <c r="Q30" i="13" s="1"/>
  <c r="Q29" i="12"/>
  <c r="Q29" i="13" s="1"/>
  <c r="Q28" i="12"/>
  <c r="Q28" i="13" s="1"/>
  <c r="Q27" i="12"/>
  <c r="Q27" i="13" s="1"/>
  <c r="Q26" i="12"/>
  <c r="Q26" i="13" s="1"/>
  <c r="Q25" i="12"/>
  <c r="Q25" i="13" s="1"/>
  <c r="Q24" i="12"/>
  <c r="Q23" i="12"/>
  <c r="Q23" i="13" s="1"/>
  <c r="Q22" i="12"/>
  <c r="Q22" i="13" s="1"/>
  <c r="Q21" i="12"/>
  <c r="Q21" i="13" s="1"/>
  <c r="Q20" i="12"/>
  <c r="Q20" i="13" s="1"/>
  <c r="Q19" i="12"/>
  <c r="Q19" i="13" s="1"/>
  <c r="Q18" i="12"/>
  <c r="Q18" i="13" s="1"/>
  <c r="Q17" i="12"/>
  <c r="Q17" i="13" s="1"/>
  <c r="Q16" i="13"/>
  <c r="Q15" i="12"/>
  <c r="Q15" i="13" s="1"/>
  <c r="Q14" i="12"/>
  <c r="Q14" i="13" s="1"/>
  <c r="Q13" i="12"/>
  <c r="Q13" i="13" s="1"/>
  <c r="Q12" i="12"/>
  <c r="Q12" i="13" s="1"/>
  <c r="Q11" i="12"/>
  <c r="Q11" i="13" s="1"/>
  <c r="Q10" i="12"/>
  <c r="Q10" i="13" s="1"/>
  <c r="Q9" i="12"/>
  <c r="Q9" i="13" s="1"/>
  <c r="Q8" i="12"/>
  <c r="Q8" i="13" s="1"/>
  <c r="Q7" i="12"/>
  <c r="Q6" i="12"/>
  <c r="Q6" i="13" s="1"/>
  <c r="N40" i="12"/>
  <c r="N40" i="13" s="1"/>
  <c r="N39" i="12"/>
  <c r="N38" i="12"/>
  <c r="N38" i="13" s="1"/>
  <c r="N37" i="12"/>
  <c r="N37" i="13" s="1"/>
  <c r="N36" i="12"/>
  <c r="N36" i="13" s="1"/>
  <c r="N35" i="12"/>
  <c r="N35" i="13" s="1"/>
  <c r="N34" i="12"/>
  <c r="N33" i="12"/>
  <c r="N33" i="13" s="1"/>
  <c r="N32" i="12"/>
  <c r="N32" i="13" s="1"/>
  <c r="N31" i="12"/>
  <c r="N31" i="13" s="1"/>
  <c r="N30" i="12"/>
  <c r="N30" i="13" s="1"/>
  <c r="N29" i="12"/>
  <c r="N29" i="13" s="1"/>
  <c r="N28" i="12"/>
  <c r="N28" i="13" s="1"/>
  <c r="N27" i="12"/>
  <c r="N27" i="13" s="1"/>
  <c r="N26" i="12"/>
  <c r="N26" i="13" s="1"/>
  <c r="N25" i="12"/>
  <c r="N25" i="13" s="1"/>
  <c r="N24" i="12"/>
  <c r="N23" i="12"/>
  <c r="N23" i="13" s="1"/>
  <c r="N22" i="12"/>
  <c r="N22" i="13" s="1"/>
  <c r="N21" i="12"/>
  <c r="N21" i="13" s="1"/>
  <c r="N20" i="12"/>
  <c r="N20" i="13" s="1"/>
  <c r="N19" i="12"/>
  <c r="N19" i="13" s="1"/>
  <c r="N18" i="12"/>
  <c r="N18" i="13" s="1"/>
  <c r="N17" i="12"/>
  <c r="N17" i="13" s="1"/>
  <c r="N16" i="13"/>
  <c r="N15" i="12"/>
  <c r="N15" i="13" s="1"/>
  <c r="N14" i="12"/>
  <c r="N14" i="13" s="1"/>
  <c r="N13" i="12"/>
  <c r="N13" i="13" s="1"/>
  <c r="N12" i="12"/>
  <c r="N12" i="13" s="1"/>
  <c r="N11" i="12"/>
  <c r="N11" i="13" s="1"/>
  <c r="N10" i="12"/>
  <c r="N10" i="13" s="1"/>
  <c r="N9" i="12"/>
  <c r="N9" i="13" s="1"/>
  <c r="N8" i="12"/>
  <c r="N8" i="13" s="1"/>
  <c r="N7" i="12"/>
  <c r="N6" i="12"/>
  <c r="N6" i="13" s="1"/>
  <c r="K40" i="12"/>
  <c r="K40" i="13" s="1"/>
  <c r="K39" i="12"/>
  <c r="K38" i="12"/>
  <c r="K38" i="13" s="1"/>
  <c r="K37" i="12"/>
  <c r="K37" i="13" s="1"/>
  <c r="K36" i="12"/>
  <c r="K36" i="13" s="1"/>
  <c r="K35" i="12"/>
  <c r="K35" i="13" s="1"/>
  <c r="K34" i="12"/>
  <c r="K33" i="12"/>
  <c r="K33" i="13" s="1"/>
  <c r="K32" i="12"/>
  <c r="K32" i="13" s="1"/>
  <c r="K31" i="12"/>
  <c r="K31" i="13" s="1"/>
  <c r="K30" i="12"/>
  <c r="K30" i="13" s="1"/>
  <c r="K29" i="12"/>
  <c r="K29" i="13" s="1"/>
  <c r="K28" i="12"/>
  <c r="K28" i="13" s="1"/>
  <c r="K27" i="12"/>
  <c r="K27" i="13" s="1"/>
  <c r="K26" i="12"/>
  <c r="K26" i="13" s="1"/>
  <c r="K25" i="12"/>
  <c r="K25" i="13" s="1"/>
  <c r="K24" i="12"/>
  <c r="K23" i="12"/>
  <c r="K23" i="13" s="1"/>
  <c r="K22" i="12"/>
  <c r="K22" i="13" s="1"/>
  <c r="K21" i="12"/>
  <c r="K21" i="13" s="1"/>
  <c r="K20" i="12"/>
  <c r="K20" i="13" s="1"/>
  <c r="K19" i="12"/>
  <c r="K19" i="13" s="1"/>
  <c r="K18" i="12"/>
  <c r="K18" i="13" s="1"/>
  <c r="K17" i="12"/>
  <c r="K17" i="13" s="1"/>
  <c r="K16" i="13"/>
  <c r="K15" i="12"/>
  <c r="K15" i="13" s="1"/>
  <c r="K14" i="12"/>
  <c r="K14" i="13" s="1"/>
  <c r="K13" i="12"/>
  <c r="K13" i="13" s="1"/>
  <c r="K12" i="12"/>
  <c r="K12" i="13" s="1"/>
  <c r="K11" i="12"/>
  <c r="K11" i="13" s="1"/>
  <c r="K10" i="12"/>
  <c r="K10" i="13" s="1"/>
  <c r="K9" i="12"/>
  <c r="K9" i="13" s="1"/>
  <c r="K8" i="12"/>
  <c r="K8" i="13" s="1"/>
  <c r="K7" i="12"/>
  <c r="K6" i="12"/>
  <c r="K6" i="13" s="1"/>
  <c r="H40" i="12"/>
  <c r="H40" i="13" s="1"/>
  <c r="H39" i="12"/>
  <c r="H38" i="12"/>
  <c r="H38" i="13" s="1"/>
  <c r="H37" i="12"/>
  <c r="H37" i="13" s="1"/>
  <c r="H36" i="12"/>
  <c r="H36" i="13" s="1"/>
  <c r="H35" i="12"/>
  <c r="H35" i="13" s="1"/>
  <c r="H34" i="12"/>
  <c r="H33" i="12"/>
  <c r="H33" i="13" s="1"/>
  <c r="H32" i="12"/>
  <c r="H32" i="13" s="1"/>
  <c r="H31" i="12"/>
  <c r="H31" i="13" s="1"/>
  <c r="H30" i="12"/>
  <c r="H30" i="13" s="1"/>
  <c r="H29" i="12"/>
  <c r="H29" i="13" s="1"/>
  <c r="H28" i="12"/>
  <c r="H28" i="13" s="1"/>
  <c r="H27" i="12"/>
  <c r="H27" i="13" s="1"/>
  <c r="H26" i="12"/>
  <c r="H26" i="13" s="1"/>
  <c r="H25" i="12"/>
  <c r="H25" i="13" s="1"/>
  <c r="H24" i="12"/>
  <c r="H23" i="12"/>
  <c r="H23" i="13" s="1"/>
  <c r="H22" i="12"/>
  <c r="H22" i="13" s="1"/>
  <c r="H21" i="12"/>
  <c r="H21" i="13" s="1"/>
  <c r="H20" i="12"/>
  <c r="H20" i="13" s="1"/>
  <c r="H19" i="12"/>
  <c r="H19" i="13" s="1"/>
  <c r="H18" i="12"/>
  <c r="H18" i="13" s="1"/>
  <c r="H17" i="12"/>
  <c r="H17" i="13" s="1"/>
  <c r="H16" i="13"/>
  <c r="H15" i="12"/>
  <c r="H15" i="13" s="1"/>
  <c r="H14" i="12"/>
  <c r="H14" i="13" s="1"/>
  <c r="H13" i="12"/>
  <c r="H13" i="13" s="1"/>
  <c r="H12" i="12"/>
  <c r="H12" i="13" s="1"/>
  <c r="H11" i="12"/>
  <c r="H11" i="13" s="1"/>
  <c r="H10" i="12"/>
  <c r="H10" i="13" s="1"/>
  <c r="H9" i="12"/>
  <c r="H9" i="13" s="1"/>
  <c r="H8" i="12"/>
  <c r="H8" i="13" s="1"/>
  <c r="H7" i="12"/>
  <c r="H6" i="12"/>
  <c r="H6" i="13" s="1"/>
  <c r="AQ41" i="12"/>
  <c r="AP41" i="12"/>
  <c r="AN41" i="12"/>
  <c r="AN41" i="13" s="1"/>
  <c r="AM41" i="12"/>
  <c r="AM41" i="13" s="1"/>
  <c r="S41" i="12"/>
  <c r="R41" i="12"/>
  <c r="P41" i="12"/>
  <c r="P41" i="13" s="1"/>
  <c r="O41" i="12"/>
  <c r="O41" i="13" s="1"/>
  <c r="M41" i="12"/>
  <c r="M41" i="13" s="1"/>
  <c r="L41" i="12"/>
  <c r="L41" i="13" s="1"/>
  <c r="J41" i="12"/>
  <c r="J41" i="13" s="1"/>
  <c r="I41" i="12"/>
  <c r="I41" i="13" s="1"/>
  <c r="G41" i="12"/>
  <c r="G41" i="13" s="1"/>
  <c r="F41" i="12"/>
  <c r="F41" i="13" s="1"/>
  <c r="D41" i="12"/>
  <c r="D41" i="13" s="1"/>
  <c r="C41" i="12"/>
  <c r="C41" i="13" s="1"/>
  <c r="BF40" i="12"/>
  <c r="S40" i="18" s="1"/>
  <c r="BE40" i="12"/>
  <c r="BD40" i="12"/>
  <c r="BD40" i="13" s="1"/>
  <c r="BA40" i="12"/>
  <c r="BA40" i="13" s="1"/>
  <c r="AT40" i="12"/>
  <c r="AS40" i="12"/>
  <c r="AR40" i="12"/>
  <c r="AO40" i="12"/>
  <c r="AO40" i="13" s="1"/>
  <c r="AH40" i="12"/>
  <c r="G40" i="18" s="1"/>
  <c r="AG40" i="12"/>
  <c r="AF40" i="12"/>
  <c r="AC40" i="12"/>
  <c r="AC40" i="13" s="1"/>
  <c r="Z40" i="12"/>
  <c r="Z40" i="13" s="1"/>
  <c r="V40" i="12"/>
  <c r="U40" i="12"/>
  <c r="C40" i="18" s="1"/>
  <c r="E40" i="12"/>
  <c r="E40" i="13" s="1"/>
  <c r="BF39" i="12"/>
  <c r="BE39" i="12"/>
  <c r="H38" i="36" s="1"/>
  <c r="BD39" i="12"/>
  <c r="BA39" i="12"/>
  <c r="AT39" i="12"/>
  <c r="I38" i="36" s="1"/>
  <c r="AS39" i="12"/>
  <c r="F38" i="36" s="1"/>
  <c r="AR39" i="12"/>
  <c r="T39" i="23" s="1"/>
  <c r="AO39" i="12"/>
  <c r="AH39" i="12"/>
  <c r="AG39" i="12"/>
  <c r="D38" i="36" s="1"/>
  <c r="AF39" i="12"/>
  <c r="Q39" i="23" s="1"/>
  <c r="AC39" i="12"/>
  <c r="Z39" i="12"/>
  <c r="V39" i="12"/>
  <c r="C38" i="36" s="1"/>
  <c r="U39" i="12"/>
  <c r="E39" i="12"/>
  <c r="BF38" i="12"/>
  <c r="S38" i="18" s="1"/>
  <c r="BE38" i="12"/>
  <c r="BD38" i="12"/>
  <c r="BD38" i="13" s="1"/>
  <c r="BA38" i="12"/>
  <c r="BA38" i="13" s="1"/>
  <c r="AT38" i="12"/>
  <c r="AS38" i="12"/>
  <c r="AO38" i="12"/>
  <c r="AO38" i="13" s="1"/>
  <c r="AH38" i="12"/>
  <c r="G38" i="18" s="1"/>
  <c r="AG38" i="12"/>
  <c r="AF38" i="12"/>
  <c r="AC38" i="12"/>
  <c r="AC38" i="13" s="1"/>
  <c r="Z38" i="12"/>
  <c r="Z38" i="13" s="1"/>
  <c r="V38" i="12"/>
  <c r="U38" i="12"/>
  <c r="C38" i="18" s="1"/>
  <c r="E38" i="12"/>
  <c r="E38" i="13" s="1"/>
  <c r="BF37" i="12"/>
  <c r="S37" i="18" s="1"/>
  <c r="BE37" i="12"/>
  <c r="BD37" i="12"/>
  <c r="BD37" i="13" s="1"/>
  <c r="BA37" i="12"/>
  <c r="BA37" i="13" s="1"/>
  <c r="AT37" i="12"/>
  <c r="AS37" i="12"/>
  <c r="AR37" i="12"/>
  <c r="AO37" i="12"/>
  <c r="AO37" i="13" s="1"/>
  <c r="AH37" i="12"/>
  <c r="G37" i="18" s="1"/>
  <c r="AG37" i="12"/>
  <c r="AF37" i="12"/>
  <c r="AC37" i="12"/>
  <c r="AC37" i="13" s="1"/>
  <c r="Z37" i="12"/>
  <c r="Z37" i="13" s="1"/>
  <c r="V37" i="12"/>
  <c r="U37" i="12"/>
  <c r="C37" i="18" s="1"/>
  <c r="E37" i="12"/>
  <c r="E37" i="13" s="1"/>
  <c r="BF36" i="12"/>
  <c r="S36" i="18" s="1"/>
  <c r="BE36" i="12"/>
  <c r="BD36" i="12"/>
  <c r="BD36" i="13" s="1"/>
  <c r="BA36" i="12"/>
  <c r="BA36" i="13" s="1"/>
  <c r="AT36" i="12"/>
  <c r="AS36" i="12"/>
  <c r="AR36" i="12"/>
  <c r="AO36" i="12"/>
  <c r="AO36" i="13" s="1"/>
  <c r="AH36" i="12"/>
  <c r="G36" i="18" s="1"/>
  <c r="AG36" i="12"/>
  <c r="AF36" i="12"/>
  <c r="AC36" i="12"/>
  <c r="AC36" i="13" s="1"/>
  <c r="Z36" i="12"/>
  <c r="Z36" i="13" s="1"/>
  <c r="V36" i="12"/>
  <c r="U36" i="12"/>
  <c r="C36" i="18" s="1"/>
  <c r="E36" i="12"/>
  <c r="BF35" i="12"/>
  <c r="S35" i="18" s="1"/>
  <c r="BE35" i="12"/>
  <c r="BD35" i="12"/>
  <c r="BD35" i="13" s="1"/>
  <c r="BA35" i="12"/>
  <c r="BA35" i="13" s="1"/>
  <c r="AT35" i="12"/>
  <c r="AS35" i="12"/>
  <c r="AO35" i="12"/>
  <c r="AO35" i="13" s="1"/>
  <c r="AH35" i="12"/>
  <c r="G35" i="18" s="1"/>
  <c r="AG35" i="12"/>
  <c r="AF35" i="12"/>
  <c r="Q35" i="23" s="1"/>
  <c r="AC35" i="12"/>
  <c r="AC35" i="13" s="1"/>
  <c r="Z35" i="12"/>
  <c r="Z35" i="13" s="1"/>
  <c r="V35" i="12"/>
  <c r="U35" i="12"/>
  <c r="C35" i="18" s="1"/>
  <c r="E35" i="12"/>
  <c r="E35" i="13" s="1"/>
  <c r="BF34" i="12"/>
  <c r="BE34" i="12"/>
  <c r="H33" i="36" s="1"/>
  <c r="BD34" i="12"/>
  <c r="BA34" i="12"/>
  <c r="AT34" i="12"/>
  <c r="I33" i="36" s="1"/>
  <c r="AS34" i="12"/>
  <c r="F33" i="36" s="1"/>
  <c r="AR34" i="12"/>
  <c r="T34" i="23" s="1"/>
  <c r="AO34" i="12"/>
  <c r="AH34" i="12"/>
  <c r="AG34" i="12"/>
  <c r="D33" i="36" s="1"/>
  <c r="AF34" i="12"/>
  <c r="Q34" i="23" s="1"/>
  <c r="AC34" i="12"/>
  <c r="Z34" i="12"/>
  <c r="V34" i="12"/>
  <c r="C33" i="36" s="1"/>
  <c r="U34" i="12"/>
  <c r="E34" i="12"/>
  <c r="BF33" i="12"/>
  <c r="S33" i="18" s="1"/>
  <c r="BE33" i="12"/>
  <c r="BD33" i="12"/>
  <c r="BD33" i="13" s="1"/>
  <c r="BA33" i="12"/>
  <c r="BA33" i="13" s="1"/>
  <c r="AT33" i="12"/>
  <c r="AS33" i="12"/>
  <c r="AR33" i="12"/>
  <c r="AH33" i="12"/>
  <c r="G33" i="18" s="1"/>
  <c r="AG33" i="12"/>
  <c r="AF33" i="12"/>
  <c r="AC33" i="12"/>
  <c r="AC33" i="13" s="1"/>
  <c r="Z33" i="12"/>
  <c r="Z33" i="13" s="1"/>
  <c r="V33" i="12"/>
  <c r="U33" i="12"/>
  <c r="C33" i="18" s="1"/>
  <c r="E33" i="12"/>
  <c r="BF32" i="12"/>
  <c r="S32" i="18" s="1"/>
  <c r="BE32" i="12"/>
  <c r="BD32" i="12"/>
  <c r="BD32" i="13" s="1"/>
  <c r="BA32" i="12"/>
  <c r="BA32" i="13" s="1"/>
  <c r="AT32" i="12"/>
  <c r="AS32" i="12"/>
  <c r="AR32" i="12"/>
  <c r="AO32" i="12"/>
  <c r="AO32" i="13" s="1"/>
  <c r="AH32" i="12"/>
  <c r="G32" i="18" s="1"/>
  <c r="AG32" i="12"/>
  <c r="AF32" i="12"/>
  <c r="AC32" i="12"/>
  <c r="AC32" i="13" s="1"/>
  <c r="Z32" i="12"/>
  <c r="Z32" i="13" s="1"/>
  <c r="V32" i="12"/>
  <c r="U32" i="12"/>
  <c r="C32" i="18" s="1"/>
  <c r="E32" i="12"/>
  <c r="BF31" i="12"/>
  <c r="S31" i="18" s="1"/>
  <c r="BE31" i="12"/>
  <c r="BD31" i="12"/>
  <c r="BD31" i="13" s="1"/>
  <c r="BA31" i="12"/>
  <c r="BA31" i="13" s="1"/>
  <c r="AT31" i="12"/>
  <c r="AS31" i="12"/>
  <c r="AR31" i="12"/>
  <c r="AO31" i="12"/>
  <c r="AO31" i="13" s="1"/>
  <c r="AH31" i="12"/>
  <c r="G31" i="18" s="1"/>
  <c r="AG31" i="12"/>
  <c r="AF31" i="12"/>
  <c r="AC31" i="12"/>
  <c r="AC31" i="13" s="1"/>
  <c r="Z31" i="12"/>
  <c r="Z31" i="13" s="1"/>
  <c r="V31" i="12"/>
  <c r="U31" i="12"/>
  <c r="C31" i="18" s="1"/>
  <c r="E31" i="12"/>
  <c r="BF30" i="12"/>
  <c r="S30" i="18" s="1"/>
  <c r="BE30" i="12"/>
  <c r="BD30" i="12"/>
  <c r="BD30" i="13" s="1"/>
  <c r="BA30" i="12"/>
  <c r="BA30" i="13" s="1"/>
  <c r="AT30" i="12"/>
  <c r="AS30" i="12"/>
  <c r="AR30" i="12"/>
  <c r="AO30" i="12"/>
  <c r="AO30" i="13" s="1"/>
  <c r="AH30" i="12"/>
  <c r="G30" i="18" s="1"/>
  <c r="AG30" i="12"/>
  <c r="AF30" i="12"/>
  <c r="AC30" i="12"/>
  <c r="AC30" i="13" s="1"/>
  <c r="Z30" i="12"/>
  <c r="Z30" i="13" s="1"/>
  <c r="V30" i="12"/>
  <c r="U30" i="12"/>
  <c r="C30" i="18" s="1"/>
  <c r="E30" i="12"/>
  <c r="E30" i="13" s="1"/>
  <c r="BF29" i="12"/>
  <c r="S29" i="18" s="1"/>
  <c r="BE29" i="12"/>
  <c r="BD29" i="12"/>
  <c r="BD29" i="13" s="1"/>
  <c r="BA29" i="12"/>
  <c r="BA29" i="13" s="1"/>
  <c r="AT29" i="12"/>
  <c r="AS29" i="12"/>
  <c r="AR29" i="12"/>
  <c r="AO29" i="12"/>
  <c r="AO29" i="13" s="1"/>
  <c r="AH29" i="12"/>
  <c r="G29" i="18" s="1"/>
  <c r="AG29" i="12"/>
  <c r="AF29" i="12"/>
  <c r="AC29" i="12"/>
  <c r="AC29" i="13" s="1"/>
  <c r="Z29" i="12"/>
  <c r="Z29" i="13" s="1"/>
  <c r="V29" i="12"/>
  <c r="U29" i="12"/>
  <c r="C29" i="18" s="1"/>
  <c r="E29" i="12"/>
  <c r="E29" i="13" s="1"/>
  <c r="BF28" i="12"/>
  <c r="S28" i="18" s="1"/>
  <c r="BE28" i="12"/>
  <c r="BD28" i="12"/>
  <c r="BD28" i="13" s="1"/>
  <c r="BA28" i="12"/>
  <c r="BA28" i="13" s="1"/>
  <c r="AT28" i="12"/>
  <c r="AS28" i="12"/>
  <c r="AR28" i="12"/>
  <c r="AO28" i="12"/>
  <c r="AO28" i="13" s="1"/>
  <c r="AH28" i="12"/>
  <c r="G28" i="18" s="1"/>
  <c r="AG28" i="12"/>
  <c r="AF28" i="12"/>
  <c r="AC28" i="12"/>
  <c r="AC28" i="13" s="1"/>
  <c r="Z28" i="12"/>
  <c r="Z28" i="13" s="1"/>
  <c r="V28" i="12"/>
  <c r="D28" i="18" s="1"/>
  <c r="U28" i="12"/>
  <c r="E28" i="12"/>
  <c r="BF27" i="12"/>
  <c r="S27" i="18" s="1"/>
  <c r="BE27" i="12"/>
  <c r="BD27" i="12"/>
  <c r="BD27" i="13" s="1"/>
  <c r="BA27" i="12"/>
  <c r="BA27" i="13" s="1"/>
  <c r="AT27" i="12"/>
  <c r="AS27" i="12"/>
  <c r="AR27" i="12"/>
  <c r="AO27" i="12"/>
  <c r="AO27" i="13" s="1"/>
  <c r="AE41" i="12"/>
  <c r="AD41" i="12"/>
  <c r="O41" i="23" s="1"/>
  <c r="AB41" i="12"/>
  <c r="AB41" i="13" s="1"/>
  <c r="AA41" i="12"/>
  <c r="AA41" i="13" s="1"/>
  <c r="Y41" i="12"/>
  <c r="Y41" i="13" s="1"/>
  <c r="X41" i="12"/>
  <c r="X41" i="13" s="1"/>
  <c r="V27" i="12"/>
  <c r="U27" i="12"/>
  <c r="C27" i="18" s="1"/>
  <c r="E27" i="12"/>
  <c r="E27" i="13" s="1"/>
  <c r="BF26" i="12"/>
  <c r="S26" i="18" s="1"/>
  <c r="BE26" i="12"/>
  <c r="BD26" i="12"/>
  <c r="BD26" i="13" s="1"/>
  <c r="BA26" i="12"/>
  <c r="BA26" i="13" s="1"/>
  <c r="AT26" i="12"/>
  <c r="AS26" i="12"/>
  <c r="AR26" i="12"/>
  <c r="AO26" i="12"/>
  <c r="AO26" i="13" s="1"/>
  <c r="AH26" i="12"/>
  <c r="G26" i="18" s="1"/>
  <c r="AG26" i="12"/>
  <c r="AF26" i="12"/>
  <c r="AC26" i="12"/>
  <c r="AC26" i="13" s="1"/>
  <c r="Z26" i="12"/>
  <c r="Z26" i="13" s="1"/>
  <c r="V26" i="12"/>
  <c r="D26" i="18" s="1"/>
  <c r="U26" i="12"/>
  <c r="E26" i="12"/>
  <c r="BF25" i="12"/>
  <c r="S25" i="18" s="1"/>
  <c r="BE25" i="12"/>
  <c r="BD25" i="12"/>
  <c r="BD25" i="13" s="1"/>
  <c r="BA25" i="12"/>
  <c r="BA25" i="13" s="1"/>
  <c r="AT25" i="12"/>
  <c r="AS25" i="12"/>
  <c r="AR25" i="12"/>
  <c r="AO25" i="12"/>
  <c r="AO25" i="13" s="1"/>
  <c r="AH25" i="12"/>
  <c r="G25" i="18" s="1"/>
  <c r="AG25" i="12"/>
  <c r="AF25" i="12"/>
  <c r="Q25" i="23" s="1"/>
  <c r="AC25" i="12"/>
  <c r="AC25" i="13" s="1"/>
  <c r="Z25" i="12"/>
  <c r="Z25" i="13" s="1"/>
  <c r="V25" i="12"/>
  <c r="U25" i="12"/>
  <c r="C25" i="18" s="1"/>
  <c r="E25" i="12"/>
  <c r="BF24" i="12"/>
  <c r="BE24" i="12"/>
  <c r="H23" i="36" s="1"/>
  <c r="BD24" i="12"/>
  <c r="BA24" i="12"/>
  <c r="AT24" i="12"/>
  <c r="I23" i="36" s="1"/>
  <c r="AS24" i="12"/>
  <c r="F23" i="36" s="1"/>
  <c r="AR24" i="12"/>
  <c r="T24" i="23" s="1"/>
  <c r="AO24" i="12"/>
  <c r="AH24" i="12"/>
  <c r="AG24" i="12"/>
  <c r="D23" i="36" s="1"/>
  <c r="AF24" i="12"/>
  <c r="Q24" i="23" s="1"/>
  <c r="AC24" i="12"/>
  <c r="Z24" i="12"/>
  <c r="V24" i="12"/>
  <c r="C23" i="36" s="1"/>
  <c r="U24" i="12"/>
  <c r="E24" i="12"/>
  <c r="BF23" i="12"/>
  <c r="S23" i="18" s="1"/>
  <c r="BE23" i="12"/>
  <c r="BD23" i="12"/>
  <c r="BD23" i="13" s="1"/>
  <c r="BA23" i="12"/>
  <c r="BA23" i="13" s="1"/>
  <c r="AT23" i="12"/>
  <c r="AS23" i="12"/>
  <c r="AR23" i="12"/>
  <c r="T23" i="23" s="1"/>
  <c r="AO23" i="12"/>
  <c r="AO23" i="13" s="1"/>
  <c r="AH23" i="12"/>
  <c r="G23" i="18" s="1"/>
  <c r="AG23" i="12"/>
  <c r="AF23" i="12"/>
  <c r="Q23" i="23" s="1"/>
  <c r="AC23" i="12"/>
  <c r="AC23" i="13" s="1"/>
  <c r="Z23" i="12"/>
  <c r="Z23" i="13" s="1"/>
  <c r="V23" i="12"/>
  <c r="U23" i="12"/>
  <c r="C23" i="18" s="1"/>
  <c r="E23" i="12"/>
  <c r="E23" i="13" s="1"/>
  <c r="BF22" i="12"/>
  <c r="S22" i="18" s="1"/>
  <c r="BE22" i="12"/>
  <c r="BA22" i="12"/>
  <c r="BA22" i="13" s="1"/>
  <c r="AT22" i="12"/>
  <c r="AS22" i="12"/>
  <c r="AR22" i="12"/>
  <c r="AO22" i="12"/>
  <c r="AO22" i="13" s="1"/>
  <c r="AH22" i="12"/>
  <c r="G22" i="18" s="1"/>
  <c r="AG22" i="12"/>
  <c r="AF22" i="12"/>
  <c r="AC22" i="12"/>
  <c r="AC22" i="13" s="1"/>
  <c r="Z22" i="12"/>
  <c r="Z22" i="13" s="1"/>
  <c r="V22" i="12"/>
  <c r="U22" i="12"/>
  <c r="C22" i="18" s="1"/>
  <c r="E22" i="12"/>
  <c r="E22" i="13" s="1"/>
  <c r="BF21" i="12"/>
  <c r="S21" i="18" s="1"/>
  <c r="BE21" i="12"/>
  <c r="BD21" i="12"/>
  <c r="BD21" i="13" s="1"/>
  <c r="BA21" i="12"/>
  <c r="BA21" i="13" s="1"/>
  <c r="AT21" i="12"/>
  <c r="AS21" i="12"/>
  <c r="AR21" i="12"/>
  <c r="AO21" i="12"/>
  <c r="AO21" i="13" s="1"/>
  <c r="AH21" i="12"/>
  <c r="G21" i="18" s="1"/>
  <c r="AG21" i="12"/>
  <c r="AF21" i="12"/>
  <c r="AC21" i="12"/>
  <c r="AC21" i="13" s="1"/>
  <c r="Z21" i="12"/>
  <c r="Z21" i="13" s="1"/>
  <c r="V21" i="12"/>
  <c r="U21" i="12"/>
  <c r="C21" i="18" s="1"/>
  <c r="E21" i="12"/>
  <c r="E21" i="13" s="1"/>
  <c r="BF20" i="12"/>
  <c r="S20" i="18" s="1"/>
  <c r="BE20" i="12"/>
  <c r="BD20" i="12"/>
  <c r="BD20" i="13" s="1"/>
  <c r="BA20" i="12"/>
  <c r="BA20" i="13" s="1"/>
  <c r="AT20" i="12"/>
  <c r="AS20" i="12"/>
  <c r="AR20" i="12"/>
  <c r="AO20" i="12"/>
  <c r="AO20" i="13" s="1"/>
  <c r="AH20" i="12"/>
  <c r="G20" i="18" s="1"/>
  <c r="AG20" i="12"/>
  <c r="AF20" i="12"/>
  <c r="AC20" i="12"/>
  <c r="AC20" i="13" s="1"/>
  <c r="Z20" i="12"/>
  <c r="Z20" i="13" s="1"/>
  <c r="V20" i="12"/>
  <c r="U20" i="12"/>
  <c r="C20" i="18" s="1"/>
  <c r="E20" i="12"/>
  <c r="E20" i="13" s="1"/>
  <c r="BF19" i="12"/>
  <c r="S19" i="18" s="1"/>
  <c r="BE19" i="12"/>
  <c r="BD19" i="12"/>
  <c r="BD19" i="13" s="1"/>
  <c r="BA19" i="12"/>
  <c r="BA19" i="13" s="1"/>
  <c r="AT19" i="12"/>
  <c r="AS19" i="12"/>
  <c r="AR19" i="12"/>
  <c r="AO19" i="12"/>
  <c r="AO19" i="13" s="1"/>
  <c r="AH19" i="12"/>
  <c r="G19" i="18" s="1"/>
  <c r="AG19" i="12"/>
  <c r="AF19" i="12"/>
  <c r="AC19" i="12"/>
  <c r="AC19" i="13" s="1"/>
  <c r="Z19" i="12"/>
  <c r="Z19" i="13" s="1"/>
  <c r="V19" i="12"/>
  <c r="U19" i="12"/>
  <c r="C19" i="18" s="1"/>
  <c r="E19" i="12"/>
  <c r="BF18" i="12"/>
  <c r="S18" i="18" s="1"/>
  <c r="BE18" i="12"/>
  <c r="BD18" i="12"/>
  <c r="BD18" i="13" s="1"/>
  <c r="BA18" i="12"/>
  <c r="BA18" i="13" s="1"/>
  <c r="AT18" i="12"/>
  <c r="AS18" i="12"/>
  <c r="AR18" i="12"/>
  <c r="AO18" i="12"/>
  <c r="AO18" i="13" s="1"/>
  <c r="AH18" i="12"/>
  <c r="AG18" i="12"/>
  <c r="AF18" i="12"/>
  <c r="AC18" i="12"/>
  <c r="AC18" i="13" s="1"/>
  <c r="Z18" i="12"/>
  <c r="Z18" i="13" s="1"/>
  <c r="V18" i="12"/>
  <c r="U18" i="12"/>
  <c r="E18" i="12"/>
  <c r="BF17" i="12"/>
  <c r="BE17" i="12"/>
  <c r="BD17" i="12"/>
  <c r="BD17" i="13" s="1"/>
  <c r="BA17" i="12"/>
  <c r="BA17" i="13" s="1"/>
  <c r="AT17" i="12"/>
  <c r="AS17" i="12"/>
  <c r="AR17" i="12"/>
  <c r="AO17" i="12"/>
  <c r="AO17" i="13" s="1"/>
  <c r="AH17" i="12"/>
  <c r="AG17" i="12"/>
  <c r="AF17" i="12"/>
  <c r="AC17" i="12"/>
  <c r="AC17" i="13" s="1"/>
  <c r="Z17" i="12"/>
  <c r="Z17" i="13" s="1"/>
  <c r="V17" i="12"/>
  <c r="U17" i="12"/>
  <c r="E17" i="12"/>
  <c r="BF16" i="12"/>
  <c r="BE16" i="12"/>
  <c r="BD16" i="13"/>
  <c r="BA16" i="13"/>
  <c r="AT16" i="13"/>
  <c r="AO16" i="13"/>
  <c r="AH16" i="13"/>
  <c r="AG16" i="13"/>
  <c r="AC16" i="13"/>
  <c r="Z16" i="13"/>
  <c r="V16" i="13"/>
  <c r="U16" i="13"/>
  <c r="E16" i="13"/>
  <c r="BF15" i="12"/>
  <c r="BE15" i="12"/>
  <c r="BD15" i="12"/>
  <c r="BD15" i="13" s="1"/>
  <c r="BA15" i="12"/>
  <c r="BA15" i="13" s="1"/>
  <c r="AT15" i="12"/>
  <c r="AS15" i="12"/>
  <c r="AR15" i="12"/>
  <c r="AO15" i="12"/>
  <c r="AO15" i="13" s="1"/>
  <c r="AH15" i="12"/>
  <c r="AG15" i="12"/>
  <c r="AF15" i="12"/>
  <c r="AC15" i="12"/>
  <c r="AC15" i="13" s="1"/>
  <c r="Z15" i="12"/>
  <c r="Z15" i="13" s="1"/>
  <c r="V15" i="12"/>
  <c r="U15" i="12"/>
  <c r="E15" i="12"/>
  <c r="E15" i="13" s="1"/>
  <c r="BF14" i="12"/>
  <c r="BE14" i="12"/>
  <c r="BD14" i="12"/>
  <c r="BD14" i="13" s="1"/>
  <c r="BA14" i="12"/>
  <c r="BA14" i="13" s="1"/>
  <c r="AT14" i="12"/>
  <c r="AS14" i="12"/>
  <c r="AR14" i="12"/>
  <c r="AO14" i="12"/>
  <c r="AO14" i="13" s="1"/>
  <c r="AH14" i="12"/>
  <c r="AG14" i="12"/>
  <c r="AF14" i="12"/>
  <c r="AC14" i="12"/>
  <c r="AC14" i="13" s="1"/>
  <c r="Z14" i="12"/>
  <c r="Z14" i="13" s="1"/>
  <c r="V14" i="12"/>
  <c r="U14" i="12"/>
  <c r="E14" i="12"/>
  <c r="BF13" i="12"/>
  <c r="BE13" i="12"/>
  <c r="BD13" i="12"/>
  <c r="BD13" i="13" s="1"/>
  <c r="BA13" i="12"/>
  <c r="BA13" i="13" s="1"/>
  <c r="AT13" i="12"/>
  <c r="AS13" i="12"/>
  <c r="AR13" i="12"/>
  <c r="AO13" i="12"/>
  <c r="AO13" i="13" s="1"/>
  <c r="AH13" i="12"/>
  <c r="AG13" i="12"/>
  <c r="AF13" i="12"/>
  <c r="AC13" i="12"/>
  <c r="AC13" i="13" s="1"/>
  <c r="Z13" i="12"/>
  <c r="Z13" i="13" s="1"/>
  <c r="V13" i="12"/>
  <c r="U13" i="12"/>
  <c r="E13" i="12"/>
  <c r="E13" i="13" s="1"/>
  <c r="BF12" i="12"/>
  <c r="BE12" i="12"/>
  <c r="BD12" i="12"/>
  <c r="BD12" i="13" s="1"/>
  <c r="BA12" i="12"/>
  <c r="BA12" i="13" s="1"/>
  <c r="AT12" i="12"/>
  <c r="AS12" i="12"/>
  <c r="AR12" i="12"/>
  <c r="AO12" i="12"/>
  <c r="AO12" i="13" s="1"/>
  <c r="AH12" i="12"/>
  <c r="AG12" i="12"/>
  <c r="AF12" i="12"/>
  <c r="AC12" i="12"/>
  <c r="AC12" i="13" s="1"/>
  <c r="Z12" i="12"/>
  <c r="Z12" i="13" s="1"/>
  <c r="V12" i="12"/>
  <c r="U12" i="12"/>
  <c r="E12" i="12"/>
  <c r="BF11" i="12"/>
  <c r="BE11" i="12"/>
  <c r="BD11" i="12"/>
  <c r="BD11" i="13" s="1"/>
  <c r="BA11" i="12"/>
  <c r="BA11" i="13" s="1"/>
  <c r="AT11" i="12"/>
  <c r="AS11" i="12"/>
  <c r="AR11" i="12"/>
  <c r="AO11" i="12"/>
  <c r="AO11" i="13" s="1"/>
  <c r="AH11" i="12"/>
  <c r="AG11" i="12"/>
  <c r="AF11" i="12"/>
  <c r="AC11" i="12"/>
  <c r="AC11" i="13" s="1"/>
  <c r="Z11" i="12"/>
  <c r="Z11" i="13" s="1"/>
  <c r="V11" i="12"/>
  <c r="U11" i="12"/>
  <c r="E11" i="12"/>
  <c r="BF10" i="12"/>
  <c r="BE10" i="12"/>
  <c r="BD10" i="12"/>
  <c r="BD10" i="13" s="1"/>
  <c r="BA10" i="12"/>
  <c r="BA10" i="13" s="1"/>
  <c r="AT10" i="12"/>
  <c r="AS10" i="12"/>
  <c r="AR10" i="12"/>
  <c r="AO10" i="12"/>
  <c r="AO10" i="13" s="1"/>
  <c r="AH10" i="12"/>
  <c r="AG10" i="12"/>
  <c r="AF10" i="12"/>
  <c r="AC10" i="12"/>
  <c r="AC10" i="13" s="1"/>
  <c r="Z10" i="12"/>
  <c r="Z10" i="13" s="1"/>
  <c r="V10" i="12"/>
  <c r="U10" i="12"/>
  <c r="E10" i="12"/>
  <c r="E10" i="13" s="1"/>
  <c r="BC41" i="12"/>
  <c r="BC41" i="13" s="1"/>
  <c r="BB41" i="12"/>
  <c r="BB41" i="13" s="1"/>
  <c r="AZ41" i="12"/>
  <c r="AZ41" i="13" s="1"/>
  <c r="AY41" i="12"/>
  <c r="AY41" i="13" s="1"/>
  <c r="AT9" i="12"/>
  <c r="AS9" i="12"/>
  <c r="AR9" i="12"/>
  <c r="AO9" i="12"/>
  <c r="AO9" i="13" s="1"/>
  <c r="AH9" i="12"/>
  <c r="AG9" i="12"/>
  <c r="AF9" i="12"/>
  <c r="AC9" i="12"/>
  <c r="AC9" i="13" s="1"/>
  <c r="Z9" i="12"/>
  <c r="Z9" i="13" s="1"/>
  <c r="V9" i="12"/>
  <c r="U9" i="12"/>
  <c r="E9" i="12"/>
  <c r="BF8" i="12"/>
  <c r="BE8" i="12"/>
  <c r="BD8" i="12"/>
  <c r="BD8" i="13" s="1"/>
  <c r="BA8" i="12"/>
  <c r="BA8" i="13" s="1"/>
  <c r="AT8" i="12"/>
  <c r="AS8" i="12"/>
  <c r="AR8" i="12"/>
  <c r="AO8" i="12"/>
  <c r="AO8" i="13" s="1"/>
  <c r="AH8" i="12"/>
  <c r="AG8" i="12"/>
  <c r="AF8" i="12"/>
  <c r="AC8" i="12"/>
  <c r="AC8" i="13" s="1"/>
  <c r="Z8" i="12"/>
  <c r="Z8" i="13" s="1"/>
  <c r="V8" i="12"/>
  <c r="U8" i="12"/>
  <c r="E8" i="12"/>
  <c r="E8" i="13" s="1"/>
  <c r="BF7" i="12"/>
  <c r="BE7" i="12"/>
  <c r="BD7" i="12"/>
  <c r="BA7" i="12"/>
  <c r="AT7" i="12"/>
  <c r="AS7" i="12"/>
  <c r="AR7" i="12"/>
  <c r="T7" i="23" s="1"/>
  <c r="AO7" i="12"/>
  <c r="AH7" i="12"/>
  <c r="AG7" i="12"/>
  <c r="AF7" i="12"/>
  <c r="Q7" i="23" s="1"/>
  <c r="AC7" i="12"/>
  <c r="Z7" i="12"/>
  <c r="V7" i="12"/>
  <c r="U7" i="12"/>
  <c r="C7" i="18" s="1"/>
  <c r="E7" i="12"/>
  <c r="BF6" i="12"/>
  <c r="BE6" i="12"/>
  <c r="BD6" i="12"/>
  <c r="BD6" i="13" s="1"/>
  <c r="BA6" i="12"/>
  <c r="BA6" i="13" s="1"/>
  <c r="AT6" i="12"/>
  <c r="AS6" i="12"/>
  <c r="AR6" i="12"/>
  <c r="AO6" i="12"/>
  <c r="AO6" i="13" s="1"/>
  <c r="AH6" i="12"/>
  <c r="AG6" i="12"/>
  <c r="AF6" i="12"/>
  <c r="AC6" i="12"/>
  <c r="AC6" i="13" s="1"/>
  <c r="Z6" i="12"/>
  <c r="Z6" i="13" s="1"/>
  <c r="V6" i="12"/>
  <c r="U6" i="12"/>
  <c r="E6" i="12"/>
  <c r="E6" i="13" s="1"/>
  <c r="I2" i="12"/>
  <c r="O2" i="12" s="1"/>
  <c r="U2" i="12" s="1"/>
  <c r="AA2" i="12" s="1"/>
  <c r="AG2" i="12" s="1"/>
  <c r="AM2" i="12" s="1"/>
  <c r="AS2" i="12" s="1"/>
  <c r="AY2" i="12" s="1"/>
  <c r="BE2" i="12" s="1"/>
  <c r="I1" i="12"/>
  <c r="O1" i="12" s="1"/>
  <c r="U1" i="12" s="1"/>
  <c r="AA1" i="12" s="1"/>
  <c r="AG1" i="12" s="1"/>
  <c r="AM1" i="12" s="1"/>
  <c r="AS1" i="12" s="1"/>
  <c r="AY1" i="12" s="1"/>
  <c r="BE1" i="12" s="1"/>
  <c r="BF6" i="13" l="1"/>
  <c r="S6" i="18"/>
  <c r="G7" i="18"/>
  <c r="D6" i="33" s="1"/>
  <c r="AT8" i="13"/>
  <c r="I7" i="36"/>
  <c r="V8" i="18"/>
  <c r="M8" i="18"/>
  <c r="BF8" i="13"/>
  <c r="S8" i="18"/>
  <c r="AH10" i="13"/>
  <c r="G10" i="18"/>
  <c r="AT12" i="13"/>
  <c r="I11" i="36"/>
  <c r="V12" i="18"/>
  <c r="M12" i="18"/>
  <c r="AT14" i="13"/>
  <c r="I13" i="36"/>
  <c r="M14" i="18"/>
  <c r="V14" i="18"/>
  <c r="BF14" i="13"/>
  <c r="S14" i="18"/>
  <c r="AH15" i="13"/>
  <c r="G15" i="18"/>
  <c r="H21" i="36"/>
  <c r="R22" i="18"/>
  <c r="R22" i="19" s="1"/>
  <c r="D22" i="36"/>
  <c r="F23" i="18"/>
  <c r="D24" i="36"/>
  <c r="F25" i="18"/>
  <c r="F25" i="19" s="1"/>
  <c r="L26" i="18"/>
  <c r="U26" i="18"/>
  <c r="F25" i="36"/>
  <c r="H25" i="36"/>
  <c r="R26" i="18"/>
  <c r="C26" i="36"/>
  <c r="D27" i="18"/>
  <c r="L33" i="18"/>
  <c r="L33" i="19" s="1"/>
  <c r="U33" i="18"/>
  <c r="F32" i="36"/>
  <c r="C34" i="36"/>
  <c r="D35" i="18"/>
  <c r="I34" i="36"/>
  <c r="M35" i="18"/>
  <c r="V35" i="18"/>
  <c r="BF41" i="14"/>
  <c r="S6" i="21"/>
  <c r="I6" i="37"/>
  <c r="V7" i="21"/>
  <c r="M7" i="21"/>
  <c r="I7" i="37"/>
  <c r="M8" i="21"/>
  <c r="V8" i="21"/>
  <c r="I9" i="37"/>
  <c r="V10" i="21"/>
  <c r="M10" i="21"/>
  <c r="I10" i="37"/>
  <c r="M11" i="21"/>
  <c r="V11" i="21"/>
  <c r="I11" i="37"/>
  <c r="M12" i="21"/>
  <c r="V12" i="21"/>
  <c r="I14" i="37"/>
  <c r="M15" i="21"/>
  <c r="V15" i="21"/>
  <c r="I17" i="37"/>
  <c r="V18" i="21"/>
  <c r="M18" i="21"/>
  <c r="I19" i="37"/>
  <c r="V20" i="21"/>
  <c r="M20" i="21"/>
  <c r="I21" i="37"/>
  <c r="M22" i="21"/>
  <c r="V22" i="21"/>
  <c r="I23" i="37"/>
  <c r="M24" i="21"/>
  <c r="V24" i="21"/>
  <c r="I26" i="37"/>
  <c r="M27" i="21"/>
  <c r="V27" i="21"/>
  <c r="I31" i="37"/>
  <c r="M32" i="21"/>
  <c r="V32" i="21"/>
  <c r="I36" i="37"/>
  <c r="V37" i="21"/>
  <c r="M37" i="21"/>
  <c r="AT38" i="15"/>
  <c r="I37" i="37"/>
  <c r="BE16" i="13"/>
  <c r="R16" i="18"/>
  <c r="R16" i="19" s="1"/>
  <c r="H15" i="36"/>
  <c r="U16" i="18"/>
  <c r="U16" i="19" s="1"/>
  <c r="V17" i="13"/>
  <c r="C16" i="36"/>
  <c r="D17" i="18"/>
  <c r="AG17" i="13"/>
  <c r="D16" i="36"/>
  <c r="F17" i="18"/>
  <c r="AS17" i="13"/>
  <c r="L17" i="18"/>
  <c r="U17" i="18"/>
  <c r="F16" i="36"/>
  <c r="BE17" i="13"/>
  <c r="H16" i="36"/>
  <c r="R17" i="18"/>
  <c r="R17" i="19" s="1"/>
  <c r="C17" i="36"/>
  <c r="D18" i="18"/>
  <c r="F18" i="18"/>
  <c r="F18" i="19" s="1"/>
  <c r="D17" i="36"/>
  <c r="U18" i="18"/>
  <c r="L18" i="18"/>
  <c r="F17" i="36"/>
  <c r="R18" i="19"/>
  <c r="H17" i="36"/>
  <c r="R18" i="18"/>
  <c r="C18" i="36"/>
  <c r="D19" i="18"/>
  <c r="D19" i="19" s="1"/>
  <c r="D18" i="36"/>
  <c r="F19" i="18"/>
  <c r="U19" i="18"/>
  <c r="L19" i="18"/>
  <c r="F18" i="36"/>
  <c r="H18" i="36"/>
  <c r="R19" i="18"/>
  <c r="R19" i="19" s="1"/>
  <c r="C19" i="36"/>
  <c r="D20" i="18"/>
  <c r="D19" i="36"/>
  <c r="F20" i="18"/>
  <c r="F20" i="19" s="1"/>
  <c r="U20" i="18"/>
  <c r="F19" i="36"/>
  <c r="L20" i="18"/>
  <c r="L20" i="19" s="1"/>
  <c r="R20" i="19"/>
  <c r="R20" i="18"/>
  <c r="H19" i="36"/>
  <c r="C20" i="36"/>
  <c r="D21" i="18"/>
  <c r="D21" i="19" s="1"/>
  <c r="D20" i="36"/>
  <c r="F21" i="18"/>
  <c r="L21" i="18"/>
  <c r="L21" i="19" s="1"/>
  <c r="U21" i="18"/>
  <c r="U21" i="19" s="1"/>
  <c r="F20" i="36"/>
  <c r="H20" i="36"/>
  <c r="R21" i="18"/>
  <c r="C21" i="36"/>
  <c r="D22" i="18"/>
  <c r="F22" i="18"/>
  <c r="F22" i="19" s="1"/>
  <c r="D21" i="36"/>
  <c r="AS22" i="13"/>
  <c r="U22" i="18"/>
  <c r="L22" i="18"/>
  <c r="F21" i="36"/>
  <c r="AT23" i="13"/>
  <c r="I22" i="36"/>
  <c r="V23" i="18"/>
  <c r="M23" i="18"/>
  <c r="AT25" i="13"/>
  <c r="I24" i="36"/>
  <c r="V25" i="18"/>
  <c r="M25" i="18"/>
  <c r="I25" i="36"/>
  <c r="M26" i="18"/>
  <c r="V26" i="18"/>
  <c r="U27" i="18"/>
  <c r="U27" i="19" s="1"/>
  <c r="L27" i="18"/>
  <c r="F26" i="36"/>
  <c r="R27" i="18"/>
  <c r="R27" i="19" s="1"/>
  <c r="H26" i="36"/>
  <c r="C28" i="36"/>
  <c r="D29" i="18"/>
  <c r="F29" i="18"/>
  <c r="D28" i="36"/>
  <c r="U29" i="18"/>
  <c r="L29" i="18"/>
  <c r="F28" i="36"/>
  <c r="R29" i="18"/>
  <c r="R29" i="19" s="1"/>
  <c r="H28" i="36"/>
  <c r="C29" i="36"/>
  <c r="D30" i="18"/>
  <c r="F30" i="19"/>
  <c r="F30" i="18"/>
  <c r="D29" i="36"/>
  <c r="U30" i="18"/>
  <c r="F29" i="36"/>
  <c r="L30" i="18"/>
  <c r="H29" i="36"/>
  <c r="R30" i="18"/>
  <c r="R30" i="19" s="1"/>
  <c r="C30" i="36"/>
  <c r="D31" i="18"/>
  <c r="D30" i="36"/>
  <c r="F31" i="18"/>
  <c r="F31" i="19" s="1"/>
  <c r="L31" i="18"/>
  <c r="U31" i="18"/>
  <c r="F30" i="36"/>
  <c r="R31" i="18"/>
  <c r="R31" i="19" s="1"/>
  <c r="H30" i="36"/>
  <c r="C31" i="36"/>
  <c r="D32" i="18"/>
  <c r="D31" i="36"/>
  <c r="F32" i="18"/>
  <c r="L32" i="18"/>
  <c r="U32" i="18"/>
  <c r="F31" i="36"/>
  <c r="H31" i="36"/>
  <c r="R32" i="18"/>
  <c r="C32" i="36"/>
  <c r="D33" i="18"/>
  <c r="F33" i="18"/>
  <c r="D32" i="36"/>
  <c r="I32" i="36"/>
  <c r="V33" i="18"/>
  <c r="M33" i="18"/>
  <c r="U8" i="13"/>
  <c r="C8" i="18"/>
  <c r="C8" i="19" s="1"/>
  <c r="BF16" i="13"/>
  <c r="S16" i="18"/>
  <c r="I15" i="36"/>
  <c r="V16" i="18"/>
  <c r="AH17" i="13"/>
  <c r="G17" i="18"/>
  <c r="AT17" i="13"/>
  <c r="I16" i="36"/>
  <c r="M17" i="18"/>
  <c r="V17" i="18"/>
  <c r="BF17" i="13"/>
  <c r="S17" i="18"/>
  <c r="AH18" i="13"/>
  <c r="G18" i="18"/>
  <c r="I17" i="36"/>
  <c r="M18" i="18"/>
  <c r="V18" i="18"/>
  <c r="I18" i="36"/>
  <c r="M19" i="18"/>
  <c r="V19" i="18"/>
  <c r="I19" i="36"/>
  <c r="M20" i="18"/>
  <c r="V20" i="18"/>
  <c r="I20" i="36"/>
  <c r="V21" i="18"/>
  <c r="M21" i="18"/>
  <c r="I21" i="36"/>
  <c r="M22" i="18"/>
  <c r="V22" i="18"/>
  <c r="I26" i="36"/>
  <c r="M27" i="18"/>
  <c r="V27" i="18"/>
  <c r="V28" i="18"/>
  <c r="M28" i="18"/>
  <c r="I28" i="36"/>
  <c r="V29" i="18"/>
  <c r="M29" i="18"/>
  <c r="I29" i="36"/>
  <c r="M30" i="18"/>
  <c r="V30" i="18"/>
  <c r="I30" i="36"/>
  <c r="M31" i="18"/>
  <c r="V31" i="18"/>
  <c r="I31" i="36"/>
  <c r="V32" i="18"/>
  <c r="M32" i="18"/>
  <c r="U38" i="18"/>
  <c r="L38" i="18"/>
  <c r="F37" i="36"/>
  <c r="R38" i="18"/>
  <c r="H37" i="36"/>
  <c r="C39" i="36"/>
  <c r="D40" i="18"/>
  <c r="F40" i="18"/>
  <c r="D39" i="36"/>
  <c r="L40" i="18"/>
  <c r="U40" i="18"/>
  <c r="U40" i="19" s="1"/>
  <c r="F39" i="36"/>
  <c r="H39" i="36"/>
  <c r="R40" i="18"/>
  <c r="R40" i="19" s="1"/>
  <c r="C6" i="22"/>
  <c r="C6" i="21"/>
  <c r="C7" i="21"/>
  <c r="C7" i="22" s="1"/>
  <c r="C8" i="22"/>
  <c r="C8" i="21"/>
  <c r="C9" i="21"/>
  <c r="C9" i="22" s="1"/>
  <c r="C10" i="22"/>
  <c r="C10" i="21"/>
  <c r="C11" i="21"/>
  <c r="C11" i="22" s="1"/>
  <c r="C12" i="22"/>
  <c r="C12" i="21"/>
  <c r="C14" i="21"/>
  <c r="C14" i="22" s="1"/>
  <c r="C15" i="22"/>
  <c r="C15" i="21"/>
  <c r="C17" i="21"/>
  <c r="C17" i="22" s="1"/>
  <c r="C18" i="22"/>
  <c r="C18" i="21"/>
  <c r="C19" i="21"/>
  <c r="C19" i="22" s="1"/>
  <c r="C20" i="22"/>
  <c r="C20" i="21"/>
  <c r="C21" i="21"/>
  <c r="C21" i="22" s="1"/>
  <c r="C22" i="22"/>
  <c r="C22" i="21"/>
  <c r="C24" i="21"/>
  <c r="C24" i="22" s="1"/>
  <c r="U25" i="15"/>
  <c r="C25" i="21"/>
  <c r="U27" i="15"/>
  <c r="C27" i="21"/>
  <c r="AH6" i="13"/>
  <c r="G6" i="18"/>
  <c r="AT6" i="13"/>
  <c r="I5" i="36"/>
  <c r="M6" i="18"/>
  <c r="V6" i="18"/>
  <c r="I6" i="36"/>
  <c r="M7" i="18"/>
  <c r="F6" i="33" s="1"/>
  <c r="V7" i="18"/>
  <c r="S7" i="18"/>
  <c r="H6" i="33" s="1"/>
  <c r="AH8" i="13"/>
  <c r="G8" i="18"/>
  <c r="AH9" i="13"/>
  <c r="G9" i="18"/>
  <c r="AT9" i="13"/>
  <c r="M9" i="18"/>
  <c r="AT10" i="13"/>
  <c r="I9" i="36"/>
  <c r="M10" i="18"/>
  <c r="V10" i="18"/>
  <c r="BF10" i="13"/>
  <c r="S10" i="18"/>
  <c r="AH11" i="13"/>
  <c r="G11" i="18"/>
  <c r="AT11" i="13"/>
  <c r="I10" i="36"/>
  <c r="V11" i="18"/>
  <c r="M11" i="18"/>
  <c r="BF11" i="13"/>
  <c r="S11" i="18"/>
  <c r="AH12" i="13"/>
  <c r="G12" i="18"/>
  <c r="BF12" i="13"/>
  <c r="S12" i="18"/>
  <c r="AH13" i="13"/>
  <c r="G13" i="18"/>
  <c r="AH14" i="13"/>
  <c r="G14" i="18"/>
  <c r="AT15" i="13"/>
  <c r="I14" i="36"/>
  <c r="V15" i="18"/>
  <c r="M15" i="18"/>
  <c r="BF15" i="13"/>
  <c r="S15" i="18"/>
  <c r="U17" i="13"/>
  <c r="C17" i="18"/>
  <c r="U18" i="13"/>
  <c r="C18" i="18"/>
  <c r="C22" i="36"/>
  <c r="D23" i="18"/>
  <c r="U23" i="18"/>
  <c r="L23" i="18"/>
  <c r="F22" i="36"/>
  <c r="H22" i="36"/>
  <c r="R23" i="18"/>
  <c r="C24" i="36"/>
  <c r="D25" i="18"/>
  <c r="L25" i="18"/>
  <c r="U25" i="18"/>
  <c r="F24" i="36"/>
  <c r="H24" i="36"/>
  <c r="R25" i="18"/>
  <c r="R33" i="18"/>
  <c r="H32" i="36"/>
  <c r="F35" i="18"/>
  <c r="F35" i="19" s="1"/>
  <c r="D34" i="36"/>
  <c r="I35" i="36"/>
  <c r="V36" i="18"/>
  <c r="M36" i="18"/>
  <c r="I36" i="36"/>
  <c r="M37" i="18"/>
  <c r="V37" i="18"/>
  <c r="I5" i="37"/>
  <c r="M6" i="21"/>
  <c r="V6" i="21"/>
  <c r="I8" i="37"/>
  <c r="M9" i="21"/>
  <c r="V9" i="21"/>
  <c r="I13" i="37"/>
  <c r="M14" i="21"/>
  <c r="V14" i="21"/>
  <c r="S16" i="21"/>
  <c r="I15" i="37"/>
  <c r="V16" i="21"/>
  <c r="I16" i="37"/>
  <c r="M17" i="21"/>
  <c r="V17" i="21"/>
  <c r="I18" i="37"/>
  <c r="V19" i="21"/>
  <c r="M19" i="21"/>
  <c r="I20" i="37"/>
  <c r="M21" i="21"/>
  <c r="V21" i="21"/>
  <c r="I22" i="37"/>
  <c r="V23" i="21"/>
  <c r="M23" i="21"/>
  <c r="I24" i="37"/>
  <c r="M25" i="21"/>
  <c r="V25" i="21"/>
  <c r="V28" i="21"/>
  <c r="M28" i="21"/>
  <c r="I28" i="37"/>
  <c r="V29" i="21"/>
  <c r="M29" i="21"/>
  <c r="I29" i="37"/>
  <c r="M30" i="21"/>
  <c r="V30" i="21"/>
  <c r="I30" i="37"/>
  <c r="V31" i="21"/>
  <c r="M31" i="21"/>
  <c r="I32" i="37"/>
  <c r="V33" i="21"/>
  <c r="M33" i="21"/>
  <c r="I33" i="37"/>
  <c r="M34" i="21"/>
  <c r="V34" i="21"/>
  <c r="I35" i="37"/>
  <c r="M36" i="21"/>
  <c r="V36" i="21"/>
  <c r="I38" i="37"/>
  <c r="M39" i="21"/>
  <c r="V39" i="21"/>
  <c r="U6" i="13"/>
  <c r="C6" i="18"/>
  <c r="C6" i="19" s="1"/>
  <c r="U9" i="13"/>
  <c r="C9" i="18"/>
  <c r="U10" i="13"/>
  <c r="C10" i="18"/>
  <c r="U11" i="13"/>
  <c r="C11" i="18"/>
  <c r="U12" i="13"/>
  <c r="C12" i="18"/>
  <c r="U13" i="13"/>
  <c r="C13" i="18"/>
  <c r="U14" i="13"/>
  <c r="C14" i="18"/>
  <c r="C14" i="19" s="1"/>
  <c r="U15" i="13"/>
  <c r="C15" i="18"/>
  <c r="V6" i="13"/>
  <c r="C5" i="36"/>
  <c r="D6" i="18"/>
  <c r="F6" i="18"/>
  <c r="F6" i="19" s="1"/>
  <c r="D5" i="36"/>
  <c r="U6" i="19"/>
  <c r="F5" i="36"/>
  <c r="U6" i="18"/>
  <c r="L6" i="18"/>
  <c r="L6" i="19" s="1"/>
  <c r="R6" i="19"/>
  <c r="R6" i="18"/>
  <c r="H5" i="36"/>
  <c r="C6" i="33"/>
  <c r="C6" i="36"/>
  <c r="D7" i="18"/>
  <c r="F7" i="18"/>
  <c r="D6" i="36"/>
  <c r="F6" i="36"/>
  <c r="L7" i="18"/>
  <c r="U7" i="18"/>
  <c r="R7" i="18"/>
  <c r="H6" i="36"/>
  <c r="V8" i="13"/>
  <c r="C7" i="36"/>
  <c r="D8" i="18"/>
  <c r="AG8" i="13"/>
  <c r="D7" i="36"/>
  <c r="F8" i="18"/>
  <c r="U8" i="19"/>
  <c r="L8" i="18"/>
  <c r="L8" i="19" s="1"/>
  <c r="F7" i="36"/>
  <c r="U8" i="18"/>
  <c r="BE8" i="13"/>
  <c r="R8" i="18"/>
  <c r="R8" i="19" s="1"/>
  <c r="H7" i="36"/>
  <c r="V9" i="13"/>
  <c r="C8" i="36"/>
  <c r="D9" i="18"/>
  <c r="AG9" i="13"/>
  <c r="F9" i="18"/>
  <c r="D8" i="36"/>
  <c r="AS9" i="13"/>
  <c r="L9" i="18"/>
  <c r="F8" i="36"/>
  <c r="V10" i="13"/>
  <c r="C9" i="36"/>
  <c r="D10" i="18"/>
  <c r="AG10" i="13"/>
  <c r="F10" i="18"/>
  <c r="F10" i="19" s="1"/>
  <c r="D9" i="36"/>
  <c r="F9" i="36"/>
  <c r="U10" i="18"/>
  <c r="U10" i="19" s="1"/>
  <c r="L10" i="18"/>
  <c r="BE10" i="13"/>
  <c r="R10" i="18"/>
  <c r="H9" i="36"/>
  <c r="V11" i="13"/>
  <c r="C10" i="36"/>
  <c r="D11" i="18"/>
  <c r="AG11" i="13"/>
  <c r="F11" i="18"/>
  <c r="D10" i="36"/>
  <c r="AS11" i="13"/>
  <c r="F10" i="36"/>
  <c r="U11" i="18"/>
  <c r="L11" i="18"/>
  <c r="BE11" i="13"/>
  <c r="R11" i="18"/>
  <c r="R11" i="19" s="1"/>
  <c r="H10" i="36"/>
  <c r="V12" i="13"/>
  <c r="C11" i="36"/>
  <c r="D12" i="18"/>
  <c r="AG12" i="13"/>
  <c r="F12" i="18"/>
  <c r="D11" i="36"/>
  <c r="U12" i="19"/>
  <c r="L12" i="18"/>
  <c r="F11" i="36"/>
  <c r="U12" i="18"/>
  <c r="BE12" i="13"/>
  <c r="R12" i="18"/>
  <c r="H11" i="36"/>
  <c r="C12" i="36"/>
  <c r="D13" i="18"/>
  <c r="D13" i="19" s="1"/>
  <c r="AG13" i="13"/>
  <c r="D12" i="36"/>
  <c r="F13" i="18"/>
  <c r="F13" i="19" s="1"/>
  <c r="V14" i="13"/>
  <c r="C13" i="36"/>
  <c r="D14" i="18"/>
  <c r="F14" i="18"/>
  <c r="F14" i="19" s="1"/>
  <c r="D13" i="36"/>
  <c r="U14" i="18"/>
  <c r="U14" i="19" s="1"/>
  <c r="L14" i="18"/>
  <c r="L14" i="19" s="1"/>
  <c r="F13" i="36"/>
  <c r="H13" i="36"/>
  <c r="R14" i="18"/>
  <c r="R14" i="19" s="1"/>
  <c r="V15" i="13"/>
  <c r="C14" i="36"/>
  <c r="D15" i="18"/>
  <c r="AG15" i="13"/>
  <c r="D14" i="36"/>
  <c r="F15" i="18"/>
  <c r="AS15" i="13"/>
  <c r="U15" i="18"/>
  <c r="L15" i="18"/>
  <c r="F14" i="36"/>
  <c r="BE15" i="13"/>
  <c r="H14" i="36"/>
  <c r="R15" i="18"/>
  <c r="L35" i="18"/>
  <c r="U35" i="18"/>
  <c r="U35" i="19" s="1"/>
  <c r="F34" i="36"/>
  <c r="H34" i="36"/>
  <c r="R35" i="18"/>
  <c r="C35" i="36"/>
  <c r="D36" i="18"/>
  <c r="D35" i="36"/>
  <c r="F36" i="18"/>
  <c r="L36" i="18"/>
  <c r="L36" i="19" s="1"/>
  <c r="U36" i="18"/>
  <c r="U36" i="19" s="1"/>
  <c r="F35" i="36"/>
  <c r="R36" i="18"/>
  <c r="H35" i="36"/>
  <c r="C36" i="36"/>
  <c r="D37" i="18"/>
  <c r="D36" i="36"/>
  <c r="F37" i="18"/>
  <c r="F37" i="19" s="1"/>
  <c r="L37" i="18"/>
  <c r="L37" i="19" s="1"/>
  <c r="F36" i="36"/>
  <c r="U37" i="18"/>
  <c r="H36" i="36"/>
  <c r="R37" i="18"/>
  <c r="R37" i="19" s="1"/>
  <c r="C37" i="36"/>
  <c r="D38" i="18"/>
  <c r="F38" i="18"/>
  <c r="F38" i="19" s="1"/>
  <c r="D37" i="36"/>
  <c r="I37" i="36"/>
  <c r="V38" i="18"/>
  <c r="M38" i="18"/>
  <c r="I39" i="36"/>
  <c r="M40" i="18"/>
  <c r="V40" i="18"/>
  <c r="C5" i="37"/>
  <c r="D6" i="21"/>
  <c r="F6" i="21"/>
  <c r="F6" i="22" s="1"/>
  <c r="D5" i="37"/>
  <c r="L6" i="22"/>
  <c r="U6" i="21"/>
  <c r="F5" i="37"/>
  <c r="L6" i="21"/>
  <c r="H5" i="37"/>
  <c r="R6" i="21"/>
  <c r="C6" i="37"/>
  <c r="D7" i="21"/>
  <c r="F7" i="22"/>
  <c r="D6" i="37"/>
  <c r="F7" i="21"/>
  <c r="U7" i="21"/>
  <c r="U7" i="22" s="1"/>
  <c r="F6" i="37"/>
  <c r="L7" i="21"/>
  <c r="R7" i="21"/>
  <c r="R7" i="22" s="1"/>
  <c r="H6" i="37"/>
  <c r="C7" i="37"/>
  <c r="D8" i="21"/>
  <c r="F8" i="22"/>
  <c r="D7" i="37"/>
  <c r="F8" i="21"/>
  <c r="L8" i="21"/>
  <c r="U8" i="21"/>
  <c r="F7" i="37"/>
  <c r="H7" i="37"/>
  <c r="R8" i="21"/>
  <c r="R8" i="22" s="1"/>
  <c r="C8" i="37"/>
  <c r="D9" i="21"/>
  <c r="F9" i="21"/>
  <c r="D8" i="34" s="1"/>
  <c r="D8" i="37"/>
  <c r="L9" i="21"/>
  <c r="U9" i="21"/>
  <c r="F8" i="37"/>
  <c r="R9" i="22"/>
  <c r="R9" i="21"/>
  <c r="H8" i="37"/>
  <c r="C9" i="37"/>
  <c r="D10" i="21"/>
  <c r="D10" i="22" s="1"/>
  <c r="D9" i="37"/>
  <c r="F10" i="21"/>
  <c r="F10" i="22" s="1"/>
  <c r="U10" i="21"/>
  <c r="U10" i="22" s="1"/>
  <c r="L10" i="21"/>
  <c r="F9" i="37"/>
  <c r="R10" i="22"/>
  <c r="H9" i="37"/>
  <c r="R10" i="21"/>
  <c r="C10" i="37"/>
  <c r="D11" i="21"/>
  <c r="F11" i="22"/>
  <c r="D10" i="37"/>
  <c r="F11" i="21"/>
  <c r="L11" i="21"/>
  <c r="F10" i="37"/>
  <c r="U11" i="21"/>
  <c r="R11" i="21"/>
  <c r="R11" i="22" s="1"/>
  <c r="H10" i="37"/>
  <c r="C11" i="37"/>
  <c r="D12" i="21"/>
  <c r="F12" i="21"/>
  <c r="D11" i="34" s="1"/>
  <c r="D11" i="37"/>
  <c r="L12" i="21"/>
  <c r="U12" i="21"/>
  <c r="F11" i="37"/>
  <c r="H11" i="37"/>
  <c r="R12" i="21"/>
  <c r="R12" i="22" s="1"/>
  <c r="C13" i="37"/>
  <c r="D14" i="21"/>
  <c r="D13" i="37"/>
  <c r="F14" i="21"/>
  <c r="D13" i="34" s="1"/>
  <c r="L14" i="21"/>
  <c r="U14" i="21"/>
  <c r="F13" i="37"/>
  <c r="R14" i="22"/>
  <c r="R14" i="21"/>
  <c r="H13" i="37"/>
  <c r="C14" i="37"/>
  <c r="D15" i="21"/>
  <c r="D15" i="22" s="1"/>
  <c r="D14" i="37"/>
  <c r="F15" i="21"/>
  <c r="F15" i="22" s="1"/>
  <c r="U15" i="21"/>
  <c r="U15" i="22" s="1"/>
  <c r="L15" i="21"/>
  <c r="F14" i="37"/>
  <c r="R15" i="22"/>
  <c r="H14" i="37"/>
  <c r="R15" i="21"/>
  <c r="R16" i="21"/>
  <c r="R16" i="22" s="1"/>
  <c r="H15" i="37"/>
  <c r="U16" i="21"/>
  <c r="C16" i="37"/>
  <c r="D17" i="21"/>
  <c r="D17" i="22" s="1"/>
  <c r="F17" i="22"/>
  <c r="F17" i="21"/>
  <c r="D16" i="37"/>
  <c r="L17" i="21"/>
  <c r="L17" i="22" s="1"/>
  <c r="U17" i="21"/>
  <c r="U17" i="22" s="1"/>
  <c r="F16" i="37"/>
  <c r="H16" i="37"/>
  <c r="R17" i="21"/>
  <c r="R17" i="22" s="1"/>
  <c r="C17" i="37"/>
  <c r="D18" i="21"/>
  <c r="F18" i="21"/>
  <c r="D17" i="34" s="1"/>
  <c r="D17" i="37"/>
  <c r="L18" i="21"/>
  <c r="U18" i="21"/>
  <c r="U18" i="22" s="1"/>
  <c r="F17" i="37"/>
  <c r="R18" i="21"/>
  <c r="R18" i="22" s="1"/>
  <c r="H17" i="37"/>
  <c r="C18" i="37"/>
  <c r="D19" i="21"/>
  <c r="D18" i="37"/>
  <c r="F19" i="21"/>
  <c r="D18" i="34" s="1"/>
  <c r="U19" i="21"/>
  <c r="L19" i="21"/>
  <c r="F18" i="37"/>
  <c r="R19" i="22"/>
  <c r="H18" i="37"/>
  <c r="R19" i="21"/>
  <c r="C19" i="37"/>
  <c r="D20" i="21"/>
  <c r="D20" i="22" s="1"/>
  <c r="F20" i="21"/>
  <c r="F20" i="22" s="1"/>
  <c r="D19" i="37"/>
  <c r="L20" i="21"/>
  <c r="F19" i="37"/>
  <c r="U20" i="21"/>
  <c r="R20" i="21"/>
  <c r="R20" i="22" s="1"/>
  <c r="H19" i="37"/>
  <c r="C20" i="37"/>
  <c r="D21" i="21"/>
  <c r="D21" i="22" s="1"/>
  <c r="F21" i="22"/>
  <c r="D20" i="37"/>
  <c r="F21" i="21"/>
  <c r="L21" i="21"/>
  <c r="L21" i="22" s="1"/>
  <c r="U21" i="21"/>
  <c r="U21" i="22" s="1"/>
  <c r="F20" i="37"/>
  <c r="H20" i="37"/>
  <c r="R21" i="21"/>
  <c r="H20" i="34" s="1"/>
  <c r="C21" i="37"/>
  <c r="D22" i="21"/>
  <c r="F22" i="21"/>
  <c r="D21" i="34" s="1"/>
  <c r="D21" i="37"/>
  <c r="L22" i="21"/>
  <c r="U22" i="21"/>
  <c r="U22" i="22" s="1"/>
  <c r="F21" i="37"/>
  <c r="R22" i="22"/>
  <c r="R22" i="21"/>
  <c r="H21" i="37"/>
  <c r="C22" i="37"/>
  <c r="D23" i="21"/>
  <c r="F23" i="21"/>
  <c r="D22" i="34" s="1"/>
  <c r="D22" i="37"/>
  <c r="U23" i="21"/>
  <c r="F22" i="37"/>
  <c r="L23" i="21"/>
  <c r="L23" i="22" s="1"/>
  <c r="R23" i="22"/>
  <c r="H22" i="37"/>
  <c r="R23" i="21"/>
  <c r="C23" i="37"/>
  <c r="D24" i="21"/>
  <c r="D24" i="22" s="1"/>
  <c r="D23" i="37"/>
  <c r="F24" i="21"/>
  <c r="F24" i="22" s="1"/>
  <c r="U24" i="21"/>
  <c r="U24" i="22" s="1"/>
  <c r="F23" i="37"/>
  <c r="L24" i="21"/>
  <c r="R24" i="21"/>
  <c r="R24" i="22" s="1"/>
  <c r="H23" i="37"/>
  <c r="C24" i="37"/>
  <c r="D25" i="21"/>
  <c r="F25" i="22"/>
  <c r="D24" i="37"/>
  <c r="F25" i="21"/>
  <c r="L25" i="21"/>
  <c r="L25" i="22" s="1"/>
  <c r="U25" i="21"/>
  <c r="U25" i="22" s="1"/>
  <c r="F24" i="37"/>
  <c r="H24" i="37"/>
  <c r="R25" i="21"/>
  <c r="H24" i="34" s="1"/>
  <c r="C26" i="37"/>
  <c r="D27" i="21"/>
  <c r="F27" i="21"/>
  <c r="D26" i="34" s="1"/>
  <c r="D26" i="37"/>
  <c r="L27" i="21"/>
  <c r="U27" i="21"/>
  <c r="U27" i="22" s="1"/>
  <c r="F26" i="37"/>
  <c r="R27" i="22"/>
  <c r="R27" i="21"/>
  <c r="H26" i="37"/>
  <c r="C28" i="37"/>
  <c r="D29" i="21"/>
  <c r="F29" i="21"/>
  <c r="F29" i="22" s="1"/>
  <c r="D28" i="37"/>
  <c r="U29" i="21"/>
  <c r="L29" i="21"/>
  <c r="F28" i="37"/>
  <c r="R29" i="22"/>
  <c r="H28" i="37"/>
  <c r="R29" i="21"/>
  <c r="C29" i="37"/>
  <c r="D30" i="21"/>
  <c r="D29" i="37"/>
  <c r="F30" i="21"/>
  <c r="F30" i="22" s="1"/>
  <c r="L30" i="21"/>
  <c r="L30" i="22" s="1"/>
  <c r="F29" i="37"/>
  <c r="U30" i="21"/>
  <c r="R30" i="21"/>
  <c r="R30" i="22" s="1"/>
  <c r="H29" i="37"/>
  <c r="C30" i="37"/>
  <c r="D31" i="21"/>
  <c r="D31" i="22" s="1"/>
  <c r="F31" i="22"/>
  <c r="F31" i="21"/>
  <c r="D30" i="37"/>
  <c r="L31" i="21"/>
  <c r="U31" i="21"/>
  <c r="U31" i="22" s="1"/>
  <c r="F30" i="37"/>
  <c r="H30" i="37"/>
  <c r="R31" i="21"/>
  <c r="H30" i="34" s="1"/>
  <c r="C31" i="37"/>
  <c r="D32" i="21"/>
  <c r="F32" i="22"/>
  <c r="D31" i="37"/>
  <c r="F32" i="21"/>
  <c r="L32" i="21"/>
  <c r="U32" i="21"/>
  <c r="F31" i="37"/>
  <c r="R32" i="21"/>
  <c r="H31" i="37"/>
  <c r="C32" i="37"/>
  <c r="D33" i="21"/>
  <c r="F33" i="21"/>
  <c r="D32" i="37"/>
  <c r="U33" i="21"/>
  <c r="U33" i="22" s="1"/>
  <c r="L33" i="21"/>
  <c r="L33" i="22" s="1"/>
  <c r="F32" i="37"/>
  <c r="H32" i="37"/>
  <c r="R33" i="21"/>
  <c r="C33" i="37"/>
  <c r="D34" i="21"/>
  <c r="D33" i="37"/>
  <c r="F34" i="21"/>
  <c r="L34" i="21"/>
  <c r="L34" i="22" s="1"/>
  <c r="U34" i="21"/>
  <c r="F33" i="37"/>
  <c r="R34" i="21"/>
  <c r="H33" i="37"/>
  <c r="C35" i="37"/>
  <c r="D36" i="21"/>
  <c r="D35" i="37"/>
  <c r="F36" i="21"/>
  <c r="F36" i="22" s="1"/>
  <c r="L36" i="21"/>
  <c r="U36" i="21"/>
  <c r="F35" i="37"/>
  <c r="H35" i="37"/>
  <c r="R36" i="21"/>
  <c r="C36" i="37"/>
  <c r="D37" i="21"/>
  <c r="D36" i="37"/>
  <c r="F37" i="21"/>
  <c r="L37" i="21"/>
  <c r="U37" i="21"/>
  <c r="U37" i="22" s="1"/>
  <c r="F36" i="37"/>
  <c r="R37" i="21"/>
  <c r="H36" i="37"/>
  <c r="V38" i="15"/>
  <c r="C37" i="37"/>
  <c r="AG38" i="15"/>
  <c r="D37" i="37"/>
  <c r="AS38" i="15"/>
  <c r="F37" i="37"/>
  <c r="BE38" i="15"/>
  <c r="H37" i="37"/>
  <c r="C38" i="37"/>
  <c r="D39" i="21"/>
  <c r="F39" i="21"/>
  <c r="D38" i="37"/>
  <c r="U39" i="21"/>
  <c r="U39" i="22" s="1"/>
  <c r="L39" i="21"/>
  <c r="L39" i="22" s="1"/>
  <c r="F38" i="37"/>
  <c r="H38" i="37"/>
  <c r="R39" i="21"/>
  <c r="BF13" i="13"/>
  <c r="S13" i="18"/>
  <c r="BE13" i="13"/>
  <c r="R13" i="18"/>
  <c r="H12" i="36"/>
  <c r="AT13" i="13"/>
  <c r="M13" i="18"/>
  <c r="V13" i="18"/>
  <c r="AS13" i="13"/>
  <c r="L13" i="18"/>
  <c r="U13" i="18"/>
  <c r="I12" i="36"/>
  <c r="F12" i="36"/>
  <c r="F26" i="18"/>
  <c r="D25" i="36"/>
  <c r="C26" i="18"/>
  <c r="C25" i="36"/>
  <c r="R28" i="21"/>
  <c r="R28" i="22" s="1"/>
  <c r="H27" i="37"/>
  <c r="L28" i="21"/>
  <c r="L28" i="22" s="1"/>
  <c r="U28" i="21"/>
  <c r="U28" i="22" s="1"/>
  <c r="I27" i="37"/>
  <c r="F27" i="37"/>
  <c r="F28" i="21"/>
  <c r="F28" i="22" s="1"/>
  <c r="D27" i="37"/>
  <c r="C28" i="21"/>
  <c r="C27" i="37"/>
  <c r="R28" i="18"/>
  <c r="R28" i="19" s="1"/>
  <c r="H27" i="36"/>
  <c r="AS28" i="13"/>
  <c r="L28" i="18"/>
  <c r="U28" i="18"/>
  <c r="I27" i="36"/>
  <c r="F27" i="36"/>
  <c r="F28" i="18"/>
  <c r="F28" i="19" s="1"/>
  <c r="D27" i="36"/>
  <c r="C28" i="18"/>
  <c r="C28" i="19" s="1"/>
  <c r="C27" i="36"/>
  <c r="G6" i="22"/>
  <c r="D5" i="34"/>
  <c r="G7" i="22"/>
  <c r="D6" i="34"/>
  <c r="S7" i="22"/>
  <c r="H6" i="34"/>
  <c r="G8" i="22"/>
  <c r="D7" i="34"/>
  <c r="S8" i="22"/>
  <c r="H7" i="34"/>
  <c r="G9" i="22"/>
  <c r="S9" i="22"/>
  <c r="H8" i="34"/>
  <c r="G10" i="22"/>
  <c r="S10" i="22"/>
  <c r="H9" i="34"/>
  <c r="G11" i="22"/>
  <c r="D10" i="34"/>
  <c r="S11" i="22"/>
  <c r="H10" i="34"/>
  <c r="G12" i="22"/>
  <c r="S12" i="22"/>
  <c r="H11" i="34"/>
  <c r="G14" i="22"/>
  <c r="S14" i="22"/>
  <c r="H13" i="34"/>
  <c r="G15" i="22"/>
  <c r="S15" i="22"/>
  <c r="H14" i="34"/>
  <c r="G16" i="22"/>
  <c r="D15" i="34"/>
  <c r="S16" i="22"/>
  <c r="H15" i="34"/>
  <c r="G17" i="22"/>
  <c r="D16" i="34"/>
  <c r="S17" i="22"/>
  <c r="G18" i="22"/>
  <c r="S18" i="22"/>
  <c r="H17" i="34"/>
  <c r="G19" i="22"/>
  <c r="S19" i="22"/>
  <c r="H18" i="34"/>
  <c r="G20" i="22"/>
  <c r="D19" i="34"/>
  <c r="S20" i="22"/>
  <c r="G21" i="22"/>
  <c r="D20" i="34"/>
  <c r="S21" i="22"/>
  <c r="G22" i="22"/>
  <c r="S22" i="22"/>
  <c r="H21" i="34"/>
  <c r="G23" i="22"/>
  <c r="S23" i="22"/>
  <c r="H22" i="34"/>
  <c r="G24" i="22"/>
  <c r="S24" i="22"/>
  <c r="G25" i="22"/>
  <c r="D24" i="34"/>
  <c r="S25" i="22"/>
  <c r="G27" i="22"/>
  <c r="S27" i="22"/>
  <c r="H26" i="34"/>
  <c r="S28" i="22"/>
  <c r="H27" i="34"/>
  <c r="G29" i="22"/>
  <c r="D28" i="34"/>
  <c r="S29" i="22"/>
  <c r="H28" i="34"/>
  <c r="S30" i="22"/>
  <c r="G31" i="22"/>
  <c r="D30" i="34"/>
  <c r="S31" i="22"/>
  <c r="S32" i="22"/>
  <c r="G23" i="19"/>
  <c r="S23" i="19"/>
  <c r="G25" i="19"/>
  <c r="S25" i="19"/>
  <c r="D31" i="19"/>
  <c r="S33" i="19"/>
  <c r="D37" i="19"/>
  <c r="D7" i="22"/>
  <c r="C6" i="34"/>
  <c r="D8" i="22"/>
  <c r="C7" i="34"/>
  <c r="D9" i="22"/>
  <c r="C8" i="34"/>
  <c r="D11" i="22"/>
  <c r="C10" i="34"/>
  <c r="D12" i="22"/>
  <c r="C11" i="34"/>
  <c r="D14" i="22"/>
  <c r="C13" i="34"/>
  <c r="D16" i="22"/>
  <c r="C15" i="34"/>
  <c r="D18" i="22"/>
  <c r="C17" i="34"/>
  <c r="D19" i="22"/>
  <c r="C19" i="34"/>
  <c r="D22" i="22"/>
  <c r="C21" i="34"/>
  <c r="D23" i="22"/>
  <c r="D25" i="22"/>
  <c r="D27" i="22"/>
  <c r="D28" i="22"/>
  <c r="D29" i="22"/>
  <c r="D30" i="22"/>
  <c r="D32" i="22"/>
  <c r="W26" i="14"/>
  <c r="W35" i="14"/>
  <c r="H41" i="14"/>
  <c r="H41" i="15" s="1"/>
  <c r="AF6" i="13"/>
  <c r="Q6" i="23"/>
  <c r="AF8" i="13"/>
  <c r="Q8" i="23"/>
  <c r="AR8" i="13"/>
  <c r="T8" i="23"/>
  <c r="AF9" i="13"/>
  <c r="Q9" i="23"/>
  <c r="AR9" i="13"/>
  <c r="T9" i="23"/>
  <c r="AF10" i="13"/>
  <c r="Q10" i="23"/>
  <c r="AR10" i="13"/>
  <c r="T10" i="23"/>
  <c r="AF11" i="13"/>
  <c r="Q11" i="23"/>
  <c r="AR11" i="13"/>
  <c r="T11" i="23"/>
  <c r="AF12" i="13"/>
  <c r="Q12" i="23"/>
  <c r="AR12" i="13"/>
  <c r="T12" i="23"/>
  <c r="AF13" i="13"/>
  <c r="Q13" i="23"/>
  <c r="AR13" i="13"/>
  <c r="T13" i="23"/>
  <c r="AF14" i="13"/>
  <c r="Q14" i="23"/>
  <c r="AR14" i="13"/>
  <c r="T14" i="23"/>
  <c r="AF15" i="13"/>
  <c r="Q15" i="23"/>
  <c r="AR15" i="13"/>
  <c r="T15" i="23"/>
  <c r="AF16" i="13"/>
  <c r="Q16" i="23"/>
  <c r="AR16" i="13"/>
  <c r="T16" i="23"/>
  <c r="AF17" i="13"/>
  <c r="Q17" i="23"/>
  <c r="AR17" i="13"/>
  <c r="T17" i="23"/>
  <c r="AF18" i="13"/>
  <c r="Q18" i="23"/>
  <c r="AR18" i="13"/>
  <c r="T18" i="23"/>
  <c r="AT18" i="13"/>
  <c r="BF18" i="13"/>
  <c r="U19" i="13"/>
  <c r="C19" i="19"/>
  <c r="AF19" i="13"/>
  <c r="Q19" i="23"/>
  <c r="AH19" i="13"/>
  <c r="AR19" i="13"/>
  <c r="T19" i="23"/>
  <c r="AT19" i="13"/>
  <c r="BF19" i="13"/>
  <c r="U20" i="13"/>
  <c r="C20" i="19"/>
  <c r="AF20" i="13"/>
  <c r="Q20" i="23"/>
  <c r="AH20" i="13"/>
  <c r="AR20" i="13"/>
  <c r="T20" i="23"/>
  <c r="AT20" i="13"/>
  <c r="BF20" i="13"/>
  <c r="U21" i="13"/>
  <c r="C21" i="19"/>
  <c r="AF21" i="13"/>
  <c r="Q21" i="23"/>
  <c r="AH21" i="13"/>
  <c r="AR21" i="13"/>
  <c r="T21" i="23"/>
  <c r="AT21" i="13"/>
  <c r="BF21" i="13"/>
  <c r="U22" i="13"/>
  <c r="C22" i="19"/>
  <c r="AF22" i="13"/>
  <c r="Q22" i="23"/>
  <c r="AH22" i="13"/>
  <c r="AR22" i="13"/>
  <c r="T22" i="23"/>
  <c r="AT22" i="13"/>
  <c r="BE22" i="13"/>
  <c r="V23" i="13"/>
  <c r="AG23" i="13"/>
  <c r="F23" i="19"/>
  <c r="AS23" i="13"/>
  <c r="U23" i="19"/>
  <c r="L23" i="19"/>
  <c r="BE23" i="13"/>
  <c r="R23" i="19"/>
  <c r="V25" i="13"/>
  <c r="AG25" i="13"/>
  <c r="AS25" i="13"/>
  <c r="U25" i="19"/>
  <c r="L25" i="19"/>
  <c r="BE25" i="13"/>
  <c r="R25" i="19"/>
  <c r="V26" i="13"/>
  <c r="AG26" i="13"/>
  <c r="F26" i="19"/>
  <c r="AS26" i="13"/>
  <c r="U26" i="19"/>
  <c r="L26" i="19"/>
  <c r="BE26" i="13"/>
  <c r="R26" i="19"/>
  <c r="V27" i="13"/>
  <c r="AE41" i="13"/>
  <c r="P41" i="23"/>
  <c r="AR27" i="13"/>
  <c r="T27" i="23"/>
  <c r="AT27" i="13"/>
  <c r="BF27" i="13"/>
  <c r="U28" i="13"/>
  <c r="AF28" i="13"/>
  <c r="Q28" i="23"/>
  <c r="AH28" i="13"/>
  <c r="AR28" i="13"/>
  <c r="T28" i="23"/>
  <c r="AT28" i="13"/>
  <c r="BF28" i="13"/>
  <c r="U29" i="13"/>
  <c r="C29" i="19"/>
  <c r="AF29" i="13"/>
  <c r="Q29" i="23"/>
  <c r="AH29" i="13"/>
  <c r="AR29" i="13"/>
  <c r="T29" i="23"/>
  <c r="AT29" i="13"/>
  <c r="BF29" i="13"/>
  <c r="U30" i="13"/>
  <c r="C30" i="19"/>
  <c r="AF30" i="13"/>
  <c r="Q30" i="23"/>
  <c r="AH30" i="13"/>
  <c r="AR30" i="13"/>
  <c r="T30" i="23"/>
  <c r="AT30" i="13"/>
  <c r="BF30" i="13"/>
  <c r="U31" i="13"/>
  <c r="C31" i="19"/>
  <c r="AF31" i="13"/>
  <c r="Q31" i="23"/>
  <c r="AH31" i="13"/>
  <c r="AR31" i="13"/>
  <c r="T31" i="23"/>
  <c r="AT31" i="13"/>
  <c r="BF31" i="13"/>
  <c r="U32" i="13"/>
  <c r="C32" i="19"/>
  <c r="AF32" i="13"/>
  <c r="Q32" i="23"/>
  <c r="AH32" i="13"/>
  <c r="AR32" i="13"/>
  <c r="T32" i="23"/>
  <c r="AT32" i="13"/>
  <c r="BF32" i="13"/>
  <c r="U33" i="13"/>
  <c r="C33" i="19"/>
  <c r="AF33" i="13"/>
  <c r="Q33" i="23"/>
  <c r="AH33" i="13"/>
  <c r="AS33" i="13"/>
  <c r="U33" i="19"/>
  <c r="BE33" i="13"/>
  <c r="R33" i="19"/>
  <c r="V35" i="13"/>
  <c r="AG35" i="13"/>
  <c r="AT35" i="13"/>
  <c r="BF35" i="13"/>
  <c r="U36" i="13"/>
  <c r="C36" i="19"/>
  <c r="AF36" i="13"/>
  <c r="Q36" i="23"/>
  <c r="AH36" i="13"/>
  <c r="AR36" i="13"/>
  <c r="T36" i="23"/>
  <c r="AT36" i="13"/>
  <c r="BF36" i="13"/>
  <c r="U37" i="13"/>
  <c r="C37" i="19"/>
  <c r="AF37" i="13"/>
  <c r="Q37" i="23"/>
  <c r="AH37" i="13"/>
  <c r="AR37" i="13"/>
  <c r="T37" i="23"/>
  <c r="AT37" i="13"/>
  <c r="BF37" i="13"/>
  <c r="U38" i="13"/>
  <c r="C38" i="19"/>
  <c r="AF38" i="13"/>
  <c r="Q38" i="23"/>
  <c r="AH38" i="13"/>
  <c r="AS38" i="13"/>
  <c r="U38" i="19"/>
  <c r="L38" i="19"/>
  <c r="BE38" i="13"/>
  <c r="R38" i="19"/>
  <c r="V40" i="13"/>
  <c r="AG40" i="13"/>
  <c r="F40" i="19"/>
  <c r="AS40" i="13"/>
  <c r="L40" i="19"/>
  <c r="BE40" i="13"/>
  <c r="R41" i="13"/>
  <c r="L41" i="23"/>
  <c r="AP41" i="13"/>
  <c r="R41" i="23"/>
  <c r="T6" i="13"/>
  <c r="N6" i="23"/>
  <c r="T8" i="13"/>
  <c r="N8" i="23"/>
  <c r="T10" i="13"/>
  <c r="N10" i="23"/>
  <c r="T12" i="13"/>
  <c r="N12" i="23"/>
  <c r="T14" i="13"/>
  <c r="N14" i="23"/>
  <c r="T16" i="13"/>
  <c r="N16" i="23"/>
  <c r="T18" i="13"/>
  <c r="N18" i="23"/>
  <c r="T20" i="13"/>
  <c r="N20" i="23"/>
  <c r="T22" i="13"/>
  <c r="N22" i="23"/>
  <c r="T26" i="13"/>
  <c r="N26" i="23"/>
  <c r="T28" i="13"/>
  <c r="N28" i="23"/>
  <c r="T30" i="13"/>
  <c r="N30" i="23"/>
  <c r="T32" i="13"/>
  <c r="N32" i="23"/>
  <c r="T36" i="13"/>
  <c r="N36" i="23"/>
  <c r="T38" i="13"/>
  <c r="N38" i="23"/>
  <c r="T40" i="13"/>
  <c r="N40" i="23"/>
  <c r="AR38" i="13"/>
  <c r="T38" i="23"/>
  <c r="Q41" i="12"/>
  <c r="Q41" i="13" s="1"/>
  <c r="AG6" i="13"/>
  <c r="AS6" i="13"/>
  <c r="T9" i="13"/>
  <c r="T11" i="13"/>
  <c r="V13" i="13"/>
  <c r="AG14" i="13"/>
  <c r="AS14" i="13"/>
  <c r="BE14" i="13"/>
  <c r="T15" i="13"/>
  <c r="T17" i="13"/>
  <c r="T19" i="13"/>
  <c r="V21" i="13"/>
  <c r="AG22" i="13"/>
  <c r="AH23" i="13"/>
  <c r="BF23" i="13"/>
  <c r="T25" i="13"/>
  <c r="AF25" i="13"/>
  <c r="T29" i="13"/>
  <c r="AG30" i="13"/>
  <c r="BE30" i="13"/>
  <c r="V31" i="13"/>
  <c r="T33" i="13"/>
  <c r="BF33" i="13"/>
  <c r="AF35" i="13"/>
  <c r="V37" i="13"/>
  <c r="I6" i="33"/>
  <c r="F8" i="19"/>
  <c r="F9" i="19"/>
  <c r="L9" i="19"/>
  <c r="L10" i="19"/>
  <c r="R10" i="19"/>
  <c r="F11" i="19"/>
  <c r="L11" i="19"/>
  <c r="F12" i="19"/>
  <c r="L12" i="19"/>
  <c r="R12" i="19"/>
  <c r="L13" i="19"/>
  <c r="R13" i="19"/>
  <c r="F15" i="19"/>
  <c r="L15" i="19"/>
  <c r="R15" i="19"/>
  <c r="F16" i="19"/>
  <c r="L16" i="19"/>
  <c r="F17" i="19"/>
  <c r="L17" i="19"/>
  <c r="AR6" i="13"/>
  <c r="T6" i="23"/>
  <c r="V18" i="13"/>
  <c r="U18" i="19"/>
  <c r="L18" i="19"/>
  <c r="AG19" i="13"/>
  <c r="F19" i="19"/>
  <c r="AS19" i="13"/>
  <c r="U19" i="19"/>
  <c r="L19" i="19"/>
  <c r="BE19" i="13"/>
  <c r="V20" i="13"/>
  <c r="U20" i="19"/>
  <c r="AG21" i="13"/>
  <c r="F21" i="19"/>
  <c r="AS21" i="13"/>
  <c r="BE21" i="13"/>
  <c r="R21" i="19"/>
  <c r="V22" i="13"/>
  <c r="U22" i="19"/>
  <c r="L22" i="19"/>
  <c r="BF22" i="13"/>
  <c r="U23" i="13"/>
  <c r="C23" i="19"/>
  <c r="U25" i="13"/>
  <c r="C25" i="19"/>
  <c r="AR25" i="13"/>
  <c r="T25" i="23"/>
  <c r="U26" i="13"/>
  <c r="C26" i="19"/>
  <c r="AF26" i="13"/>
  <c r="Q26" i="23"/>
  <c r="AH26" i="13"/>
  <c r="AR26" i="13"/>
  <c r="T26" i="23"/>
  <c r="AT26" i="13"/>
  <c r="BF26" i="13"/>
  <c r="U27" i="13"/>
  <c r="C27" i="19"/>
  <c r="AS27" i="13"/>
  <c r="L27" i="19"/>
  <c r="BE27" i="13"/>
  <c r="V28" i="13"/>
  <c r="U28" i="19"/>
  <c r="L28" i="19"/>
  <c r="V29" i="13"/>
  <c r="AG29" i="13"/>
  <c r="F29" i="19"/>
  <c r="AS29" i="13"/>
  <c r="U29" i="19"/>
  <c r="L29" i="19"/>
  <c r="BE29" i="13"/>
  <c r="V30" i="13"/>
  <c r="U30" i="19"/>
  <c r="L30" i="19"/>
  <c r="AG31" i="13"/>
  <c r="AS31" i="13"/>
  <c r="U31" i="19"/>
  <c r="L31" i="19"/>
  <c r="BE31" i="13"/>
  <c r="V32" i="13"/>
  <c r="AG32" i="13"/>
  <c r="F32" i="19"/>
  <c r="AS32" i="13"/>
  <c r="U32" i="19"/>
  <c r="L32" i="19"/>
  <c r="BE32" i="13"/>
  <c r="R32" i="19"/>
  <c r="V33" i="13"/>
  <c r="AG33" i="13"/>
  <c r="F33" i="19"/>
  <c r="AR33" i="13"/>
  <c r="T33" i="23"/>
  <c r="U35" i="13"/>
  <c r="C35" i="19"/>
  <c r="AH35" i="13"/>
  <c r="AS35" i="13"/>
  <c r="L35" i="19"/>
  <c r="BE35" i="13"/>
  <c r="R35" i="19"/>
  <c r="V36" i="13"/>
  <c r="AG36" i="13"/>
  <c r="F36" i="19"/>
  <c r="AS36" i="13"/>
  <c r="BE36" i="13"/>
  <c r="R36" i="19"/>
  <c r="AG37" i="13"/>
  <c r="AS37" i="13"/>
  <c r="U37" i="19"/>
  <c r="BE37" i="13"/>
  <c r="V38" i="13"/>
  <c r="AG38" i="13"/>
  <c r="AT38" i="13"/>
  <c r="BF38" i="13"/>
  <c r="U40" i="13"/>
  <c r="C40" i="19"/>
  <c r="AF40" i="13"/>
  <c r="Q40" i="23"/>
  <c r="AH40" i="13"/>
  <c r="AR40" i="13"/>
  <c r="T40" i="23"/>
  <c r="AT40" i="13"/>
  <c r="BF40" i="13"/>
  <c r="S41" i="13"/>
  <c r="M41" i="23"/>
  <c r="AQ41" i="13"/>
  <c r="S41" i="23"/>
  <c r="T31" i="13"/>
  <c r="N31" i="23"/>
  <c r="T35" i="13"/>
  <c r="N35" i="23"/>
  <c r="T37" i="13"/>
  <c r="N37" i="23"/>
  <c r="AS8" i="13"/>
  <c r="AS10" i="13"/>
  <c r="AS12" i="13"/>
  <c r="T13" i="13"/>
  <c r="AS16" i="13"/>
  <c r="AG18" i="13"/>
  <c r="AS18" i="13"/>
  <c r="BE18" i="13"/>
  <c r="V19" i="13"/>
  <c r="AG20" i="13"/>
  <c r="AS20" i="13"/>
  <c r="BE20" i="13"/>
  <c r="T21" i="13"/>
  <c r="T23" i="13"/>
  <c r="AF23" i="13"/>
  <c r="AR23" i="13"/>
  <c r="AH25" i="13"/>
  <c r="BF25" i="13"/>
  <c r="T27" i="13"/>
  <c r="AG28" i="13"/>
  <c r="BE28" i="13"/>
  <c r="AS30" i="13"/>
  <c r="AT33" i="13"/>
  <c r="AR35" i="13"/>
  <c r="AD41" i="13"/>
  <c r="C9" i="19"/>
  <c r="C10" i="19"/>
  <c r="C11" i="19"/>
  <c r="U11" i="19"/>
  <c r="C12" i="19"/>
  <c r="C13" i="19"/>
  <c r="U13" i="19"/>
  <c r="C15" i="19"/>
  <c r="U15" i="19"/>
  <c r="C16" i="19"/>
  <c r="C17" i="19"/>
  <c r="U17" i="19"/>
  <c r="C18" i="19"/>
  <c r="W23" i="14"/>
  <c r="E23" i="21" s="1"/>
  <c r="C23" i="22"/>
  <c r="W28" i="14"/>
  <c r="E28" i="21" s="1"/>
  <c r="C28" i="22"/>
  <c r="AW28" i="14"/>
  <c r="P28" i="21" s="1"/>
  <c r="W29" i="14"/>
  <c r="E29" i="21" s="1"/>
  <c r="C29" i="22"/>
  <c r="W30" i="14"/>
  <c r="E30" i="21" s="1"/>
  <c r="C30" i="22"/>
  <c r="AW30" i="14"/>
  <c r="P30" i="21" s="1"/>
  <c r="W31" i="14"/>
  <c r="E31" i="21" s="1"/>
  <c r="C31" i="22"/>
  <c r="W32" i="14"/>
  <c r="E32" i="21" s="1"/>
  <c r="C32" i="22"/>
  <c r="AW32" i="14"/>
  <c r="P32" i="21" s="1"/>
  <c r="W33" i="14"/>
  <c r="E33" i="21" s="1"/>
  <c r="C33" i="22"/>
  <c r="U33" i="15"/>
  <c r="Z33" i="23"/>
  <c r="AF33" i="15"/>
  <c r="AW34" i="14"/>
  <c r="P34" i="21" s="1"/>
  <c r="AH34" i="15"/>
  <c r="AC34" i="23"/>
  <c r="AR34" i="15"/>
  <c r="BF34" i="15"/>
  <c r="AW36" i="14"/>
  <c r="P36" i="21" s="1"/>
  <c r="AH36" i="15"/>
  <c r="AT36" i="15"/>
  <c r="BF36" i="15"/>
  <c r="AH37" i="15"/>
  <c r="AW38" i="14"/>
  <c r="AW38" i="15" s="1"/>
  <c r="AH38" i="15"/>
  <c r="AC38" i="23"/>
  <c r="AR38" i="15"/>
  <c r="C39" i="22"/>
  <c r="U39" i="15"/>
  <c r="Z39" i="23"/>
  <c r="AF39" i="15"/>
  <c r="V41" i="14"/>
  <c r="L7" i="22"/>
  <c r="L8" i="22"/>
  <c r="U8" i="22"/>
  <c r="L9" i="22"/>
  <c r="U9" i="22"/>
  <c r="L10" i="22"/>
  <c r="L11" i="22"/>
  <c r="U11" i="22"/>
  <c r="L12" i="22"/>
  <c r="U12" i="22"/>
  <c r="L14" i="22"/>
  <c r="U14" i="22"/>
  <c r="L15" i="22"/>
  <c r="L16" i="22"/>
  <c r="U16" i="22"/>
  <c r="L18" i="22"/>
  <c r="L19" i="22"/>
  <c r="U19" i="22"/>
  <c r="L20" i="22"/>
  <c r="U20" i="22"/>
  <c r="L22" i="22"/>
  <c r="U23" i="22"/>
  <c r="L24" i="22"/>
  <c r="L27" i="22"/>
  <c r="L29" i="22"/>
  <c r="U29" i="22"/>
  <c r="U30" i="22"/>
  <c r="L31" i="22"/>
  <c r="L32" i="22"/>
  <c r="U32" i="22"/>
  <c r="R32" i="22"/>
  <c r="BE32" i="15"/>
  <c r="V33" i="15"/>
  <c r="F33" i="22"/>
  <c r="AG33" i="15"/>
  <c r="AS33" i="15"/>
  <c r="R33" i="22"/>
  <c r="BE33" i="15"/>
  <c r="V34" i="15"/>
  <c r="F34" i="22"/>
  <c r="AG34" i="15"/>
  <c r="U34" i="22"/>
  <c r="AS34" i="15"/>
  <c r="R34" i="22"/>
  <c r="BE34" i="15"/>
  <c r="V36" i="15"/>
  <c r="AG36" i="15"/>
  <c r="L36" i="22"/>
  <c r="U36" i="22"/>
  <c r="AS36" i="15"/>
  <c r="R36" i="22"/>
  <c r="BE36" i="15"/>
  <c r="V37" i="15"/>
  <c r="F37" i="22"/>
  <c r="AG37" i="15"/>
  <c r="L37" i="22"/>
  <c r="AS37" i="15"/>
  <c r="R37" i="22"/>
  <c r="BE37" i="15"/>
  <c r="V39" i="15"/>
  <c r="F39" i="22"/>
  <c r="AG39" i="15"/>
  <c r="AS39" i="15"/>
  <c r="R39" i="22"/>
  <c r="BE39" i="15"/>
  <c r="U41" i="23"/>
  <c r="R41" i="15"/>
  <c r="X41" i="23"/>
  <c r="AD41" i="15"/>
  <c r="AA41" i="23"/>
  <c r="AP41" i="15"/>
  <c r="W34" i="23"/>
  <c r="T34" i="15"/>
  <c r="W36" i="23"/>
  <c r="T36" i="15"/>
  <c r="W38" i="23"/>
  <c r="T38" i="15"/>
  <c r="N41" i="14"/>
  <c r="N41" i="15" s="1"/>
  <c r="U6" i="22"/>
  <c r="AS6" i="15"/>
  <c r="AG6" i="15"/>
  <c r="U6" i="15"/>
  <c r="U7" i="15"/>
  <c r="AG7" i="15"/>
  <c r="AS7" i="15"/>
  <c r="BE7" i="15"/>
  <c r="U8" i="15"/>
  <c r="AG8" i="15"/>
  <c r="AS8" i="15"/>
  <c r="BE8" i="15"/>
  <c r="U9" i="15"/>
  <c r="AG9" i="15"/>
  <c r="AS9" i="15"/>
  <c r="BE9" i="15"/>
  <c r="U10" i="15"/>
  <c r="AG10" i="15"/>
  <c r="AS10" i="15"/>
  <c r="BE10" i="15"/>
  <c r="U11" i="15"/>
  <c r="AG11" i="15"/>
  <c r="AS11" i="15"/>
  <c r="BE11" i="15"/>
  <c r="U12" i="15"/>
  <c r="AG12" i="15"/>
  <c r="AS12" i="15"/>
  <c r="BE12" i="15"/>
  <c r="U14" i="15"/>
  <c r="AG14" i="15"/>
  <c r="AS14" i="15"/>
  <c r="BE14" i="15"/>
  <c r="U15" i="15"/>
  <c r="AG15" i="15"/>
  <c r="AS15" i="15"/>
  <c r="BE15" i="15"/>
  <c r="U16" i="15"/>
  <c r="AG16" i="15"/>
  <c r="AS16" i="15"/>
  <c r="BE16" i="15"/>
  <c r="U17" i="15"/>
  <c r="AG17" i="15"/>
  <c r="AS17" i="15"/>
  <c r="BE17" i="15"/>
  <c r="U18" i="15"/>
  <c r="AG18" i="15"/>
  <c r="AS18" i="15"/>
  <c r="BE18" i="15"/>
  <c r="U19" i="15"/>
  <c r="AG19" i="15"/>
  <c r="AS19" i="15"/>
  <c r="BE19" i="15"/>
  <c r="U20" i="15"/>
  <c r="AG20" i="15"/>
  <c r="AS20" i="15"/>
  <c r="BE20" i="15"/>
  <c r="U21" i="15"/>
  <c r="AG21" i="15"/>
  <c r="AS21" i="15"/>
  <c r="BE21" i="15"/>
  <c r="U22" i="15"/>
  <c r="AG22" i="15"/>
  <c r="AS22" i="15"/>
  <c r="BE22" i="15"/>
  <c r="U23" i="15"/>
  <c r="AG23" i="15"/>
  <c r="AS23" i="15"/>
  <c r="BE23" i="15"/>
  <c r="U24" i="15"/>
  <c r="AG24" i="15"/>
  <c r="AS24" i="15"/>
  <c r="BE24" i="15"/>
  <c r="AG25" i="15"/>
  <c r="AS25" i="15"/>
  <c r="BE25" i="15"/>
  <c r="AG27" i="15"/>
  <c r="AS27" i="15"/>
  <c r="BE27" i="15"/>
  <c r="U28" i="15"/>
  <c r="AG28" i="15"/>
  <c r="AS28" i="15"/>
  <c r="BE28" i="15"/>
  <c r="U29" i="15"/>
  <c r="AG29" i="15"/>
  <c r="AS29" i="15"/>
  <c r="BE29" i="15"/>
  <c r="U30" i="15"/>
  <c r="AG30" i="15"/>
  <c r="AS30" i="15"/>
  <c r="BE30" i="15"/>
  <c r="U31" i="15"/>
  <c r="AG31" i="15"/>
  <c r="AS31" i="15"/>
  <c r="BE31" i="15"/>
  <c r="U32" i="15"/>
  <c r="AG32" i="15"/>
  <c r="AS32" i="15"/>
  <c r="AF41" i="14"/>
  <c r="Z6" i="23"/>
  <c r="AR41" i="14"/>
  <c r="AC6" i="23"/>
  <c r="AT41" i="14"/>
  <c r="W25" i="14"/>
  <c r="E25" i="21" s="1"/>
  <c r="C25" i="22"/>
  <c r="W27" i="14"/>
  <c r="E27" i="21" s="1"/>
  <c r="C27" i="22"/>
  <c r="AH33" i="15"/>
  <c r="AC33" i="23"/>
  <c r="AR33" i="15"/>
  <c r="AT33" i="15"/>
  <c r="BF33" i="15"/>
  <c r="W34" i="14"/>
  <c r="E34" i="21" s="1"/>
  <c r="C34" i="22"/>
  <c r="U34" i="15"/>
  <c r="Z34" i="23"/>
  <c r="AF34" i="15"/>
  <c r="AT34" i="15"/>
  <c r="W36" i="14"/>
  <c r="E36" i="21" s="1"/>
  <c r="C36" i="22"/>
  <c r="U36" i="15"/>
  <c r="Z36" i="23"/>
  <c r="AF36" i="15"/>
  <c r="AC36" i="23"/>
  <c r="AR36" i="15"/>
  <c r="W37" i="14"/>
  <c r="E37" i="21" s="1"/>
  <c r="C37" i="22"/>
  <c r="U37" i="15"/>
  <c r="Z37" i="23"/>
  <c r="AF37" i="15"/>
  <c r="AC37" i="23"/>
  <c r="AR37" i="15"/>
  <c r="AT37" i="15"/>
  <c r="BF37" i="15"/>
  <c r="W38" i="14"/>
  <c r="W38" i="15" s="1"/>
  <c r="U38" i="15"/>
  <c r="Z38" i="23"/>
  <c r="AF38" i="15"/>
  <c r="AH39" i="15"/>
  <c r="AC39" i="23"/>
  <c r="AR39" i="15"/>
  <c r="AT39" i="15"/>
  <c r="BF39" i="15"/>
  <c r="V41" i="23"/>
  <c r="S41" i="15"/>
  <c r="Y41" i="23"/>
  <c r="AE41" i="15"/>
  <c r="AB41" i="23"/>
  <c r="AQ41" i="15"/>
  <c r="T41" i="14"/>
  <c r="W7" i="23"/>
  <c r="W37" i="23"/>
  <c r="T37" i="15"/>
  <c r="W39" i="23"/>
  <c r="T39" i="15"/>
  <c r="AT6" i="15"/>
  <c r="AR6" i="15"/>
  <c r="AH6" i="15"/>
  <c r="AF6" i="15"/>
  <c r="V6" i="15"/>
  <c r="T6" i="15"/>
  <c r="H7" i="15"/>
  <c r="T7" i="15"/>
  <c r="V7" i="15"/>
  <c r="AF7" i="15"/>
  <c r="AH7" i="15"/>
  <c r="AR7" i="15"/>
  <c r="AT7" i="15"/>
  <c r="BF7" i="15"/>
  <c r="T8" i="15"/>
  <c r="V8" i="15"/>
  <c r="AF8" i="15"/>
  <c r="AH8" i="15"/>
  <c r="AR8" i="15"/>
  <c r="AT8" i="15"/>
  <c r="BF8" i="15"/>
  <c r="T9" i="15"/>
  <c r="V9" i="15"/>
  <c r="AF9" i="15"/>
  <c r="AH9" i="15"/>
  <c r="AR9" i="15"/>
  <c r="AT9" i="15"/>
  <c r="BF9" i="15"/>
  <c r="T10" i="15"/>
  <c r="V10" i="15"/>
  <c r="AF10" i="15"/>
  <c r="AH10" i="15"/>
  <c r="AR10" i="15"/>
  <c r="AT10" i="15"/>
  <c r="BF10" i="15"/>
  <c r="T11" i="15"/>
  <c r="V11" i="15"/>
  <c r="AF11" i="15"/>
  <c r="AH11" i="15"/>
  <c r="AR11" i="15"/>
  <c r="AT11" i="15"/>
  <c r="BF11" i="15"/>
  <c r="T12" i="15"/>
  <c r="V12" i="15"/>
  <c r="AF12" i="15"/>
  <c r="AH12" i="15"/>
  <c r="AR12" i="15"/>
  <c r="AT12" i="15"/>
  <c r="BF12" i="15"/>
  <c r="T14" i="15"/>
  <c r="V14" i="15"/>
  <c r="AF14" i="15"/>
  <c r="AH14" i="15"/>
  <c r="AR14" i="15"/>
  <c r="AT14" i="15"/>
  <c r="BF14" i="15"/>
  <c r="T15" i="15"/>
  <c r="V15" i="15"/>
  <c r="AF15" i="15"/>
  <c r="AH15" i="15"/>
  <c r="AR15" i="15"/>
  <c r="AT15" i="15"/>
  <c r="BF15" i="15"/>
  <c r="T16" i="15"/>
  <c r="V16" i="15"/>
  <c r="AF16" i="15"/>
  <c r="AH16" i="15"/>
  <c r="AR16" i="15"/>
  <c r="AT16" i="15"/>
  <c r="BF16" i="15"/>
  <c r="T17" i="15"/>
  <c r="V17" i="15"/>
  <c r="AF17" i="15"/>
  <c r="AH17" i="15"/>
  <c r="AR17" i="15"/>
  <c r="AT17" i="15"/>
  <c r="BF17" i="15"/>
  <c r="T18" i="15"/>
  <c r="V18" i="15"/>
  <c r="AF18" i="15"/>
  <c r="AH18" i="15"/>
  <c r="AR18" i="15"/>
  <c r="AT18" i="15"/>
  <c r="BF18" i="15"/>
  <c r="T19" i="15"/>
  <c r="V19" i="15"/>
  <c r="AF19" i="15"/>
  <c r="AH19" i="15"/>
  <c r="AR19" i="15"/>
  <c r="AT19" i="15"/>
  <c r="BF19" i="15"/>
  <c r="T20" i="15"/>
  <c r="V20" i="15"/>
  <c r="AF20" i="15"/>
  <c r="AH20" i="15"/>
  <c r="AR20" i="15"/>
  <c r="AT20" i="15"/>
  <c r="BF20" i="15"/>
  <c r="T21" i="15"/>
  <c r="V21" i="15"/>
  <c r="AF21" i="15"/>
  <c r="AH21" i="15"/>
  <c r="AR21" i="15"/>
  <c r="AT21" i="15"/>
  <c r="BF21" i="15"/>
  <c r="T22" i="15"/>
  <c r="V22" i="15"/>
  <c r="AF22" i="15"/>
  <c r="AH22" i="15"/>
  <c r="AR22" i="15"/>
  <c r="AT22" i="15"/>
  <c r="BF22" i="15"/>
  <c r="T23" i="15"/>
  <c r="V23" i="15"/>
  <c r="AF23" i="15"/>
  <c r="AH23" i="15"/>
  <c r="AR23" i="15"/>
  <c r="AT23" i="15"/>
  <c r="BF23" i="15"/>
  <c r="T24" i="15"/>
  <c r="V24" i="15"/>
  <c r="AF24" i="15"/>
  <c r="AH24" i="15"/>
  <c r="AR24" i="15"/>
  <c r="AT24" i="15"/>
  <c r="BF24" i="15"/>
  <c r="T25" i="15"/>
  <c r="V25" i="15"/>
  <c r="AF25" i="15"/>
  <c r="AH25" i="15"/>
  <c r="AR25" i="15"/>
  <c r="AT25" i="15"/>
  <c r="BF25" i="15"/>
  <c r="T27" i="15"/>
  <c r="V27" i="15"/>
  <c r="AF27" i="15"/>
  <c r="AH27" i="15"/>
  <c r="AR27" i="15"/>
  <c r="AT27" i="15"/>
  <c r="BF27" i="15"/>
  <c r="T28" i="15"/>
  <c r="V28" i="15"/>
  <c r="AF28" i="15"/>
  <c r="AH28" i="15"/>
  <c r="AR28" i="15"/>
  <c r="AT28" i="15"/>
  <c r="BF28" i="15"/>
  <c r="T29" i="15"/>
  <c r="V29" i="15"/>
  <c r="AF29" i="15"/>
  <c r="AH29" i="15"/>
  <c r="AR29" i="15"/>
  <c r="AT29" i="15"/>
  <c r="BF29" i="15"/>
  <c r="T30" i="15"/>
  <c r="V30" i="15"/>
  <c r="AF30" i="15"/>
  <c r="AH30" i="15"/>
  <c r="AR30" i="15"/>
  <c r="AT30" i="15"/>
  <c r="BF30" i="15"/>
  <c r="T31" i="15"/>
  <c r="V31" i="15"/>
  <c r="AF31" i="15"/>
  <c r="AH31" i="15"/>
  <c r="AR31" i="15"/>
  <c r="AT31" i="15"/>
  <c r="BF31" i="15"/>
  <c r="T32" i="15"/>
  <c r="V32" i="15"/>
  <c r="AF32" i="15"/>
  <c r="AH32" i="15"/>
  <c r="AR32" i="15"/>
  <c r="AT32" i="15"/>
  <c r="BF32" i="15"/>
  <c r="T33" i="15"/>
  <c r="BK26" i="15"/>
  <c r="BD6" i="15"/>
  <c r="BF6" i="15"/>
  <c r="BE6" i="15"/>
  <c r="R6" i="22"/>
  <c r="BE6" i="13"/>
  <c r="BK40" i="15"/>
  <c r="BL13" i="15"/>
  <c r="BL35" i="15"/>
  <c r="BH6" i="14"/>
  <c r="AW7" i="14"/>
  <c r="P7" i="21" s="1"/>
  <c r="AI7" i="14"/>
  <c r="H7" i="21" s="1"/>
  <c r="AU7" i="14"/>
  <c r="BG7" i="14"/>
  <c r="T7" i="21" s="1"/>
  <c r="BI8" i="14"/>
  <c r="Y8" i="21" s="1"/>
  <c r="AI8" i="14"/>
  <c r="H8" i="21" s="1"/>
  <c r="AU8" i="14"/>
  <c r="BG8" i="14"/>
  <c r="T8" i="21" s="1"/>
  <c r="AW9" i="14"/>
  <c r="P9" i="21" s="1"/>
  <c r="AI9" i="14"/>
  <c r="H9" i="21" s="1"/>
  <c r="AU9" i="14"/>
  <c r="BG9" i="14"/>
  <c r="T9" i="21" s="1"/>
  <c r="BI10" i="14"/>
  <c r="Y10" i="21" s="1"/>
  <c r="AI10" i="14"/>
  <c r="H10" i="21" s="1"/>
  <c r="AU10" i="14"/>
  <c r="BG10" i="14"/>
  <c r="T10" i="21" s="1"/>
  <c r="AK11" i="14"/>
  <c r="J11" i="21" s="1"/>
  <c r="AI11" i="14"/>
  <c r="H11" i="21" s="1"/>
  <c r="AU11" i="14"/>
  <c r="BG11" i="14"/>
  <c r="T11" i="21" s="1"/>
  <c r="AW12" i="14"/>
  <c r="P12" i="21" s="1"/>
  <c r="AI12" i="14"/>
  <c r="H12" i="21" s="1"/>
  <c r="AU12" i="14"/>
  <c r="BG12" i="14"/>
  <c r="T12" i="21" s="1"/>
  <c r="AI13" i="14"/>
  <c r="AU13" i="14"/>
  <c r="BG13" i="14"/>
  <c r="AW14" i="14"/>
  <c r="P14" i="21" s="1"/>
  <c r="AI14" i="14"/>
  <c r="H14" i="21" s="1"/>
  <c r="AU14" i="14"/>
  <c r="BG14" i="14"/>
  <c r="T14" i="21" s="1"/>
  <c r="AI15" i="14"/>
  <c r="H15" i="21" s="1"/>
  <c r="AU15" i="14"/>
  <c r="BG15" i="14"/>
  <c r="T15" i="21" s="1"/>
  <c r="BG16" i="14"/>
  <c r="BI17" i="14"/>
  <c r="Y17" i="21" s="1"/>
  <c r="AI17" i="14"/>
  <c r="H17" i="21" s="1"/>
  <c r="AU17" i="14"/>
  <c r="BG17" i="14"/>
  <c r="T17" i="21" s="1"/>
  <c r="AW18" i="14"/>
  <c r="P18" i="21" s="1"/>
  <c r="AI18" i="14"/>
  <c r="H18" i="21" s="1"/>
  <c r="AU18" i="14"/>
  <c r="BG18" i="14"/>
  <c r="T18" i="21" s="1"/>
  <c r="BI19" i="14"/>
  <c r="Y19" i="21" s="1"/>
  <c r="AI19" i="14"/>
  <c r="H19" i="21" s="1"/>
  <c r="AU19" i="14"/>
  <c r="BG19" i="14"/>
  <c r="T19" i="21" s="1"/>
  <c r="AW20" i="14"/>
  <c r="P20" i="21" s="1"/>
  <c r="AI20" i="14"/>
  <c r="H20" i="21" s="1"/>
  <c r="AU20" i="14"/>
  <c r="BG20" i="14"/>
  <c r="T20" i="21" s="1"/>
  <c r="BI21" i="14"/>
  <c r="Y21" i="21" s="1"/>
  <c r="AI21" i="14"/>
  <c r="H21" i="21" s="1"/>
  <c r="AU21" i="14"/>
  <c r="BG21" i="14"/>
  <c r="T21" i="21" s="1"/>
  <c r="AW22" i="14"/>
  <c r="P22" i="21" s="1"/>
  <c r="AI22" i="14"/>
  <c r="H22" i="21" s="1"/>
  <c r="AU22" i="14"/>
  <c r="BG22" i="14"/>
  <c r="T22" i="21" s="1"/>
  <c r="BI23" i="14"/>
  <c r="Y23" i="21" s="1"/>
  <c r="AI23" i="14"/>
  <c r="H23" i="21" s="1"/>
  <c r="AU23" i="14"/>
  <c r="BG23" i="14"/>
  <c r="T23" i="21" s="1"/>
  <c r="AW24" i="14"/>
  <c r="P24" i="21" s="1"/>
  <c r="AI24" i="14"/>
  <c r="H24" i="21" s="1"/>
  <c r="AU24" i="14"/>
  <c r="BG24" i="14"/>
  <c r="T24" i="21" s="1"/>
  <c r="BI25" i="14"/>
  <c r="Y25" i="21" s="1"/>
  <c r="AI25" i="14"/>
  <c r="H25" i="21" s="1"/>
  <c r="AU25" i="14"/>
  <c r="BG25" i="14"/>
  <c r="T25" i="21" s="1"/>
  <c r="AW26" i="14"/>
  <c r="AI26" i="14"/>
  <c r="AU26" i="14"/>
  <c r="BG26" i="14"/>
  <c r="BI27" i="14"/>
  <c r="Y27" i="21" s="1"/>
  <c r="AI27" i="14"/>
  <c r="H27" i="21" s="1"/>
  <c r="AU27" i="14"/>
  <c r="BG27" i="14"/>
  <c r="T27" i="21" s="1"/>
  <c r="BI28" i="14"/>
  <c r="Y28" i="21" s="1"/>
  <c r="AI28" i="14"/>
  <c r="H28" i="21" s="1"/>
  <c r="AU28" i="14"/>
  <c r="BG28" i="14"/>
  <c r="T28" i="21" s="1"/>
  <c r="AU29" i="14"/>
  <c r="BG29" i="14"/>
  <c r="T29" i="21" s="1"/>
  <c r="AU30" i="14"/>
  <c r="BG30" i="14"/>
  <c r="T30" i="21" s="1"/>
  <c r="BI31" i="14"/>
  <c r="Y31" i="21" s="1"/>
  <c r="AU31" i="14"/>
  <c r="BG31" i="14"/>
  <c r="T31" i="21" s="1"/>
  <c r="AU32" i="14"/>
  <c r="BG32" i="14"/>
  <c r="T32" i="21" s="1"/>
  <c r="AU33" i="14"/>
  <c r="BG33" i="14"/>
  <c r="T33" i="21" s="1"/>
  <c r="AU34" i="14"/>
  <c r="BG34" i="14"/>
  <c r="T34" i="21" s="1"/>
  <c r="BI35" i="14"/>
  <c r="BL35" i="14" s="1"/>
  <c r="AI35" i="14"/>
  <c r="AU35" i="14"/>
  <c r="BG35" i="14"/>
  <c r="BI36" i="14"/>
  <c r="Y36" i="21" s="1"/>
  <c r="AI36" i="14"/>
  <c r="H36" i="21" s="1"/>
  <c r="BG36" i="14"/>
  <c r="T36" i="21" s="1"/>
  <c r="AU37" i="14"/>
  <c r="BG37" i="14"/>
  <c r="T37" i="21" s="1"/>
  <c r="AU38" i="14"/>
  <c r="AU38" i="15" s="1"/>
  <c r="BG38" i="14"/>
  <c r="BG38" i="15" s="1"/>
  <c r="BI39" i="14"/>
  <c r="Y39" i="21" s="1"/>
  <c r="AU39" i="14"/>
  <c r="BG39" i="14"/>
  <c r="T39" i="21" s="1"/>
  <c r="AU40" i="14"/>
  <c r="BG40" i="14"/>
  <c r="AU36" i="14"/>
  <c r="AI39" i="14"/>
  <c r="H39" i="21" s="1"/>
  <c r="AI31" i="14"/>
  <c r="H31" i="21" s="1"/>
  <c r="BI32" i="14"/>
  <c r="Y32" i="21" s="1"/>
  <c r="AI32" i="14"/>
  <c r="H32" i="21" s="1"/>
  <c r="AJ6" i="14"/>
  <c r="AJ8" i="14"/>
  <c r="AJ10" i="14"/>
  <c r="AJ13" i="14"/>
  <c r="E12" i="37" s="1"/>
  <c r="AJ15" i="14"/>
  <c r="AJ17" i="14"/>
  <c r="AJ19" i="14"/>
  <c r="AJ21" i="14"/>
  <c r="AJ39" i="14"/>
  <c r="AV6" i="14"/>
  <c r="Z41" i="14"/>
  <c r="Z41" i="15" s="1"/>
  <c r="AH41" i="14"/>
  <c r="BH7" i="14"/>
  <c r="BH8" i="14"/>
  <c r="BH9" i="14"/>
  <c r="BH10" i="14"/>
  <c r="AJ11" i="14"/>
  <c r="AV13" i="14"/>
  <c r="G12" i="37" s="1"/>
  <c r="BH13" i="14"/>
  <c r="AV15" i="14"/>
  <c r="BH15" i="14"/>
  <c r="BH17" i="14"/>
  <c r="BH19" i="14"/>
  <c r="BH21" i="14"/>
  <c r="BI29" i="14"/>
  <c r="Y29" i="21" s="1"/>
  <c r="AI29" i="14"/>
  <c r="H29" i="21" s="1"/>
  <c r="BI30" i="14"/>
  <c r="Y30" i="21" s="1"/>
  <c r="AI30" i="14"/>
  <c r="H30" i="21" s="1"/>
  <c r="BI33" i="14"/>
  <c r="Y33" i="21" s="1"/>
  <c r="AI33" i="14"/>
  <c r="H33" i="21" s="1"/>
  <c r="BI34" i="14"/>
  <c r="Y34" i="21" s="1"/>
  <c r="AI34" i="14"/>
  <c r="H34" i="21" s="1"/>
  <c r="BI37" i="14"/>
  <c r="Y37" i="21" s="1"/>
  <c r="AI37" i="14"/>
  <c r="H37" i="21" s="1"/>
  <c r="BI38" i="14"/>
  <c r="AI38" i="14"/>
  <c r="AI38" i="15" s="1"/>
  <c r="BH39" i="14"/>
  <c r="BI40" i="14"/>
  <c r="BL40" i="14" s="1"/>
  <c r="AI40" i="14"/>
  <c r="AK7" i="14"/>
  <c r="J7" i="21" s="1"/>
  <c r="BI7" i="14"/>
  <c r="Y7" i="21" s="1"/>
  <c r="AK9" i="14"/>
  <c r="J9" i="21" s="1"/>
  <c r="BI9" i="14"/>
  <c r="Y9" i="21" s="1"/>
  <c r="AK12" i="14"/>
  <c r="J12" i="21" s="1"/>
  <c r="BI12" i="14"/>
  <c r="Y12" i="21" s="1"/>
  <c r="AK14" i="14"/>
  <c r="J14" i="21" s="1"/>
  <c r="BI14" i="14"/>
  <c r="Y14" i="21" s="1"/>
  <c r="BI16" i="14"/>
  <c r="Y16" i="21" s="1"/>
  <c r="AK18" i="14"/>
  <c r="J18" i="21" s="1"/>
  <c r="BI18" i="14"/>
  <c r="Y18" i="21" s="1"/>
  <c r="AK20" i="14"/>
  <c r="J20" i="21" s="1"/>
  <c r="BI20" i="14"/>
  <c r="Y20" i="21" s="1"/>
  <c r="AK22" i="14"/>
  <c r="J22" i="21" s="1"/>
  <c r="BI22" i="14"/>
  <c r="Y22" i="21" s="1"/>
  <c r="AJ23" i="14"/>
  <c r="BH23" i="14"/>
  <c r="AK24" i="14"/>
  <c r="J24" i="21" s="1"/>
  <c r="BI24" i="14"/>
  <c r="Y24" i="21" s="1"/>
  <c r="AJ25" i="14"/>
  <c r="BH25" i="14"/>
  <c r="AK26" i="14"/>
  <c r="BI26" i="14"/>
  <c r="BL26" i="14" s="1"/>
  <c r="AJ27" i="14"/>
  <c r="BH27" i="14"/>
  <c r="AK28" i="14"/>
  <c r="J28" i="21" s="1"/>
  <c r="AJ29" i="14"/>
  <c r="BH29" i="14"/>
  <c r="AK30" i="14"/>
  <c r="J30" i="21" s="1"/>
  <c r="AJ31" i="14"/>
  <c r="BH31" i="14"/>
  <c r="AK32" i="14"/>
  <c r="J32" i="21" s="1"/>
  <c r="AJ33" i="14"/>
  <c r="BH33" i="14"/>
  <c r="AK34" i="14"/>
  <c r="J34" i="21" s="1"/>
  <c r="AJ35" i="14"/>
  <c r="E34" i="37" s="1"/>
  <c r="BH35" i="14"/>
  <c r="J34" i="37" s="1"/>
  <c r="AK36" i="14"/>
  <c r="J36" i="21" s="1"/>
  <c r="AJ37" i="14"/>
  <c r="BH37" i="14"/>
  <c r="AK38" i="14"/>
  <c r="AK38" i="15" s="1"/>
  <c r="W40" i="14"/>
  <c r="W8" i="14"/>
  <c r="E8" i="21" s="1"/>
  <c r="AV8" i="14"/>
  <c r="W10" i="14"/>
  <c r="E10" i="21" s="1"/>
  <c r="AV10" i="14"/>
  <c r="W17" i="14"/>
  <c r="E17" i="21" s="1"/>
  <c r="AV17" i="14"/>
  <c r="W18" i="14"/>
  <c r="E18" i="21" s="1"/>
  <c r="W19" i="14"/>
  <c r="E19" i="21" s="1"/>
  <c r="AV19" i="14"/>
  <c r="W20" i="14"/>
  <c r="E20" i="21" s="1"/>
  <c r="W21" i="14"/>
  <c r="E21" i="21" s="1"/>
  <c r="AV21" i="14"/>
  <c r="W22" i="14"/>
  <c r="E22" i="21" s="1"/>
  <c r="AV23" i="14"/>
  <c r="W24" i="14"/>
  <c r="E24" i="21" s="1"/>
  <c r="AV25" i="14"/>
  <c r="AV27" i="14"/>
  <c r="AV29" i="14"/>
  <c r="AV31" i="14"/>
  <c r="AV33" i="14"/>
  <c r="AV35" i="14"/>
  <c r="G34" i="37" s="1"/>
  <c r="AV37" i="14"/>
  <c r="E41" i="12"/>
  <c r="E41" i="13" s="1"/>
  <c r="AO41" i="12"/>
  <c r="AO41" i="13" s="1"/>
  <c r="AS41" i="12"/>
  <c r="K41" i="12"/>
  <c r="K41" i="13" s="1"/>
  <c r="BJ7" i="14"/>
  <c r="Z7" i="21" s="1"/>
  <c r="BJ9" i="14"/>
  <c r="Z9" i="21" s="1"/>
  <c r="BI13" i="14"/>
  <c r="BL13" i="14" s="1"/>
  <c r="AW13" i="14"/>
  <c r="AK13" i="14"/>
  <c r="BI15" i="14"/>
  <c r="Y15" i="21" s="1"/>
  <c r="AW15" i="14"/>
  <c r="P15" i="21" s="1"/>
  <c r="AK15" i="14"/>
  <c r="J15" i="21" s="1"/>
  <c r="BK39" i="14"/>
  <c r="W7" i="14"/>
  <c r="E7" i="21" s="1"/>
  <c r="W9" i="14"/>
  <c r="E9" i="21" s="1"/>
  <c r="W11" i="14"/>
  <c r="E11" i="21" s="1"/>
  <c r="AV11" i="14"/>
  <c r="BH11" i="14"/>
  <c r="BJ23" i="14"/>
  <c r="Z23" i="21" s="1"/>
  <c r="BI11" i="14"/>
  <c r="Y11" i="21" s="1"/>
  <c r="AW11" i="14"/>
  <c r="P11" i="21" s="1"/>
  <c r="BH12" i="14"/>
  <c r="AV12" i="14"/>
  <c r="AJ12" i="14"/>
  <c r="BH14" i="14"/>
  <c r="AV14" i="14"/>
  <c r="AJ14" i="14"/>
  <c r="BH16" i="14"/>
  <c r="E41" i="14"/>
  <c r="E41" i="15" s="1"/>
  <c r="K41" i="14"/>
  <c r="K41" i="15" s="1"/>
  <c r="Q41" i="14"/>
  <c r="Q41" i="15" s="1"/>
  <c r="U41" i="14"/>
  <c r="W6" i="14"/>
  <c r="E6" i="21" s="1"/>
  <c r="AC41" i="14"/>
  <c r="AC41" i="15" s="1"/>
  <c r="AG41" i="14"/>
  <c r="AI6" i="14"/>
  <c r="H6" i="21" s="1"/>
  <c r="AK6" i="14"/>
  <c r="J6" i="21" s="1"/>
  <c r="AO41" i="14"/>
  <c r="AO41" i="15" s="1"/>
  <c r="AS41" i="14"/>
  <c r="AU6" i="14"/>
  <c r="AW6" i="14"/>
  <c r="P6" i="21" s="1"/>
  <c r="BA41" i="14"/>
  <c r="BA41" i="15" s="1"/>
  <c r="BE41" i="14"/>
  <c r="BG6" i="14"/>
  <c r="T6" i="21" s="1"/>
  <c r="BI6" i="14"/>
  <c r="Y6" i="21" s="1"/>
  <c r="BK6" i="14"/>
  <c r="AJ7" i="14"/>
  <c r="AV7" i="14"/>
  <c r="AK8" i="14"/>
  <c r="J8" i="21" s="1"/>
  <c r="AW8" i="14"/>
  <c r="P8" i="21" s="1"/>
  <c r="AJ9" i="14"/>
  <c r="AV9" i="14"/>
  <c r="AK10" i="14"/>
  <c r="J10" i="21" s="1"/>
  <c r="AW10" i="14"/>
  <c r="P10" i="21" s="1"/>
  <c r="W12" i="14"/>
  <c r="E12" i="21" s="1"/>
  <c r="W13" i="14"/>
  <c r="W14" i="14"/>
  <c r="E14" i="21" s="1"/>
  <c r="W15" i="14"/>
  <c r="E15" i="21" s="1"/>
  <c r="AK17" i="14"/>
  <c r="J17" i="21" s="1"/>
  <c r="AW17" i="14"/>
  <c r="P17" i="21" s="1"/>
  <c r="AJ18" i="14"/>
  <c r="AV18" i="14"/>
  <c r="BH18" i="14"/>
  <c r="AK19" i="14"/>
  <c r="J19" i="21" s="1"/>
  <c r="AW19" i="14"/>
  <c r="P19" i="21" s="1"/>
  <c r="AJ20" i="14"/>
  <c r="AV20" i="14"/>
  <c r="BH20" i="14"/>
  <c r="AK21" i="14"/>
  <c r="J21" i="21" s="1"/>
  <c r="AW21" i="14"/>
  <c r="P21" i="21" s="1"/>
  <c r="AJ22" i="14"/>
  <c r="AV22" i="14"/>
  <c r="BH22" i="14"/>
  <c r="AK23" i="14"/>
  <c r="J23" i="21" s="1"/>
  <c r="AW23" i="14"/>
  <c r="P23" i="21" s="1"/>
  <c r="BK23" i="14"/>
  <c r="AJ24" i="14"/>
  <c r="AV24" i="14"/>
  <c r="BH24" i="14"/>
  <c r="AK25" i="14"/>
  <c r="J25" i="21" s="1"/>
  <c r="AW25" i="14"/>
  <c r="P25" i="21" s="1"/>
  <c r="AJ26" i="14"/>
  <c r="AV26" i="14"/>
  <c r="BH26" i="14"/>
  <c r="J25" i="37" s="1"/>
  <c r="AK27" i="14"/>
  <c r="J27" i="21" s="1"/>
  <c r="AW27" i="14"/>
  <c r="P27" i="21" s="1"/>
  <c r="BK27" i="14"/>
  <c r="AJ28" i="14"/>
  <c r="AV28" i="14"/>
  <c r="BH28" i="14"/>
  <c r="AK29" i="14"/>
  <c r="J29" i="21" s="1"/>
  <c r="AW29" i="14"/>
  <c r="P29" i="21" s="1"/>
  <c r="AJ30" i="14"/>
  <c r="AV30" i="14"/>
  <c r="BH30" i="14"/>
  <c r="AK31" i="14"/>
  <c r="J31" i="21" s="1"/>
  <c r="AW31" i="14"/>
  <c r="P31" i="21" s="1"/>
  <c r="AJ32" i="14"/>
  <c r="AV32" i="14"/>
  <c r="BH32" i="14"/>
  <c r="AK33" i="14"/>
  <c r="J33" i="21" s="1"/>
  <c r="AW33" i="14"/>
  <c r="P33" i="21" s="1"/>
  <c r="AJ34" i="14"/>
  <c r="AV34" i="14"/>
  <c r="BH34" i="14"/>
  <c r="AK35" i="14"/>
  <c r="AW35" i="14"/>
  <c r="AJ36" i="14"/>
  <c r="AV36" i="14"/>
  <c r="BH36" i="14"/>
  <c r="AK37" i="14"/>
  <c r="J37" i="21" s="1"/>
  <c r="AW37" i="14"/>
  <c r="P37" i="21" s="1"/>
  <c r="AJ38" i="14"/>
  <c r="E37" i="37" s="1"/>
  <c r="AV38" i="14"/>
  <c r="G37" i="37" s="1"/>
  <c r="BH38" i="14"/>
  <c r="W39" i="14"/>
  <c r="E39" i="21" s="1"/>
  <c r="AK39" i="14"/>
  <c r="J39" i="21" s="1"/>
  <c r="AW39" i="14"/>
  <c r="P39" i="21" s="1"/>
  <c r="AJ40" i="14"/>
  <c r="E39" i="37" s="1"/>
  <c r="AV40" i="14"/>
  <c r="G39" i="37" s="1"/>
  <c r="BH40" i="14"/>
  <c r="J39" i="37" s="1"/>
  <c r="AV39" i="14"/>
  <c r="AK40" i="14"/>
  <c r="AW40" i="14"/>
  <c r="U41" i="12"/>
  <c r="W7" i="12"/>
  <c r="E7" i="18" s="1"/>
  <c r="BH8" i="12"/>
  <c r="W9" i="12"/>
  <c r="E9" i="18" s="1"/>
  <c r="BH10" i="12"/>
  <c r="W11" i="12"/>
  <c r="E11" i="18" s="1"/>
  <c r="BH12" i="12"/>
  <c r="BH13" i="12"/>
  <c r="AV14" i="12"/>
  <c r="AV18" i="12"/>
  <c r="W20" i="12"/>
  <c r="E20" i="18" s="1"/>
  <c r="BH22" i="12"/>
  <c r="W29" i="12"/>
  <c r="E29" i="18" s="1"/>
  <c r="W30" i="12"/>
  <c r="E30" i="18" s="1"/>
  <c r="W31" i="12"/>
  <c r="E31" i="18" s="1"/>
  <c r="W33" i="12"/>
  <c r="E33" i="18" s="1"/>
  <c r="AU33" i="12"/>
  <c r="BG33" i="12"/>
  <c r="T33" i="18" s="1"/>
  <c r="BI34" i="12"/>
  <c r="BL34" i="12" s="1"/>
  <c r="BL34" i="13" s="1"/>
  <c r="AI34" i="12"/>
  <c r="AU34" i="12"/>
  <c r="BI35" i="12"/>
  <c r="Y35" i="18" s="1"/>
  <c r="AI35" i="12"/>
  <c r="H35" i="18" s="1"/>
  <c r="W36" i="12"/>
  <c r="E36" i="18" s="1"/>
  <c r="AU38" i="12"/>
  <c r="BG38" i="12"/>
  <c r="T38" i="18" s="1"/>
  <c r="BI39" i="12"/>
  <c r="BL39" i="12" s="1"/>
  <c r="BL39" i="13" s="1"/>
  <c r="AI39" i="12"/>
  <c r="AU39" i="12"/>
  <c r="BG39" i="12"/>
  <c r="BI40" i="12"/>
  <c r="Y40" i="18" s="1"/>
  <c r="AI40" i="12"/>
  <c r="H40" i="18" s="1"/>
  <c r="AU40" i="12"/>
  <c r="BG40" i="12"/>
  <c r="T40" i="18" s="1"/>
  <c r="BG8" i="12"/>
  <c r="T8" i="18" s="1"/>
  <c r="BG10" i="12"/>
  <c r="T10" i="18" s="1"/>
  <c r="BG13" i="12"/>
  <c r="T13" i="18" s="1"/>
  <c r="BG14" i="12"/>
  <c r="T14" i="18" s="1"/>
  <c r="BG15" i="12"/>
  <c r="T15" i="18" s="1"/>
  <c r="BG16" i="12"/>
  <c r="BG17" i="12"/>
  <c r="T17" i="18" s="1"/>
  <c r="BG19" i="12"/>
  <c r="T19" i="18" s="1"/>
  <c r="BG21" i="12"/>
  <c r="T21" i="18" s="1"/>
  <c r="W24" i="12"/>
  <c r="W26" i="12"/>
  <c r="E26" i="18" s="1"/>
  <c r="W27" i="12"/>
  <c r="E27" i="18" s="1"/>
  <c r="AU27" i="12"/>
  <c r="BG27" i="12"/>
  <c r="T27" i="18" s="1"/>
  <c r="BI28" i="12"/>
  <c r="Y28" i="18" s="1"/>
  <c r="AI28" i="12"/>
  <c r="H28" i="18" s="1"/>
  <c r="AU28" i="12"/>
  <c r="BG28" i="12"/>
  <c r="T28" i="18" s="1"/>
  <c r="BI29" i="12"/>
  <c r="Y29" i="18" s="1"/>
  <c r="AI29" i="12"/>
  <c r="H29" i="18" s="1"/>
  <c r="AU29" i="12"/>
  <c r="BG29" i="12"/>
  <c r="T29" i="18" s="1"/>
  <c r="BI30" i="12"/>
  <c r="Y30" i="18" s="1"/>
  <c r="AI30" i="12"/>
  <c r="H30" i="18" s="1"/>
  <c r="AU30" i="12"/>
  <c r="BG30" i="12"/>
  <c r="T30" i="18" s="1"/>
  <c r="BI31" i="12"/>
  <c r="Y31" i="18" s="1"/>
  <c r="AI31" i="12"/>
  <c r="H31" i="18" s="1"/>
  <c r="AU31" i="12"/>
  <c r="BG31" i="12"/>
  <c r="T31" i="18" s="1"/>
  <c r="BI32" i="12"/>
  <c r="Y32" i="18" s="1"/>
  <c r="AI32" i="12"/>
  <c r="H32" i="18" s="1"/>
  <c r="AU32" i="12"/>
  <c r="BI33" i="12"/>
  <c r="Y33" i="18" s="1"/>
  <c r="AI33" i="12"/>
  <c r="H33" i="18" s="1"/>
  <c r="W34" i="12"/>
  <c r="AU35" i="12"/>
  <c r="BG35" i="12"/>
  <c r="T35" i="18" s="1"/>
  <c r="BI36" i="12"/>
  <c r="Y36" i="18" s="1"/>
  <c r="AI36" i="12"/>
  <c r="H36" i="18" s="1"/>
  <c r="AU36" i="12"/>
  <c r="BG36" i="12"/>
  <c r="T36" i="18" s="1"/>
  <c r="AW37" i="12"/>
  <c r="P37" i="18" s="1"/>
  <c r="AI37" i="12"/>
  <c r="H37" i="18" s="1"/>
  <c r="AU37" i="12"/>
  <c r="BI38" i="12"/>
  <c r="Y38" i="18" s="1"/>
  <c r="AI38" i="12"/>
  <c r="H38" i="18" s="1"/>
  <c r="BG11" i="12"/>
  <c r="T11" i="18" s="1"/>
  <c r="BG12" i="12"/>
  <c r="T12" i="18" s="1"/>
  <c r="BG18" i="12"/>
  <c r="T18" i="18" s="1"/>
  <c r="BG20" i="12"/>
  <c r="T20" i="18" s="1"/>
  <c r="BG22" i="12"/>
  <c r="T22" i="18" s="1"/>
  <c r="BG32" i="12"/>
  <c r="T32" i="18" s="1"/>
  <c r="BG37" i="12"/>
  <c r="T37" i="18" s="1"/>
  <c r="BG7" i="12"/>
  <c r="T7" i="18" s="1"/>
  <c r="BG23" i="12"/>
  <c r="T23" i="18" s="1"/>
  <c r="BG24" i="12"/>
  <c r="BG25" i="12"/>
  <c r="T25" i="18" s="1"/>
  <c r="BG26" i="12"/>
  <c r="T26" i="18" s="1"/>
  <c r="BG34" i="12"/>
  <c r="AU7" i="12"/>
  <c r="AU8" i="12"/>
  <c r="AU9" i="12"/>
  <c r="AU10" i="12"/>
  <c r="AU11" i="12"/>
  <c r="AU12" i="12"/>
  <c r="AU13" i="12"/>
  <c r="AU14" i="12"/>
  <c r="AU15" i="12"/>
  <c r="AU17" i="12"/>
  <c r="AU18" i="12"/>
  <c r="AU19" i="12"/>
  <c r="AU20" i="12"/>
  <c r="AU21" i="12"/>
  <c r="AU22" i="12"/>
  <c r="AU23" i="12"/>
  <c r="AU24" i="12"/>
  <c r="AU25" i="12"/>
  <c r="AU26" i="12"/>
  <c r="AW6" i="12"/>
  <c r="P6" i="18" s="1"/>
  <c r="BI7" i="12"/>
  <c r="Y7" i="18" s="1"/>
  <c r="AI7" i="12"/>
  <c r="H7" i="18" s="1"/>
  <c r="AW8" i="12"/>
  <c r="P8" i="18" s="1"/>
  <c r="AI8" i="12"/>
  <c r="H8" i="18" s="1"/>
  <c r="AI9" i="12"/>
  <c r="H9" i="18" s="1"/>
  <c r="BI10" i="12"/>
  <c r="Y10" i="18" s="1"/>
  <c r="AI10" i="12"/>
  <c r="H10" i="18" s="1"/>
  <c r="BI11" i="12"/>
  <c r="Y11" i="18" s="1"/>
  <c r="AI11" i="12"/>
  <c r="H11" i="18" s="1"/>
  <c r="BI12" i="12"/>
  <c r="Y12" i="18" s="1"/>
  <c r="AI12" i="12"/>
  <c r="H12" i="18" s="1"/>
  <c r="AW13" i="12"/>
  <c r="P13" i="18" s="1"/>
  <c r="AI13" i="12"/>
  <c r="H13" i="18" s="1"/>
  <c r="AI14" i="12"/>
  <c r="H14" i="18" s="1"/>
  <c r="AW15" i="12"/>
  <c r="P15" i="18" s="1"/>
  <c r="AI15" i="12"/>
  <c r="H15" i="18" s="1"/>
  <c r="AW17" i="12"/>
  <c r="P17" i="18" s="1"/>
  <c r="AI17" i="12"/>
  <c r="H17" i="18" s="1"/>
  <c r="AI18" i="12"/>
  <c r="H18" i="18" s="1"/>
  <c r="AW19" i="12"/>
  <c r="P19" i="18" s="1"/>
  <c r="AI19" i="12"/>
  <c r="H19" i="18" s="1"/>
  <c r="BI20" i="12"/>
  <c r="Y20" i="18" s="1"/>
  <c r="AI20" i="12"/>
  <c r="H20" i="18" s="1"/>
  <c r="AW21" i="12"/>
  <c r="P21" i="18" s="1"/>
  <c r="AI21" i="12"/>
  <c r="H21" i="18" s="1"/>
  <c r="BI22" i="12"/>
  <c r="Y22" i="18" s="1"/>
  <c r="AI22" i="12"/>
  <c r="H22" i="18" s="1"/>
  <c r="AW23" i="12"/>
  <c r="P23" i="18" s="1"/>
  <c r="AI23" i="12"/>
  <c r="H23" i="18" s="1"/>
  <c r="BI24" i="12"/>
  <c r="BL24" i="12" s="1"/>
  <c r="BL24" i="13" s="1"/>
  <c r="AI24" i="12"/>
  <c r="AW25" i="12"/>
  <c r="P25" i="18" s="1"/>
  <c r="AI25" i="12"/>
  <c r="H25" i="18" s="1"/>
  <c r="BI26" i="12"/>
  <c r="Y26" i="18" s="1"/>
  <c r="AI26" i="12"/>
  <c r="H26" i="18" s="1"/>
  <c r="BH38" i="12"/>
  <c r="BJ38" i="12" s="1"/>
  <c r="Z38" i="18" s="1"/>
  <c r="BH40" i="12"/>
  <c r="W25" i="12"/>
  <c r="E25" i="18" s="1"/>
  <c r="AW29" i="12"/>
  <c r="P29" i="18" s="1"/>
  <c r="AW33" i="12"/>
  <c r="P33" i="18" s="1"/>
  <c r="W35" i="12"/>
  <c r="E35" i="18" s="1"/>
  <c r="W28" i="12"/>
  <c r="E28" i="18" s="1"/>
  <c r="AW31" i="12"/>
  <c r="P31" i="18" s="1"/>
  <c r="W32" i="12"/>
  <c r="E32" i="18" s="1"/>
  <c r="AW35" i="12"/>
  <c r="P35" i="18" s="1"/>
  <c r="W37" i="12"/>
  <c r="E37" i="18" s="1"/>
  <c r="AK6" i="12"/>
  <c r="J6" i="18" s="1"/>
  <c r="BI6" i="12"/>
  <c r="Y6" i="18" s="1"/>
  <c r="AJ7" i="12"/>
  <c r="BH7" i="12"/>
  <c r="AK8" i="12"/>
  <c r="J8" i="18" s="1"/>
  <c r="BI8" i="12"/>
  <c r="Y8" i="18" s="1"/>
  <c r="AJ9" i="12"/>
  <c r="AW10" i="12"/>
  <c r="P10" i="18" s="1"/>
  <c r="AV11" i="12"/>
  <c r="AW12" i="12"/>
  <c r="P12" i="18" s="1"/>
  <c r="AV13" i="12"/>
  <c r="AJ14" i="12"/>
  <c r="BH14" i="12"/>
  <c r="AK15" i="12"/>
  <c r="J15" i="18" s="1"/>
  <c r="BI15" i="12"/>
  <c r="Y15" i="18" s="1"/>
  <c r="BH16" i="12"/>
  <c r="AK17" i="12"/>
  <c r="J17" i="18" s="1"/>
  <c r="BI17" i="12"/>
  <c r="Y17" i="18" s="1"/>
  <c r="AJ18" i="12"/>
  <c r="BH18" i="12"/>
  <c r="AK19" i="12"/>
  <c r="J19" i="18" s="1"/>
  <c r="BI19" i="12"/>
  <c r="Y19" i="18" s="1"/>
  <c r="AJ20" i="12"/>
  <c r="BH20" i="12"/>
  <c r="AK21" i="12"/>
  <c r="J21" i="18" s="1"/>
  <c r="BI21" i="12"/>
  <c r="Y21" i="18" s="1"/>
  <c r="AJ22" i="12"/>
  <c r="AK23" i="12"/>
  <c r="J23" i="18" s="1"/>
  <c r="BI23" i="12"/>
  <c r="Y23" i="18" s="1"/>
  <c r="AJ24" i="12"/>
  <c r="E23" i="36" s="1"/>
  <c r="BH24" i="12"/>
  <c r="J23" i="36" s="1"/>
  <c r="AK25" i="12"/>
  <c r="J25" i="18" s="1"/>
  <c r="BI25" i="12"/>
  <c r="Y25" i="18" s="1"/>
  <c r="AJ26" i="12"/>
  <c r="BH26" i="12"/>
  <c r="AJ28" i="12"/>
  <c r="BH28" i="12"/>
  <c r="AK29" i="12"/>
  <c r="J29" i="18" s="1"/>
  <c r="AJ30" i="12"/>
  <c r="BH30" i="12"/>
  <c r="AK31" i="12"/>
  <c r="J31" i="18" s="1"/>
  <c r="AJ32" i="12"/>
  <c r="BH32" i="12"/>
  <c r="AK33" i="12"/>
  <c r="J33" i="18" s="1"/>
  <c r="AJ34" i="12"/>
  <c r="E33" i="36" s="1"/>
  <c r="BH34" i="12"/>
  <c r="AK35" i="12"/>
  <c r="J35" i="18" s="1"/>
  <c r="AJ36" i="12"/>
  <c r="BH36" i="12"/>
  <c r="AK37" i="12"/>
  <c r="J37" i="18" s="1"/>
  <c r="BI37" i="12"/>
  <c r="Y37" i="18" s="1"/>
  <c r="AJ38" i="12"/>
  <c r="W39" i="12"/>
  <c r="AV7" i="12"/>
  <c r="AV9" i="12"/>
  <c r="AK10" i="12"/>
  <c r="J10" i="18" s="1"/>
  <c r="AJ11" i="12"/>
  <c r="BH11" i="12"/>
  <c r="AK12" i="12"/>
  <c r="J12" i="18" s="1"/>
  <c r="AJ13" i="12"/>
  <c r="AV20" i="12"/>
  <c r="W21" i="12"/>
  <c r="E21" i="18" s="1"/>
  <c r="W22" i="12"/>
  <c r="E22" i="18" s="1"/>
  <c r="AV22" i="12"/>
  <c r="W23" i="12"/>
  <c r="E23" i="18" s="1"/>
  <c r="AV24" i="12"/>
  <c r="G23" i="36" s="1"/>
  <c r="AV26" i="12"/>
  <c r="AV28" i="12"/>
  <c r="AV30" i="12"/>
  <c r="AV32" i="12"/>
  <c r="AV34" i="12"/>
  <c r="G33" i="36" s="1"/>
  <c r="AV36" i="12"/>
  <c r="AV38" i="12"/>
  <c r="AK39" i="12"/>
  <c r="BK12" i="12"/>
  <c r="BK8" i="12"/>
  <c r="BK8" i="13" s="1"/>
  <c r="BI14" i="12"/>
  <c r="Y14" i="18" s="1"/>
  <c r="AW14" i="12"/>
  <c r="P14" i="18" s="1"/>
  <c r="AK14" i="12"/>
  <c r="J14" i="18" s="1"/>
  <c r="BI16" i="12"/>
  <c r="Y16" i="18" s="1"/>
  <c r="BI18" i="12"/>
  <c r="Y18" i="18" s="1"/>
  <c r="AW18" i="12"/>
  <c r="P18" i="18" s="1"/>
  <c r="AK18" i="12"/>
  <c r="J18" i="18" s="1"/>
  <c r="W6" i="12"/>
  <c r="E6" i="18" s="1"/>
  <c r="AI6" i="12"/>
  <c r="H6" i="18" s="1"/>
  <c r="AU6" i="12"/>
  <c r="BG6" i="12"/>
  <c r="T6" i="18" s="1"/>
  <c r="BJ7" i="12"/>
  <c r="Z7" i="18" s="1"/>
  <c r="W8" i="12"/>
  <c r="E8" i="18" s="1"/>
  <c r="BD9" i="12"/>
  <c r="BF9" i="12"/>
  <c r="S9" i="18" s="1"/>
  <c r="W10" i="12"/>
  <c r="E10" i="18" s="1"/>
  <c r="W12" i="12"/>
  <c r="E12" i="18" s="1"/>
  <c r="BI13" i="12"/>
  <c r="Y13" i="18" s="1"/>
  <c r="BJ24" i="12"/>
  <c r="BJ36" i="12"/>
  <c r="Z36" i="18" s="1"/>
  <c r="BH15" i="12"/>
  <c r="AV15" i="12"/>
  <c r="AJ15" i="12"/>
  <c r="BH17" i="12"/>
  <c r="AV17" i="12"/>
  <c r="AJ17" i="12"/>
  <c r="BH19" i="12"/>
  <c r="AV19" i="12"/>
  <c r="AJ19" i="12"/>
  <c r="H41" i="12"/>
  <c r="H41" i="13" s="1"/>
  <c r="N41" i="12"/>
  <c r="N41" i="13" s="1"/>
  <c r="T41" i="12"/>
  <c r="V41" i="12"/>
  <c r="D41" i="18" s="1"/>
  <c r="AJ6" i="12"/>
  <c r="AR41" i="12"/>
  <c r="AT41" i="12"/>
  <c r="AV6" i="12"/>
  <c r="BF41" i="12"/>
  <c r="S41" i="18" s="1"/>
  <c r="BH6" i="12"/>
  <c r="AK7" i="12"/>
  <c r="J7" i="18" s="1"/>
  <c r="AW7" i="12"/>
  <c r="AJ8" i="12"/>
  <c r="AV8" i="12"/>
  <c r="AK9" i="12"/>
  <c r="J9" i="18" s="1"/>
  <c r="AW9" i="12"/>
  <c r="P9" i="18" s="1"/>
  <c r="BA9" i="12"/>
  <c r="BE9" i="12"/>
  <c r="AJ10" i="12"/>
  <c r="AV10" i="12"/>
  <c r="AK11" i="12"/>
  <c r="J11" i="18" s="1"/>
  <c r="AW11" i="12"/>
  <c r="P11" i="18" s="1"/>
  <c r="AJ12" i="12"/>
  <c r="AV12" i="12"/>
  <c r="W13" i="12"/>
  <c r="E13" i="18" s="1"/>
  <c r="AK13" i="12"/>
  <c r="J13" i="18" s="1"/>
  <c r="W14" i="12"/>
  <c r="E14" i="18" s="1"/>
  <c r="W15" i="12"/>
  <c r="E15" i="18" s="1"/>
  <c r="W17" i="12"/>
  <c r="E17" i="18" s="1"/>
  <c r="W18" i="12"/>
  <c r="E18" i="18" s="1"/>
  <c r="W19" i="12"/>
  <c r="E19" i="18" s="1"/>
  <c r="AK20" i="12"/>
  <c r="J20" i="18" s="1"/>
  <c r="AW20" i="12"/>
  <c r="P20" i="18" s="1"/>
  <c r="AJ21" i="12"/>
  <c r="AV21" i="12"/>
  <c r="BH21" i="12"/>
  <c r="AK22" i="12"/>
  <c r="J22" i="18" s="1"/>
  <c r="AW22" i="12"/>
  <c r="P22" i="18" s="1"/>
  <c r="BK22" i="12"/>
  <c r="AJ23" i="12"/>
  <c r="AV23" i="12"/>
  <c r="BH23" i="12"/>
  <c r="AK24" i="12"/>
  <c r="AW24" i="12"/>
  <c r="BK24" i="12"/>
  <c r="AJ25" i="12"/>
  <c r="AV25" i="12"/>
  <c r="BH25" i="12"/>
  <c r="AK26" i="12"/>
  <c r="J26" i="18" s="1"/>
  <c r="AW26" i="12"/>
  <c r="P26" i="18" s="1"/>
  <c r="BK26" i="12"/>
  <c r="Z27" i="12"/>
  <c r="AF27" i="12"/>
  <c r="Q27" i="23" s="1"/>
  <c r="AH27" i="12"/>
  <c r="G27" i="18" s="1"/>
  <c r="AK28" i="12"/>
  <c r="J28" i="18" s="1"/>
  <c r="AW28" i="12"/>
  <c r="P28" i="18" s="1"/>
  <c r="BK28" i="12"/>
  <c r="AJ29" i="12"/>
  <c r="AV29" i="12"/>
  <c r="BH29" i="12"/>
  <c r="AK30" i="12"/>
  <c r="J30" i="18" s="1"/>
  <c r="AW30" i="12"/>
  <c r="P30" i="18" s="1"/>
  <c r="AJ31" i="12"/>
  <c r="AV31" i="12"/>
  <c r="BH31" i="12"/>
  <c r="AK32" i="12"/>
  <c r="J32" i="18" s="1"/>
  <c r="AW32" i="12"/>
  <c r="P32" i="18" s="1"/>
  <c r="BK32" i="12"/>
  <c r="AJ33" i="12"/>
  <c r="AV33" i="12"/>
  <c r="BH33" i="12"/>
  <c r="AK34" i="12"/>
  <c r="AW34" i="12"/>
  <c r="AJ35" i="12"/>
  <c r="AV35" i="12"/>
  <c r="BH35" i="12"/>
  <c r="AK36" i="12"/>
  <c r="J36" i="18" s="1"/>
  <c r="AW36" i="12"/>
  <c r="P36" i="18" s="1"/>
  <c r="AJ37" i="12"/>
  <c r="AV37" i="12"/>
  <c r="BH37" i="12"/>
  <c r="W38" i="12"/>
  <c r="E38" i="18" s="1"/>
  <c r="AK38" i="12"/>
  <c r="J38" i="18" s="1"/>
  <c r="AW38" i="12"/>
  <c r="P38" i="18" s="1"/>
  <c r="AJ39" i="12"/>
  <c r="E38" i="36" s="1"/>
  <c r="AV39" i="12"/>
  <c r="G38" i="36" s="1"/>
  <c r="BH39" i="12"/>
  <c r="J38" i="36" s="1"/>
  <c r="W40" i="12"/>
  <c r="E40" i="18" s="1"/>
  <c r="AK40" i="12"/>
  <c r="J40" i="18" s="1"/>
  <c r="AW40" i="12"/>
  <c r="P40" i="18" s="1"/>
  <c r="AC27" i="12"/>
  <c r="AG27" i="12"/>
  <c r="AW39" i="12"/>
  <c r="AJ40" i="12"/>
  <c r="AV40" i="12"/>
  <c r="BC40" i="10"/>
  <c r="BB40" i="10"/>
  <c r="AZ40" i="10"/>
  <c r="AY40" i="10"/>
  <c r="AQ40" i="10"/>
  <c r="AP40" i="10"/>
  <c r="AN40" i="10"/>
  <c r="AM40" i="10"/>
  <c r="AE40" i="10"/>
  <c r="AD40" i="10"/>
  <c r="AB40" i="10"/>
  <c r="AA40" i="10"/>
  <c r="Y40" i="10"/>
  <c r="X40" i="10"/>
  <c r="S40" i="10"/>
  <c r="R40" i="10"/>
  <c r="P40" i="10"/>
  <c r="O40" i="10"/>
  <c r="M40" i="10"/>
  <c r="L40" i="10"/>
  <c r="J40" i="10"/>
  <c r="I40" i="10"/>
  <c r="G40" i="10"/>
  <c r="F40" i="10"/>
  <c r="D40" i="10"/>
  <c r="C40" i="10"/>
  <c r="BC39" i="10"/>
  <c r="BB39" i="10"/>
  <c r="AZ39" i="10"/>
  <c r="AY39" i="10"/>
  <c r="AQ39" i="10"/>
  <c r="AP39" i="10"/>
  <c r="AN39" i="10"/>
  <c r="AM39" i="10"/>
  <c r="AE39" i="10"/>
  <c r="AD39" i="10"/>
  <c r="AB39" i="10"/>
  <c r="AA39" i="10"/>
  <c r="Y39" i="10"/>
  <c r="X39" i="10"/>
  <c r="S39" i="10"/>
  <c r="R39" i="10"/>
  <c r="P39" i="10"/>
  <c r="O39" i="10"/>
  <c r="M39" i="10"/>
  <c r="L39" i="10"/>
  <c r="J39" i="10"/>
  <c r="I39" i="10"/>
  <c r="G39" i="10"/>
  <c r="F39" i="10"/>
  <c r="D39" i="10"/>
  <c r="C39" i="10"/>
  <c r="BC38" i="10"/>
  <c r="BB38" i="10"/>
  <c r="AZ38" i="10"/>
  <c r="AY38" i="10"/>
  <c r="AQ38" i="10"/>
  <c r="AP38" i="10"/>
  <c r="AN38" i="10"/>
  <c r="AM38" i="10"/>
  <c r="AE38" i="10"/>
  <c r="AD38" i="10"/>
  <c r="AB38" i="10"/>
  <c r="AA38" i="10"/>
  <c r="Y38" i="10"/>
  <c r="X38" i="10"/>
  <c r="S38" i="10"/>
  <c r="R38" i="10"/>
  <c r="P38" i="10"/>
  <c r="O38" i="10"/>
  <c r="M38" i="10"/>
  <c r="L38" i="10"/>
  <c r="J38" i="10"/>
  <c r="I38" i="10"/>
  <c r="G38" i="10"/>
  <c r="F38" i="10"/>
  <c r="D38" i="10"/>
  <c r="C38" i="10"/>
  <c r="BC37" i="10"/>
  <c r="BB37" i="10"/>
  <c r="AZ37" i="10"/>
  <c r="AY37" i="10"/>
  <c r="AQ37" i="10"/>
  <c r="AP37" i="10"/>
  <c r="AN37" i="10"/>
  <c r="AM37" i="10"/>
  <c r="AE37" i="10"/>
  <c r="AD37" i="10"/>
  <c r="AB37" i="10"/>
  <c r="AA37" i="10"/>
  <c r="Y37" i="10"/>
  <c r="X37" i="10"/>
  <c r="S37" i="10"/>
  <c r="R37" i="10"/>
  <c r="P37" i="10"/>
  <c r="O37" i="10"/>
  <c r="M37" i="10"/>
  <c r="L37" i="10"/>
  <c r="J37" i="10"/>
  <c r="I37" i="10"/>
  <c r="G37" i="10"/>
  <c r="F37" i="10"/>
  <c r="D37" i="10"/>
  <c r="C37" i="10"/>
  <c r="BC36" i="10"/>
  <c r="BB36" i="10"/>
  <c r="AZ36" i="10"/>
  <c r="AY36" i="10"/>
  <c r="AQ36" i="10"/>
  <c r="AP36" i="10"/>
  <c r="AN36" i="10"/>
  <c r="AM36" i="10"/>
  <c r="AE36" i="10"/>
  <c r="AD36" i="10"/>
  <c r="AB36" i="10"/>
  <c r="AA36" i="10"/>
  <c r="Y36" i="10"/>
  <c r="X36" i="10"/>
  <c r="S36" i="10"/>
  <c r="R36" i="10"/>
  <c r="P36" i="10"/>
  <c r="O36" i="10"/>
  <c r="M36" i="10"/>
  <c r="L36" i="10"/>
  <c r="J36" i="10"/>
  <c r="I36" i="10"/>
  <c r="G36" i="10"/>
  <c r="F36" i="10"/>
  <c r="E36" i="10"/>
  <c r="D36" i="10"/>
  <c r="C36" i="10"/>
  <c r="BC35" i="10"/>
  <c r="BB35" i="10"/>
  <c r="AZ35" i="10"/>
  <c r="AY35" i="10"/>
  <c r="AQ35" i="10"/>
  <c r="AP35" i="10"/>
  <c r="AN35" i="10"/>
  <c r="AM35" i="10"/>
  <c r="AE35" i="10"/>
  <c r="AD35" i="10"/>
  <c r="AB35" i="10"/>
  <c r="AA35" i="10"/>
  <c r="Y35" i="10"/>
  <c r="X35" i="10"/>
  <c r="S35" i="10"/>
  <c r="R35" i="10"/>
  <c r="P35" i="10"/>
  <c r="O35" i="10"/>
  <c r="M35" i="10"/>
  <c r="L35" i="10"/>
  <c r="J35" i="10"/>
  <c r="I35" i="10"/>
  <c r="G35" i="10"/>
  <c r="F35" i="10"/>
  <c r="D35" i="10"/>
  <c r="C35" i="10"/>
  <c r="BC34" i="10"/>
  <c r="BB34" i="10"/>
  <c r="AZ34" i="10"/>
  <c r="AY34" i="10"/>
  <c r="AQ34" i="10"/>
  <c r="AP34" i="10"/>
  <c r="AN34" i="10"/>
  <c r="AM34" i="10"/>
  <c r="AE34" i="10"/>
  <c r="AD34" i="10"/>
  <c r="AB34" i="10"/>
  <c r="AA34" i="10"/>
  <c r="Y34" i="10"/>
  <c r="X34" i="10"/>
  <c r="S34" i="10"/>
  <c r="R34" i="10"/>
  <c r="P34" i="10"/>
  <c r="O34" i="10"/>
  <c r="M34" i="10"/>
  <c r="L34" i="10"/>
  <c r="J34" i="10"/>
  <c r="I34" i="10"/>
  <c r="G34" i="10"/>
  <c r="F34" i="10"/>
  <c r="D34" i="10"/>
  <c r="C34" i="10"/>
  <c r="BC33" i="10"/>
  <c r="BB33" i="10"/>
  <c r="AZ33" i="10"/>
  <c r="AY33" i="10"/>
  <c r="AQ33" i="10"/>
  <c r="AP33" i="10"/>
  <c r="AN33" i="10"/>
  <c r="AM33" i="10"/>
  <c r="AE33" i="10"/>
  <c r="AD33" i="10"/>
  <c r="AB33" i="10"/>
  <c r="AA33" i="10"/>
  <c r="Y33" i="10"/>
  <c r="X33" i="10"/>
  <c r="S33" i="10"/>
  <c r="R33" i="10"/>
  <c r="P33" i="10"/>
  <c r="O33" i="10"/>
  <c r="M33" i="10"/>
  <c r="L33" i="10"/>
  <c r="J33" i="10"/>
  <c r="I33" i="10"/>
  <c r="G33" i="10"/>
  <c r="F33" i="10"/>
  <c r="E33" i="10"/>
  <c r="D33" i="10"/>
  <c r="C33" i="10"/>
  <c r="BC32" i="10"/>
  <c r="BB32" i="10"/>
  <c r="AZ32" i="10"/>
  <c r="AY32" i="10"/>
  <c r="AQ32" i="10"/>
  <c r="AP32" i="10"/>
  <c r="AN32" i="10"/>
  <c r="AM32" i="10"/>
  <c r="AE32" i="10"/>
  <c r="AD32" i="10"/>
  <c r="AB32" i="10"/>
  <c r="AA32" i="10"/>
  <c r="Y32" i="10"/>
  <c r="X32" i="10"/>
  <c r="S32" i="10"/>
  <c r="R32" i="10"/>
  <c r="P32" i="10"/>
  <c r="O32" i="10"/>
  <c r="M32" i="10"/>
  <c r="L32" i="10"/>
  <c r="J32" i="10"/>
  <c r="I32" i="10"/>
  <c r="G32" i="10"/>
  <c r="F32" i="10"/>
  <c r="E32" i="10"/>
  <c r="D32" i="10"/>
  <c r="C32" i="10"/>
  <c r="BC31" i="10"/>
  <c r="BB31" i="10"/>
  <c r="AZ31" i="10"/>
  <c r="AY31" i="10"/>
  <c r="AQ31" i="10"/>
  <c r="AP31" i="10"/>
  <c r="AN31" i="10"/>
  <c r="AM31" i="10"/>
  <c r="AE31" i="10"/>
  <c r="AD31" i="10"/>
  <c r="AB31" i="10"/>
  <c r="AA31" i="10"/>
  <c r="Y31" i="10"/>
  <c r="X31" i="10"/>
  <c r="S31" i="10"/>
  <c r="R31" i="10"/>
  <c r="P31" i="10"/>
  <c r="O31" i="10"/>
  <c r="M31" i="10"/>
  <c r="L31" i="10"/>
  <c r="J31" i="10"/>
  <c r="I31" i="10"/>
  <c r="G31" i="10"/>
  <c r="F31" i="10"/>
  <c r="E31" i="10"/>
  <c r="D31" i="10"/>
  <c r="C31" i="10"/>
  <c r="BC30" i="10"/>
  <c r="BB30" i="10"/>
  <c r="AZ30" i="10"/>
  <c r="AY30" i="10"/>
  <c r="AQ30" i="10"/>
  <c r="AP30" i="10"/>
  <c r="AN30" i="10"/>
  <c r="AM30" i="10"/>
  <c r="AE30" i="10"/>
  <c r="AD30" i="10"/>
  <c r="AB30" i="10"/>
  <c r="AA30" i="10"/>
  <c r="Y30" i="10"/>
  <c r="X30" i="10"/>
  <c r="S30" i="10"/>
  <c r="R30" i="10"/>
  <c r="P30" i="10"/>
  <c r="O30" i="10"/>
  <c r="M30" i="10"/>
  <c r="L30" i="10"/>
  <c r="J30" i="10"/>
  <c r="I30" i="10"/>
  <c r="G30" i="10"/>
  <c r="F30" i="10"/>
  <c r="D30" i="10"/>
  <c r="C30" i="10"/>
  <c r="BC29" i="10"/>
  <c r="BB29" i="10"/>
  <c r="AZ29" i="10"/>
  <c r="AY29" i="10"/>
  <c r="AQ29" i="10"/>
  <c r="AP29" i="10"/>
  <c r="AN29" i="10"/>
  <c r="AM29" i="10"/>
  <c r="AE29" i="10"/>
  <c r="AD29" i="10"/>
  <c r="AB29" i="10"/>
  <c r="AA29" i="10"/>
  <c r="Y29" i="10"/>
  <c r="X29" i="10"/>
  <c r="S29" i="10"/>
  <c r="R29" i="10"/>
  <c r="P29" i="10"/>
  <c r="O29" i="10"/>
  <c r="M29" i="10"/>
  <c r="L29" i="10"/>
  <c r="J29" i="10"/>
  <c r="I29" i="10"/>
  <c r="G29" i="10"/>
  <c r="F29" i="10"/>
  <c r="D29" i="10"/>
  <c r="C29" i="10"/>
  <c r="BC28" i="10"/>
  <c r="BB28" i="10"/>
  <c r="AZ28" i="10"/>
  <c r="AY28" i="10"/>
  <c r="AQ28" i="10"/>
  <c r="AP28" i="10"/>
  <c r="AN28" i="10"/>
  <c r="AM28" i="10"/>
  <c r="AE28" i="10"/>
  <c r="AD28" i="10"/>
  <c r="AB28" i="10"/>
  <c r="AA28" i="10"/>
  <c r="Y28" i="10"/>
  <c r="X28" i="10"/>
  <c r="S28" i="10"/>
  <c r="R28" i="10"/>
  <c r="P28" i="10"/>
  <c r="O28" i="10"/>
  <c r="M28" i="10"/>
  <c r="L28" i="10"/>
  <c r="J28" i="10"/>
  <c r="I28" i="10"/>
  <c r="G28" i="10"/>
  <c r="F28" i="10"/>
  <c r="D28" i="10"/>
  <c r="C28" i="10"/>
  <c r="BC27" i="10"/>
  <c r="BB27" i="10"/>
  <c r="AZ27" i="10"/>
  <c r="AY27" i="10"/>
  <c r="AQ27" i="10"/>
  <c r="AP27" i="10"/>
  <c r="AN27" i="10"/>
  <c r="AM27" i="10"/>
  <c r="S27" i="10"/>
  <c r="R27" i="10"/>
  <c r="P27" i="10"/>
  <c r="O27" i="10"/>
  <c r="M27" i="10"/>
  <c r="L27" i="10"/>
  <c r="J27" i="10"/>
  <c r="I27" i="10"/>
  <c r="G27" i="10"/>
  <c r="F27" i="10"/>
  <c r="D27" i="10"/>
  <c r="C27" i="10"/>
  <c r="BC26" i="10"/>
  <c r="BB26" i="10"/>
  <c r="AZ26" i="10"/>
  <c r="AY26" i="10"/>
  <c r="AQ26" i="10"/>
  <c r="AP26" i="10"/>
  <c r="AN26" i="10"/>
  <c r="AM26" i="10"/>
  <c r="AE26" i="10"/>
  <c r="AD26" i="10"/>
  <c r="AB26" i="10"/>
  <c r="AA26" i="10"/>
  <c r="Y26" i="10"/>
  <c r="X26" i="10"/>
  <c r="S26" i="10"/>
  <c r="R26" i="10"/>
  <c r="P26" i="10"/>
  <c r="O26" i="10"/>
  <c r="M26" i="10"/>
  <c r="L26" i="10"/>
  <c r="J26" i="10"/>
  <c r="I26" i="10"/>
  <c r="G26" i="10"/>
  <c r="F26" i="10"/>
  <c r="E26" i="10"/>
  <c r="D26" i="10"/>
  <c r="C26" i="10"/>
  <c r="BC25" i="10"/>
  <c r="BB25" i="10"/>
  <c r="AZ25" i="10"/>
  <c r="AY25" i="10"/>
  <c r="AQ25" i="10"/>
  <c r="AP25" i="10"/>
  <c r="AN25" i="10"/>
  <c r="AM25" i="10"/>
  <c r="AE25" i="10"/>
  <c r="AD25" i="10"/>
  <c r="AB25" i="10"/>
  <c r="AA25" i="10"/>
  <c r="Y25" i="10"/>
  <c r="X25" i="10"/>
  <c r="S25" i="10"/>
  <c r="R25" i="10"/>
  <c r="P25" i="10"/>
  <c r="O25" i="10"/>
  <c r="M25" i="10"/>
  <c r="L25" i="10"/>
  <c r="J25" i="10"/>
  <c r="I25" i="10"/>
  <c r="G25" i="10"/>
  <c r="F25" i="10"/>
  <c r="E25" i="10"/>
  <c r="D25" i="10"/>
  <c r="C25" i="10"/>
  <c r="BC24" i="10"/>
  <c r="BB24" i="10"/>
  <c r="AZ24" i="10"/>
  <c r="AY24" i="10"/>
  <c r="AQ24" i="10"/>
  <c r="AP24" i="10"/>
  <c r="AN24" i="10"/>
  <c r="AM24" i="10"/>
  <c r="AE24" i="10"/>
  <c r="AD24" i="10"/>
  <c r="AB24" i="10"/>
  <c r="AA24" i="10"/>
  <c r="Y24" i="10"/>
  <c r="X24" i="10"/>
  <c r="S24" i="10"/>
  <c r="R24" i="10"/>
  <c r="P24" i="10"/>
  <c r="O24" i="10"/>
  <c r="M24" i="10"/>
  <c r="L24" i="10"/>
  <c r="J24" i="10"/>
  <c r="I24" i="10"/>
  <c r="G24" i="10"/>
  <c r="F24" i="10"/>
  <c r="D24" i="10"/>
  <c r="C24" i="10"/>
  <c r="BC23" i="10"/>
  <c r="BB23" i="10"/>
  <c r="AZ23" i="10"/>
  <c r="AY23" i="10"/>
  <c r="AQ23" i="10"/>
  <c r="AP23" i="10"/>
  <c r="AN23" i="10"/>
  <c r="AM23" i="10"/>
  <c r="AE23" i="10"/>
  <c r="AD23" i="10"/>
  <c r="AB23" i="10"/>
  <c r="AA23" i="10"/>
  <c r="Y23" i="10"/>
  <c r="X23" i="10"/>
  <c r="S23" i="10"/>
  <c r="R23" i="10"/>
  <c r="P23" i="10"/>
  <c r="O23" i="10"/>
  <c r="M23" i="10"/>
  <c r="L23" i="10"/>
  <c r="J23" i="10"/>
  <c r="I23" i="10"/>
  <c r="G23" i="10"/>
  <c r="F23" i="10"/>
  <c r="D23" i="10"/>
  <c r="C23" i="10"/>
  <c r="BC22" i="10"/>
  <c r="BB22" i="10"/>
  <c r="AZ22" i="10"/>
  <c r="AY22" i="10"/>
  <c r="AQ22" i="10"/>
  <c r="AP22" i="10"/>
  <c r="AN22" i="10"/>
  <c r="AM22" i="10"/>
  <c r="AE22" i="10"/>
  <c r="AD22" i="10"/>
  <c r="AB22" i="10"/>
  <c r="AA22" i="10"/>
  <c r="Y22" i="10"/>
  <c r="X22" i="10"/>
  <c r="S22" i="10"/>
  <c r="R22" i="10"/>
  <c r="P22" i="10"/>
  <c r="O22" i="10"/>
  <c r="M22" i="10"/>
  <c r="L22" i="10"/>
  <c r="J22" i="10"/>
  <c r="I22" i="10"/>
  <c r="G22" i="10"/>
  <c r="F22" i="10"/>
  <c r="D22" i="10"/>
  <c r="C22" i="10"/>
  <c r="BC21" i="10"/>
  <c r="BB21" i="10"/>
  <c r="AZ21" i="10"/>
  <c r="AY21" i="10"/>
  <c r="AQ21" i="10"/>
  <c r="AP21" i="10"/>
  <c r="AN21" i="10"/>
  <c r="AM21" i="10"/>
  <c r="AE21" i="10"/>
  <c r="AD21" i="10"/>
  <c r="AB21" i="10"/>
  <c r="AA21" i="10"/>
  <c r="Y21" i="10"/>
  <c r="X21" i="10"/>
  <c r="S21" i="10"/>
  <c r="R21" i="10"/>
  <c r="P21" i="10"/>
  <c r="O21" i="10"/>
  <c r="M21" i="10"/>
  <c r="L21" i="10"/>
  <c r="J21" i="10"/>
  <c r="I21" i="10"/>
  <c r="G21" i="10"/>
  <c r="F21" i="10"/>
  <c r="D21" i="10"/>
  <c r="C21" i="10"/>
  <c r="BC20" i="10"/>
  <c r="BB20" i="10"/>
  <c r="AZ20" i="10"/>
  <c r="AY20" i="10"/>
  <c r="AQ20" i="10"/>
  <c r="AP20" i="10"/>
  <c r="AN20" i="10"/>
  <c r="AM20" i="10"/>
  <c r="AE20" i="10"/>
  <c r="AD20" i="10"/>
  <c r="AB20" i="10"/>
  <c r="AA20" i="10"/>
  <c r="Y20" i="10"/>
  <c r="X20" i="10"/>
  <c r="S20" i="10"/>
  <c r="R20" i="10"/>
  <c r="P20" i="10"/>
  <c r="O20" i="10"/>
  <c r="M20" i="10"/>
  <c r="L20" i="10"/>
  <c r="J20" i="10"/>
  <c r="I20" i="10"/>
  <c r="G20" i="10"/>
  <c r="F20" i="10"/>
  <c r="D20" i="10"/>
  <c r="C20" i="10"/>
  <c r="BC19" i="10"/>
  <c r="BB19" i="10"/>
  <c r="AZ19" i="10"/>
  <c r="AY19" i="10"/>
  <c r="AQ19" i="10"/>
  <c r="AP19" i="10"/>
  <c r="AN19" i="10"/>
  <c r="AM19" i="10"/>
  <c r="AE19" i="10"/>
  <c r="AD19" i="10"/>
  <c r="AB19" i="10"/>
  <c r="AA19" i="10"/>
  <c r="Y19" i="10"/>
  <c r="X19" i="10"/>
  <c r="S19" i="10"/>
  <c r="R19" i="10"/>
  <c r="P19" i="10"/>
  <c r="O19" i="10"/>
  <c r="M19" i="10"/>
  <c r="L19" i="10"/>
  <c r="J19" i="10"/>
  <c r="I19" i="10"/>
  <c r="G19" i="10"/>
  <c r="F19" i="10"/>
  <c r="E19" i="10"/>
  <c r="D19" i="10"/>
  <c r="C19" i="10"/>
  <c r="BC18" i="10"/>
  <c r="BB18" i="10"/>
  <c r="AZ18" i="10"/>
  <c r="AY18" i="10"/>
  <c r="AQ18" i="10"/>
  <c r="AP18" i="10"/>
  <c r="AN18" i="10"/>
  <c r="AM18" i="10"/>
  <c r="AE18" i="10"/>
  <c r="AD18" i="10"/>
  <c r="AB18" i="10"/>
  <c r="AA18" i="10"/>
  <c r="Y18" i="10"/>
  <c r="X18" i="10"/>
  <c r="S18" i="10"/>
  <c r="R18" i="10"/>
  <c r="P18" i="10"/>
  <c r="O18" i="10"/>
  <c r="M18" i="10"/>
  <c r="L18" i="10"/>
  <c r="J18" i="10"/>
  <c r="I18" i="10"/>
  <c r="G18" i="10"/>
  <c r="F18" i="10"/>
  <c r="E18" i="10"/>
  <c r="D18" i="10"/>
  <c r="C18" i="10"/>
  <c r="BC17" i="10"/>
  <c r="BB17" i="10"/>
  <c r="AZ17" i="10"/>
  <c r="AY17" i="10"/>
  <c r="AQ17" i="10"/>
  <c r="AP17" i="10"/>
  <c r="AN17" i="10"/>
  <c r="AM17" i="10"/>
  <c r="AE17" i="10"/>
  <c r="AD17" i="10"/>
  <c r="AB17" i="10"/>
  <c r="AA17" i="10"/>
  <c r="Y17" i="10"/>
  <c r="X17" i="10"/>
  <c r="S17" i="10"/>
  <c r="R17" i="10"/>
  <c r="P17" i="10"/>
  <c r="O17" i="10"/>
  <c r="M17" i="10"/>
  <c r="L17" i="10"/>
  <c r="J17" i="10"/>
  <c r="I17" i="10"/>
  <c r="G17" i="10"/>
  <c r="F17" i="10"/>
  <c r="E17" i="10"/>
  <c r="D17" i="10"/>
  <c r="C17" i="10"/>
  <c r="BC16" i="10"/>
  <c r="BB16" i="10"/>
  <c r="AZ16" i="10"/>
  <c r="AY16" i="10"/>
  <c r="AQ16" i="10"/>
  <c r="AP16" i="10"/>
  <c r="AN16" i="10"/>
  <c r="AM16" i="10"/>
  <c r="AE16" i="10"/>
  <c r="AD16" i="10"/>
  <c r="AB16" i="10"/>
  <c r="AA16" i="10"/>
  <c r="Y16" i="10"/>
  <c r="X16" i="10"/>
  <c r="S16" i="10"/>
  <c r="R16" i="10"/>
  <c r="P16" i="10"/>
  <c r="O16" i="10"/>
  <c r="M16" i="10"/>
  <c r="L16" i="10"/>
  <c r="J16" i="10"/>
  <c r="I16" i="10"/>
  <c r="G16" i="10"/>
  <c r="F16" i="10"/>
  <c r="D16" i="10"/>
  <c r="C16" i="10"/>
  <c r="BC15" i="10"/>
  <c r="BB15" i="10"/>
  <c r="AZ15" i="10"/>
  <c r="AY15" i="10"/>
  <c r="AQ15" i="10"/>
  <c r="AP15" i="10"/>
  <c r="AN15" i="10"/>
  <c r="AM15" i="10"/>
  <c r="AE15" i="10"/>
  <c r="AD15" i="10"/>
  <c r="AB15" i="10"/>
  <c r="AA15" i="10"/>
  <c r="Y15" i="10"/>
  <c r="X15" i="10"/>
  <c r="S15" i="10"/>
  <c r="R15" i="10"/>
  <c r="P15" i="10"/>
  <c r="O15" i="10"/>
  <c r="M15" i="10"/>
  <c r="L15" i="10"/>
  <c r="J15" i="10"/>
  <c r="I15" i="10"/>
  <c r="G15" i="10"/>
  <c r="F15" i="10"/>
  <c r="D15" i="10"/>
  <c r="C15" i="10"/>
  <c r="BC14" i="10"/>
  <c r="BB14" i="10"/>
  <c r="AZ14" i="10"/>
  <c r="AY14" i="10"/>
  <c r="AQ14" i="10"/>
  <c r="AP14" i="10"/>
  <c r="AN14" i="10"/>
  <c r="AM14" i="10"/>
  <c r="AE14" i="10"/>
  <c r="AD14" i="10"/>
  <c r="AB14" i="10"/>
  <c r="AA14" i="10"/>
  <c r="Y14" i="10"/>
  <c r="X14" i="10"/>
  <c r="S14" i="10"/>
  <c r="R14" i="10"/>
  <c r="P14" i="10"/>
  <c r="O14" i="10"/>
  <c r="M14" i="10"/>
  <c r="L14" i="10"/>
  <c r="J14" i="10"/>
  <c r="I14" i="10"/>
  <c r="G14" i="10"/>
  <c r="F14" i="10"/>
  <c r="D14" i="10"/>
  <c r="C14" i="10"/>
  <c r="BC13" i="10"/>
  <c r="BB13" i="10"/>
  <c r="AZ13" i="10"/>
  <c r="AY13" i="10"/>
  <c r="AQ13" i="10"/>
  <c r="AP13" i="10"/>
  <c r="AN13" i="10"/>
  <c r="AM13" i="10"/>
  <c r="AE13" i="10"/>
  <c r="AD13" i="10"/>
  <c r="AB13" i="10"/>
  <c r="AA13" i="10"/>
  <c r="Y13" i="10"/>
  <c r="X13" i="10"/>
  <c r="S13" i="10"/>
  <c r="R13" i="10"/>
  <c r="P13" i="10"/>
  <c r="O13" i="10"/>
  <c r="M13" i="10"/>
  <c r="L13" i="10"/>
  <c r="J13" i="10"/>
  <c r="I13" i="10"/>
  <c r="G13" i="10"/>
  <c r="F13" i="10"/>
  <c r="D13" i="10"/>
  <c r="C13" i="10"/>
  <c r="BC12" i="10"/>
  <c r="BB12" i="10"/>
  <c r="AZ12" i="10"/>
  <c r="AY12" i="10"/>
  <c r="AQ12" i="10"/>
  <c r="AP12" i="10"/>
  <c r="AN12" i="10"/>
  <c r="AM12" i="10"/>
  <c r="AE12" i="10"/>
  <c r="AD12" i="10"/>
  <c r="AB12" i="10"/>
  <c r="AA12" i="10"/>
  <c r="Y12" i="10"/>
  <c r="X12" i="10"/>
  <c r="S12" i="10"/>
  <c r="R12" i="10"/>
  <c r="P12" i="10"/>
  <c r="O12" i="10"/>
  <c r="M12" i="10"/>
  <c r="L12" i="10"/>
  <c r="J12" i="10"/>
  <c r="I12" i="10"/>
  <c r="G12" i="10"/>
  <c r="F12" i="10"/>
  <c r="E12" i="10"/>
  <c r="D12" i="10"/>
  <c r="C12" i="10"/>
  <c r="BC11" i="10"/>
  <c r="BB11" i="10"/>
  <c r="AZ11" i="10"/>
  <c r="AY11" i="10"/>
  <c r="AQ11" i="10"/>
  <c r="AP11" i="10"/>
  <c r="AN11" i="10"/>
  <c r="AM11" i="10"/>
  <c r="AE11" i="10"/>
  <c r="AD11" i="10"/>
  <c r="AB11" i="10"/>
  <c r="AA11" i="10"/>
  <c r="Y11" i="10"/>
  <c r="X11" i="10"/>
  <c r="S11" i="10"/>
  <c r="R11" i="10"/>
  <c r="P11" i="10"/>
  <c r="O11" i="10"/>
  <c r="M11" i="10"/>
  <c r="L11" i="10"/>
  <c r="J11" i="10"/>
  <c r="I11" i="10"/>
  <c r="G11" i="10"/>
  <c r="F11" i="10"/>
  <c r="E11" i="10"/>
  <c r="D11" i="10"/>
  <c r="C11" i="10"/>
  <c r="BC10" i="10"/>
  <c r="BB10" i="10"/>
  <c r="AZ10" i="10"/>
  <c r="AY10" i="10"/>
  <c r="AQ10" i="10"/>
  <c r="AP10" i="10"/>
  <c r="AN10" i="10"/>
  <c r="AM10" i="10"/>
  <c r="AE10" i="10"/>
  <c r="AD10" i="10"/>
  <c r="AB10" i="10"/>
  <c r="AA10" i="10"/>
  <c r="Y10" i="10"/>
  <c r="X10" i="10"/>
  <c r="S10" i="10"/>
  <c r="R10" i="10"/>
  <c r="P10" i="10"/>
  <c r="O10" i="10"/>
  <c r="M10" i="10"/>
  <c r="L10" i="10"/>
  <c r="J10" i="10"/>
  <c r="I10" i="10"/>
  <c r="G10" i="10"/>
  <c r="F10" i="10"/>
  <c r="D10" i="10"/>
  <c r="C10" i="10"/>
  <c r="AQ9" i="10"/>
  <c r="AP9" i="10"/>
  <c r="AN9" i="10"/>
  <c r="AM9" i="10"/>
  <c r="AE9" i="10"/>
  <c r="AD9" i="10"/>
  <c r="AB9" i="10"/>
  <c r="AA9" i="10"/>
  <c r="Y9" i="10"/>
  <c r="X9" i="10"/>
  <c r="S9" i="10"/>
  <c r="R9" i="10"/>
  <c r="P9" i="10"/>
  <c r="O9" i="10"/>
  <c r="M9" i="10"/>
  <c r="L9" i="10"/>
  <c r="J9" i="10"/>
  <c r="I9" i="10"/>
  <c r="G9" i="10"/>
  <c r="F9" i="10"/>
  <c r="D9" i="10"/>
  <c r="C9" i="10"/>
  <c r="BC8" i="10"/>
  <c r="BB8" i="10"/>
  <c r="AZ8" i="10"/>
  <c r="AY8" i="10"/>
  <c r="AQ8" i="10"/>
  <c r="AP8" i="10"/>
  <c r="AN8" i="10"/>
  <c r="AM8" i="10"/>
  <c r="AE8" i="10"/>
  <c r="AD8" i="10"/>
  <c r="AB8" i="10"/>
  <c r="AA8" i="10"/>
  <c r="Y8" i="10"/>
  <c r="X8" i="10"/>
  <c r="S8" i="10"/>
  <c r="R8" i="10"/>
  <c r="P8" i="10"/>
  <c r="O8" i="10"/>
  <c r="M8" i="10"/>
  <c r="L8" i="10"/>
  <c r="J8" i="10"/>
  <c r="I8" i="10"/>
  <c r="G8" i="10"/>
  <c r="F8" i="10"/>
  <c r="D8" i="10"/>
  <c r="C8" i="10"/>
  <c r="BC7" i="10"/>
  <c r="BB7" i="10"/>
  <c r="AZ7" i="10"/>
  <c r="AY7" i="10"/>
  <c r="AQ7" i="10"/>
  <c r="AP7" i="10"/>
  <c r="AN7" i="10"/>
  <c r="AM7" i="10"/>
  <c r="AE7" i="10"/>
  <c r="AD7" i="10"/>
  <c r="AB7" i="10"/>
  <c r="AA7" i="10"/>
  <c r="Y7" i="10"/>
  <c r="X7" i="10"/>
  <c r="S7" i="10"/>
  <c r="R7" i="10"/>
  <c r="P7" i="10"/>
  <c r="O7" i="10"/>
  <c r="M7" i="10"/>
  <c r="L7" i="10"/>
  <c r="J7" i="10"/>
  <c r="I7" i="10"/>
  <c r="G7" i="10"/>
  <c r="F7" i="10"/>
  <c r="D7" i="10"/>
  <c r="C7" i="10"/>
  <c r="D6" i="10"/>
  <c r="F6" i="10"/>
  <c r="G6" i="10"/>
  <c r="I6" i="10"/>
  <c r="J6" i="10"/>
  <c r="L6" i="10"/>
  <c r="M6" i="10"/>
  <c r="O6" i="10"/>
  <c r="P6" i="10"/>
  <c r="R6" i="10"/>
  <c r="S6" i="10"/>
  <c r="X6" i="10"/>
  <c r="Y6" i="10"/>
  <c r="AA6" i="10"/>
  <c r="AB6" i="10"/>
  <c r="AD6" i="10"/>
  <c r="AE6" i="10"/>
  <c r="AM6" i="10"/>
  <c r="AN6" i="10"/>
  <c r="AP6" i="10"/>
  <c r="AQ6" i="10"/>
  <c r="AY6" i="10"/>
  <c r="AZ6" i="10"/>
  <c r="BB6" i="10"/>
  <c r="BC6" i="10"/>
  <c r="C6" i="10"/>
  <c r="AT50" i="10"/>
  <c r="I2" i="10"/>
  <c r="O2" i="10" s="1"/>
  <c r="U2" i="10" s="1"/>
  <c r="AA2" i="10" s="1"/>
  <c r="AG2" i="10" s="1"/>
  <c r="AM2" i="10" s="1"/>
  <c r="AS2" i="10" s="1"/>
  <c r="AY2" i="10" s="1"/>
  <c r="BE2" i="10" s="1"/>
  <c r="I1" i="10"/>
  <c r="O1" i="10" s="1"/>
  <c r="U1" i="10" s="1"/>
  <c r="AA1" i="10" s="1"/>
  <c r="AG1" i="10" s="1"/>
  <c r="AM1" i="10" s="1"/>
  <c r="AS1" i="10" s="1"/>
  <c r="AY1" i="10" s="1"/>
  <c r="BE1" i="10" s="1"/>
  <c r="I2" i="4"/>
  <c r="O2" i="4" s="1"/>
  <c r="U2" i="4" s="1"/>
  <c r="AA2" i="4" s="1"/>
  <c r="AG2" i="4" s="1"/>
  <c r="AM2" i="4" s="1"/>
  <c r="AS2" i="4" s="1"/>
  <c r="AY2" i="4" s="1"/>
  <c r="BE2" i="4" s="1"/>
  <c r="I1" i="4"/>
  <c r="O1" i="4" s="1"/>
  <c r="U1" i="4" s="1"/>
  <c r="AA1" i="4" s="1"/>
  <c r="AG1" i="4" s="1"/>
  <c r="AM1" i="4" s="1"/>
  <c r="AS1" i="4" s="1"/>
  <c r="AY1" i="4" s="1"/>
  <c r="BE1" i="4" s="1"/>
  <c r="L1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7"/>
  <c r="C39" i="8" s="1"/>
  <c r="AE13" i="6"/>
  <c r="AE13" i="9" s="1"/>
  <c r="AB33" i="6"/>
  <c r="AB33" i="9" s="1"/>
  <c r="AB29" i="6"/>
  <c r="AB29" i="9" s="1"/>
  <c r="Z37" i="6"/>
  <c r="Z37" i="9" s="1"/>
  <c r="Z29" i="6"/>
  <c r="Z29" i="9" s="1"/>
  <c r="Z21" i="6"/>
  <c r="Z21" i="9" s="1"/>
  <c r="X33" i="6"/>
  <c r="X33" i="9" s="1"/>
  <c r="X25" i="6"/>
  <c r="X25" i="9" s="1"/>
  <c r="V37" i="6"/>
  <c r="V37" i="9" s="1"/>
  <c r="V29" i="6"/>
  <c r="V29" i="9" s="1"/>
  <c r="V21" i="6"/>
  <c r="V21" i="9" s="1"/>
  <c r="S15" i="6"/>
  <c r="S15" i="9" s="1"/>
  <c r="S11" i="6"/>
  <c r="S11" i="9" s="1"/>
  <c r="Q17" i="6"/>
  <c r="Q17" i="9" s="1"/>
  <c r="Q7" i="6"/>
  <c r="Q7" i="9" s="1"/>
  <c r="O15" i="6"/>
  <c r="O15" i="9" s="1"/>
  <c r="O11" i="6"/>
  <c r="O11" i="9" s="1"/>
  <c r="M17" i="6"/>
  <c r="M17" i="9" s="1"/>
  <c r="M7" i="6"/>
  <c r="M7" i="9" s="1"/>
  <c r="J16" i="9"/>
  <c r="J12" i="6"/>
  <c r="J12" i="9" s="1"/>
  <c r="H18" i="6"/>
  <c r="H18" i="9" s="1"/>
  <c r="H16" i="9"/>
  <c r="H8" i="6"/>
  <c r="H8" i="9" s="1"/>
  <c r="F16" i="9"/>
  <c r="F12" i="6"/>
  <c r="F12" i="9" s="1"/>
  <c r="D18" i="6"/>
  <c r="D18" i="9" s="1"/>
  <c r="D16" i="9"/>
  <c r="D8" i="6"/>
  <c r="D8" i="9" s="1"/>
  <c r="L1" i="6"/>
  <c r="U1" i="6" s="1"/>
  <c r="AD1" i="6" s="1"/>
  <c r="AM1" i="6" s="1"/>
  <c r="C9" i="6"/>
  <c r="C9" i="9" s="1"/>
  <c r="BC9" i="4"/>
  <c r="BC41" i="4" s="1"/>
  <c r="BC41" i="10" s="1"/>
  <c r="AZ9" i="4"/>
  <c r="AZ9" i="10" s="1"/>
  <c r="AS41" i="6"/>
  <c r="AS41" i="9" s="1"/>
  <c r="AQ41" i="6"/>
  <c r="AQ41" i="9" s="1"/>
  <c r="AO41" i="6"/>
  <c r="AO41" i="9" s="1"/>
  <c r="AM41" i="6"/>
  <c r="AM41" i="9" s="1"/>
  <c r="AJ41" i="6"/>
  <c r="AJ41" i="9" s="1"/>
  <c r="AH41" i="6"/>
  <c r="AH41" i="9" s="1"/>
  <c r="AF41" i="6"/>
  <c r="AF41" i="9" s="1"/>
  <c r="AD41" i="6"/>
  <c r="AD41" i="9" s="1"/>
  <c r="AA41" i="6"/>
  <c r="AA41" i="9" s="1"/>
  <c r="Y41" i="6"/>
  <c r="Y41" i="9" s="1"/>
  <c r="W41" i="6"/>
  <c r="W41" i="9" s="1"/>
  <c r="U41" i="6"/>
  <c r="U41" i="9" s="1"/>
  <c r="R41" i="6"/>
  <c r="R41" i="9" s="1"/>
  <c r="P41" i="6"/>
  <c r="P41" i="9" s="1"/>
  <c r="N41" i="6"/>
  <c r="N41" i="9" s="1"/>
  <c r="L41" i="6"/>
  <c r="L41" i="9" s="1"/>
  <c r="AU40" i="6"/>
  <c r="AL40" i="6"/>
  <c r="AC40" i="6"/>
  <c r="T40" i="6"/>
  <c r="K40" i="6"/>
  <c r="AU39" i="6"/>
  <c r="AL39" i="6"/>
  <c r="AC39" i="6"/>
  <c r="X39" i="6" s="1"/>
  <c r="X39" i="9" s="1"/>
  <c r="T39" i="6"/>
  <c r="K39" i="6"/>
  <c r="AU38" i="6"/>
  <c r="AL38" i="6"/>
  <c r="AC38" i="6"/>
  <c r="T38" i="6"/>
  <c r="K38" i="6"/>
  <c r="AU37" i="6"/>
  <c r="AL37" i="6"/>
  <c r="AC37" i="6"/>
  <c r="AB37" i="6" s="1"/>
  <c r="AB37" i="9" s="1"/>
  <c r="T37" i="6"/>
  <c r="M37" i="6" s="1"/>
  <c r="M37" i="9" s="1"/>
  <c r="K37" i="6"/>
  <c r="AU36" i="6"/>
  <c r="AL36" i="6"/>
  <c r="AC36" i="6"/>
  <c r="T36" i="6"/>
  <c r="K36" i="6"/>
  <c r="AU35" i="6"/>
  <c r="AL35" i="6"/>
  <c r="AC35" i="6"/>
  <c r="Z35" i="6" s="1"/>
  <c r="Z35" i="9" s="1"/>
  <c r="T35" i="6"/>
  <c r="K35" i="6"/>
  <c r="AU34" i="6"/>
  <c r="AL34" i="6"/>
  <c r="AC34" i="6"/>
  <c r="T34" i="6"/>
  <c r="K34" i="6"/>
  <c r="J34" i="6" s="1"/>
  <c r="J34" i="9" s="1"/>
  <c r="AU33" i="6"/>
  <c r="AL33" i="6"/>
  <c r="AC33" i="6"/>
  <c r="Z33" i="6" s="1"/>
  <c r="Z33" i="9" s="1"/>
  <c r="T33" i="6"/>
  <c r="M33" i="6" s="1"/>
  <c r="M33" i="9" s="1"/>
  <c r="K33" i="6"/>
  <c r="AU32" i="6"/>
  <c r="AL32" i="6"/>
  <c r="AC32" i="6"/>
  <c r="T32" i="6"/>
  <c r="K32" i="6"/>
  <c r="H32" i="6" s="1"/>
  <c r="H32" i="9" s="1"/>
  <c r="AU31" i="6"/>
  <c r="AL31" i="6"/>
  <c r="AC31" i="6"/>
  <c r="X31" i="6" s="1"/>
  <c r="X31" i="9" s="1"/>
  <c r="T31" i="6"/>
  <c r="O31" i="6" s="1"/>
  <c r="O31" i="9" s="1"/>
  <c r="K31" i="6"/>
  <c r="AU30" i="6"/>
  <c r="AL30" i="6"/>
  <c r="AC30" i="6"/>
  <c r="T30" i="6"/>
  <c r="K30" i="6"/>
  <c r="AU29" i="6"/>
  <c r="AL29" i="6"/>
  <c r="AC29" i="6"/>
  <c r="X29" i="6" s="1"/>
  <c r="X29" i="9" s="1"/>
  <c r="T29" i="6"/>
  <c r="K29" i="6"/>
  <c r="AU28" i="6"/>
  <c r="AL28" i="6"/>
  <c r="AC28" i="6"/>
  <c r="T28" i="6"/>
  <c r="K28" i="6"/>
  <c r="H28" i="6" s="1"/>
  <c r="H28" i="9" s="1"/>
  <c r="AU27" i="6"/>
  <c r="AL27" i="6"/>
  <c r="AC27" i="6"/>
  <c r="Z27" i="6" s="1"/>
  <c r="Z27" i="9" s="1"/>
  <c r="T27" i="6"/>
  <c r="M27" i="6" s="1"/>
  <c r="M27" i="9" s="1"/>
  <c r="K27" i="6"/>
  <c r="AU26" i="6"/>
  <c r="AL26" i="6"/>
  <c r="AC26" i="6"/>
  <c r="T26" i="6"/>
  <c r="K26" i="6"/>
  <c r="J26" i="6" s="1"/>
  <c r="J26" i="9" s="1"/>
  <c r="AU25" i="6"/>
  <c r="AL25" i="6"/>
  <c r="AC25" i="6"/>
  <c r="AB25" i="6" s="1"/>
  <c r="AB25" i="9" s="1"/>
  <c r="T25" i="6"/>
  <c r="K25" i="6"/>
  <c r="AU24" i="6"/>
  <c r="AL24" i="6"/>
  <c r="AC24" i="6"/>
  <c r="T24" i="6"/>
  <c r="K24" i="6"/>
  <c r="AU23" i="6"/>
  <c r="AL23" i="6"/>
  <c r="AC23" i="6"/>
  <c r="X23" i="6" s="1"/>
  <c r="X23" i="9" s="1"/>
  <c r="T23" i="6"/>
  <c r="K23" i="6"/>
  <c r="AU22" i="6"/>
  <c r="AL22" i="6"/>
  <c r="AC22" i="6"/>
  <c r="T22" i="6"/>
  <c r="K22" i="6"/>
  <c r="J22" i="6" s="1"/>
  <c r="J22" i="9" s="1"/>
  <c r="AU21" i="6"/>
  <c r="AL21" i="6"/>
  <c r="AC21" i="6"/>
  <c r="AB21" i="6" s="1"/>
  <c r="AB21" i="9" s="1"/>
  <c r="T21" i="6"/>
  <c r="O21" i="6" s="1"/>
  <c r="O21" i="9" s="1"/>
  <c r="K21" i="6"/>
  <c r="AU20" i="6"/>
  <c r="AL20" i="6"/>
  <c r="AC20" i="6"/>
  <c r="T20" i="6"/>
  <c r="I20" i="6"/>
  <c r="I20" i="9" s="1"/>
  <c r="G20" i="6"/>
  <c r="E20" i="6"/>
  <c r="C20" i="6"/>
  <c r="AU19" i="6"/>
  <c r="AL19" i="6"/>
  <c r="AC19" i="6"/>
  <c r="T19" i="6"/>
  <c r="S19" i="6" s="1"/>
  <c r="S19" i="9" s="1"/>
  <c r="K19" i="6"/>
  <c r="AU18" i="6"/>
  <c r="AL18" i="6"/>
  <c r="AC18" i="6"/>
  <c r="T18" i="6"/>
  <c r="K18" i="6"/>
  <c r="J18" i="6" s="1"/>
  <c r="J18" i="9" s="1"/>
  <c r="AU17" i="6"/>
  <c r="AL17" i="6"/>
  <c r="AE17" i="6" s="1"/>
  <c r="AE17" i="9" s="1"/>
  <c r="AC17" i="6"/>
  <c r="T17" i="6"/>
  <c r="S17" i="6" s="1"/>
  <c r="S17" i="9" s="1"/>
  <c r="K17" i="6"/>
  <c r="AU16" i="6"/>
  <c r="AC16" i="9"/>
  <c r="K16" i="9"/>
  <c r="AU15" i="6"/>
  <c r="AL15" i="6"/>
  <c r="AC15" i="6"/>
  <c r="T15" i="6"/>
  <c r="Q15" i="6" s="1"/>
  <c r="Q15" i="9" s="1"/>
  <c r="K15" i="6"/>
  <c r="AU14" i="6"/>
  <c r="AL14" i="6"/>
  <c r="AC14" i="6"/>
  <c r="T14" i="6"/>
  <c r="K14" i="6"/>
  <c r="H14" i="6" s="1"/>
  <c r="H14" i="9" s="1"/>
  <c r="AU13" i="6"/>
  <c r="AL13" i="6"/>
  <c r="AC13" i="6"/>
  <c r="T13" i="6"/>
  <c r="S13" i="6" s="1"/>
  <c r="S13" i="9" s="1"/>
  <c r="K13" i="6"/>
  <c r="AU12" i="6"/>
  <c r="AL12" i="6"/>
  <c r="AC12" i="6"/>
  <c r="T12" i="6"/>
  <c r="K12" i="6"/>
  <c r="H12" i="6" s="1"/>
  <c r="H12" i="9" s="1"/>
  <c r="AU11" i="6"/>
  <c r="AL11" i="6"/>
  <c r="AC11" i="6"/>
  <c r="T11" i="6"/>
  <c r="Q11" i="6" s="1"/>
  <c r="Q11" i="9" s="1"/>
  <c r="K11" i="6"/>
  <c r="AU10" i="6"/>
  <c r="AL10" i="6"/>
  <c r="AC10" i="6"/>
  <c r="T10" i="6"/>
  <c r="K10" i="6"/>
  <c r="J10" i="6" s="1"/>
  <c r="J10" i="9" s="1"/>
  <c r="AU9" i="6"/>
  <c r="AL9" i="6"/>
  <c r="AE9" i="6" s="1"/>
  <c r="AE9" i="9" s="1"/>
  <c r="AC9" i="6"/>
  <c r="T9" i="6"/>
  <c r="S9" i="6" s="1"/>
  <c r="S9" i="9" s="1"/>
  <c r="I41" i="6"/>
  <c r="AU8" i="6"/>
  <c r="AL8" i="6"/>
  <c r="AC8" i="6"/>
  <c r="T8" i="6"/>
  <c r="K8" i="6"/>
  <c r="J8" i="6" s="1"/>
  <c r="J8" i="9" s="1"/>
  <c r="AU7" i="6"/>
  <c r="AL7" i="6"/>
  <c r="AC7" i="6"/>
  <c r="T7" i="6"/>
  <c r="S7" i="6" s="1"/>
  <c r="S7" i="9" s="1"/>
  <c r="K7" i="6"/>
  <c r="AU6" i="6"/>
  <c r="AL6" i="6"/>
  <c r="AC6" i="6"/>
  <c r="T6" i="6"/>
  <c r="K6" i="6"/>
  <c r="AQ41" i="4"/>
  <c r="AP41" i="4"/>
  <c r="AN41" i="4"/>
  <c r="AN41" i="10" s="1"/>
  <c r="AM41" i="4"/>
  <c r="AM41" i="10" s="1"/>
  <c r="S41" i="4"/>
  <c r="R41" i="4"/>
  <c r="P41" i="4"/>
  <c r="P41" i="10" s="1"/>
  <c r="O41" i="4"/>
  <c r="O41" i="10" s="1"/>
  <c r="M41" i="4"/>
  <c r="M41" i="10" s="1"/>
  <c r="L41" i="4"/>
  <c r="L41" i="10" s="1"/>
  <c r="J41" i="4"/>
  <c r="J41" i="10" s="1"/>
  <c r="I41" i="4"/>
  <c r="I41" i="10" s="1"/>
  <c r="G41" i="4"/>
  <c r="G41" i="10" s="1"/>
  <c r="F41" i="4"/>
  <c r="F41" i="10" s="1"/>
  <c r="D41" i="4"/>
  <c r="D41" i="10" s="1"/>
  <c r="C41" i="4"/>
  <c r="C41" i="10" s="1"/>
  <c r="BF40" i="4"/>
  <c r="M37" i="16" s="1"/>
  <c r="BE40" i="4"/>
  <c r="BD40" i="4"/>
  <c r="BD40" i="10" s="1"/>
  <c r="BA40" i="4"/>
  <c r="BA40" i="10" s="1"/>
  <c r="AT40" i="4"/>
  <c r="AS40" i="4"/>
  <c r="AR40" i="4"/>
  <c r="AO40" i="4"/>
  <c r="AO40" i="10" s="1"/>
  <c r="AH40" i="4"/>
  <c r="G37" i="16" s="1"/>
  <c r="AG40" i="4"/>
  <c r="AF40" i="4"/>
  <c r="AC40" i="4"/>
  <c r="AC40" i="10" s="1"/>
  <c r="Z40" i="4"/>
  <c r="Z40" i="10" s="1"/>
  <c r="V40" i="4"/>
  <c r="U40" i="4"/>
  <c r="C37" i="16" s="1"/>
  <c r="T40" i="4"/>
  <c r="Q40" i="4"/>
  <c r="Q40" i="10" s="1"/>
  <c r="N40" i="4"/>
  <c r="N40" i="10" s="1"/>
  <c r="K40" i="4"/>
  <c r="K40" i="10" s="1"/>
  <c r="H40" i="4"/>
  <c r="H40" i="10" s="1"/>
  <c r="E40" i="4"/>
  <c r="E40" i="10" s="1"/>
  <c r="BF39" i="4"/>
  <c r="M36" i="16" s="1"/>
  <c r="BE39" i="4"/>
  <c r="BD39" i="4"/>
  <c r="BD39" i="10" s="1"/>
  <c r="BA39" i="4"/>
  <c r="BA39" i="10" s="1"/>
  <c r="AT39" i="4"/>
  <c r="AS39" i="4"/>
  <c r="AR39" i="4"/>
  <c r="AO39" i="4"/>
  <c r="AO39" i="10" s="1"/>
  <c r="AH39" i="4"/>
  <c r="G36" i="16" s="1"/>
  <c r="AG39" i="4"/>
  <c r="AF39" i="4"/>
  <c r="AC39" i="4"/>
  <c r="AC39" i="10" s="1"/>
  <c r="Z39" i="4"/>
  <c r="Z39" i="10" s="1"/>
  <c r="V39" i="4"/>
  <c r="U39" i="4"/>
  <c r="C36" i="16" s="1"/>
  <c r="T39" i="4"/>
  <c r="Q39" i="4"/>
  <c r="Q39" i="10" s="1"/>
  <c r="N39" i="4"/>
  <c r="N39" i="10" s="1"/>
  <c r="K39" i="4"/>
  <c r="K39" i="10" s="1"/>
  <c r="H39" i="4"/>
  <c r="H39" i="10" s="1"/>
  <c r="E39" i="4"/>
  <c r="E39" i="10" s="1"/>
  <c r="BF38" i="4"/>
  <c r="M35" i="16" s="1"/>
  <c r="BE38" i="4"/>
  <c r="BD38" i="4"/>
  <c r="BD38" i="10" s="1"/>
  <c r="BA38" i="4"/>
  <c r="BA38" i="10" s="1"/>
  <c r="AT38" i="4"/>
  <c r="AS38" i="4"/>
  <c r="AR38" i="4"/>
  <c r="AO38" i="4"/>
  <c r="AO38" i="10" s="1"/>
  <c r="AH38" i="4"/>
  <c r="G35" i="16" s="1"/>
  <c r="AG38" i="4"/>
  <c r="AF38" i="4"/>
  <c r="AC38" i="4"/>
  <c r="AC38" i="10" s="1"/>
  <c r="Z38" i="4"/>
  <c r="Z38" i="10" s="1"/>
  <c r="V38" i="4"/>
  <c r="U38" i="4"/>
  <c r="C35" i="16" s="1"/>
  <c r="T38" i="4"/>
  <c r="Q38" i="4"/>
  <c r="Q38" i="10" s="1"/>
  <c r="N38" i="4"/>
  <c r="N38" i="10" s="1"/>
  <c r="K38" i="4"/>
  <c r="K38" i="10" s="1"/>
  <c r="H38" i="4"/>
  <c r="H38" i="10" s="1"/>
  <c r="E38" i="4"/>
  <c r="E38" i="10" s="1"/>
  <c r="BF37" i="4"/>
  <c r="M34" i="16" s="1"/>
  <c r="BE37" i="4"/>
  <c r="BD37" i="4"/>
  <c r="BD37" i="10" s="1"/>
  <c r="BA37" i="4"/>
  <c r="BA37" i="10" s="1"/>
  <c r="AT37" i="4"/>
  <c r="AS37" i="4"/>
  <c r="AR37" i="4"/>
  <c r="AO37" i="4"/>
  <c r="AO37" i="10" s="1"/>
  <c r="AH37" i="4"/>
  <c r="G34" i="16" s="1"/>
  <c r="AG37" i="4"/>
  <c r="AF37" i="4"/>
  <c r="AC37" i="4"/>
  <c r="AC37" i="10" s="1"/>
  <c r="Z37" i="4"/>
  <c r="Z37" i="10" s="1"/>
  <c r="V37" i="4"/>
  <c r="U37" i="4"/>
  <c r="C34" i="16" s="1"/>
  <c r="T37" i="4"/>
  <c r="Q37" i="4"/>
  <c r="Q37" i="10" s="1"/>
  <c r="N37" i="4"/>
  <c r="N37" i="10" s="1"/>
  <c r="K37" i="4"/>
  <c r="K37" i="10" s="1"/>
  <c r="H37" i="4"/>
  <c r="H37" i="10" s="1"/>
  <c r="E37" i="4"/>
  <c r="E37" i="10" s="1"/>
  <c r="BF36" i="4"/>
  <c r="M33" i="16" s="1"/>
  <c r="BE36" i="4"/>
  <c r="BD36" i="4"/>
  <c r="BD36" i="10" s="1"/>
  <c r="BA36" i="4"/>
  <c r="BA36" i="10" s="1"/>
  <c r="AT36" i="4"/>
  <c r="AS36" i="4"/>
  <c r="AR36" i="4"/>
  <c r="AO36" i="4"/>
  <c r="AO36" i="10" s="1"/>
  <c r="AH36" i="4"/>
  <c r="G33" i="16" s="1"/>
  <c r="AG36" i="4"/>
  <c r="AF36" i="4"/>
  <c r="AC36" i="4"/>
  <c r="AC36" i="10" s="1"/>
  <c r="Z36" i="4"/>
  <c r="Z36" i="10" s="1"/>
  <c r="V36" i="4"/>
  <c r="U36" i="4"/>
  <c r="C33" i="16" s="1"/>
  <c r="T36" i="4"/>
  <c r="Q36" i="4"/>
  <c r="Q36" i="10" s="1"/>
  <c r="N36" i="4"/>
  <c r="N36" i="10" s="1"/>
  <c r="K36" i="4"/>
  <c r="K36" i="10" s="1"/>
  <c r="H36" i="4"/>
  <c r="H36" i="10" s="1"/>
  <c r="E36" i="4"/>
  <c r="BF35" i="4"/>
  <c r="M32" i="16" s="1"/>
  <c r="BE35" i="4"/>
  <c r="BD35" i="4"/>
  <c r="BD35" i="10" s="1"/>
  <c r="BA35" i="4"/>
  <c r="BA35" i="10" s="1"/>
  <c r="AT35" i="4"/>
  <c r="AS35" i="4"/>
  <c r="AR35" i="4"/>
  <c r="AO35" i="4"/>
  <c r="AO35" i="10" s="1"/>
  <c r="AH35" i="4"/>
  <c r="G32" i="16" s="1"/>
  <c r="AG35" i="4"/>
  <c r="AF35" i="4"/>
  <c r="AC35" i="4"/>
  <c r="AC35" i="10" s="1"/>
  <c r="Z35" i="4"/>
  <c r="Z35" i="10" s="1"/>
  <c r="V35" i="4"/>
  <c r="U35" i="4"/>
  <c r="C32" i="16" s="1"/>
  <c r="T35" i="4"/>
  <c r="Q35" i="4"/>
  <c r="Q35" i="10" s="1"/>
  <c r="N35" i="4"/>
  <c r="N35" i="10" s="1"/>
  <c r="K35" i="4"/>
  <c r="K35" i="10" s="1"/>
  <c r="H35" i="4"/>
  <c r="H35" i="10" s="1"/>
  <c r="E35" i="4"/>
  <c r="E35" i="10" s="1"/>
  <c r="BF34" i="4"/>
  <c r="M31" i="16" s="1"/>
  <c r="BE34" i="4"/>
  <c r="BD34" i="4"/>
  <c r="BD34" i="10" s="1"/>
  <c r="BA34" i="4"/>
  <c r="BA34" i="10" s="1"/>
  <c r="AT34" i="4"/>
  <c r="AS34" i="4"/>
  <c r="AR34" i="4"/>
  <c r="AO34" i="4"/>
  <c r="AO34" i="10" s="1"/>
  <c r="AH34" i="4"/>
  <c r="G31" i="16" s="1"/>
  <c r="AG34" i="4"/>
  <c r="AF34" i="4"/>
  <c r="AC34" i="4"/>
  <c r="AC34" i="10" s="1"/>
  <c r="Z34" i="4"/>
  <c r="Z34" i="10" s="1"/>
  <c r="V34" i="4"/>
  <c r="U34" i="4"/>
  <c r="C31" i="16" s="1"/>
  <c r="T34" i="4"/>
  <c r="Q34" i="4"/>
  <c r="Q34" i="10" s="1"/>
  <c r="N34" i="4"/>
  <c r="N34" i="10" s="1"/>
  <c r="K34" i="4"/>
  <c r="K34" i="10" s="1"/>
  <c r="H34" i="4"/>
  <c r="H34" i="10" s="1"/>
  <c r="E34" i="4"/>
  <c r="E34" i="10" s="1"/>
  <c r="BF33" i="4"/>
  <c r="M30" i="16" s="1"/>
  <c r="BE33" i="4"/>
  <c r="BD33" i="4"/>
  <c r="BD33" i="10" s="1"/>
  <c r="BA33" i="4"/>
  <c r="BA33" i="10" s="1"/>
  <c r="AT33" i="4"/>
  <c r="AS33" i="4"/>
  <c r="AR33" i="4"/>
  <c r="AO33" i="4"/>
  <c r="AO33" i="10" s="1"/>
  <c r="AH33" i="4"/>
  <c r="G30" i="16" s="1"/>
  <c r="AG33" i="4"/>
  <c r="AF33" i="4"/>
  <c r="AC33" i="4"/>
  <c r="AC33" i="10" s="1"/>
  <c r="Z33" i="4"/>
  <c r="Z33" i="10" s="1"/>
  <c r="V33" i="4"/>
  <c r="U33" i="4"/>
  <c r="C30" i="16" s="1"/>
  <c r="T33" i="4"/>
  <c r="Q33" i="4"/>
  <c r="Q33" i="10" s="1"/>
  <c r="N33" i="4"/>
  <c r="N33" i="10" s="1"/>
  <c r="K33" i="4"/>
  <c r="K33" i="10" s="1"/>
  <c r="H33" i="4"/>
  <c r="H33" i="10" s="1"/>
  <c r="E33" i="4"/>
  <c r="BF32" i="4"/>
  <c r="M29" i="16" s="1"/>
  <c r="BE32" i="4"/>
  <c r="BD32" i="4"/>
  <c r="BD32" i="10" s="1"/>
  <c r="BA32" i="4"/>
  <c r="BA32" i="10" s="1"/>
  <c r="AT32" i="4"/>
  <c r="AS32" i="4"/>
  <c r="AR32" i="4"/>
  <c r="AO32" i="4"/>
  <c r="AO32" i="10" s="1"/>
  <c r="AH32" i="4"/>
  <c r="G29" i="16" s="1"/>
  <c r="AG32" i="4"/>
  <c r="AF32" i="4"/>
  <c r="AC32" i="4"/>
  <c r="AC32" i="10" s="1"/>
  <c r="Z32" i="4"/>
  <c r="Z32" i="10" s="1"/>
  <c r="V32" i="4"/>
  <c r="U32" i="4"/>
  <c r="C29" i="16" s="1"/>
  <c r="T32" i="4"/>
  <c r="Q32" i="4"/>
  <c r="Q32" i="10" s="1"/>
  <c r="N32" i="4"/>
  <c r="N32" i="10" s="1"/>
  <c r="K32" i="4"/>
  <c r="K32" i="10" s="1"/>
  <c r="H32" i="4"/>
  <c r="H32" i="10" s="1"/>
  <c r="E32" i="4"/>
  <c r="BF31" i="4"/>
  <c r="M28" i="16" s="1"/>
  <c r="BE31" i="4"/>
  <c r="BD31" i="4"/>
  <c r="BD31" i="10" s="1"/>
  <c r="BA31" i="4"/>
  <c r="BA31" i="10" s="1"/>
  <c r="AT31" i="4"/>
  <c r="AS31" i="4"/>
  <c r="AR31" i="4"/>
  <c r="AO31" i="4"/>
  <c r="AO31" i="10" s="1"/>
  <c r="AH31" i="4"/>
  <c r="G28" i="16" s="1"/>
  <c r="AG31" i="4"/>
  <c r="AF31" i="4"/>
  <c r="AC31" i="4"/>
  <c r="AC31" i="10" s="1"/>
  <c r="Z31" i="4"/>
  <c r="Z31" i="10" s="1"/>
  <c r="V31" i="4"/>
  <c r="U31" i="4"/>
  <c r="C28" i="16" s="1"/>
  <c r="T31" i="4"/>
  <c r="Q31" i="4"/>
  <c r="Q31" i="10" s="1"/>
  <c r="N31" i="4"/>
  <c r="N31" i="10" s="1"/>
  <c r="K31" i="4"/>
  <c r="K31" i="10" s="1"/>
  <c r="H31" i="4"/>
  <c r="H31" i="10" s="1"/>
  <c r="E31" i="4"/>
  <c r="BF30" i="4"/>
  <c r="M27" i="16" s="1"/>
  <c r="BE30" i="4"/>
  <c r="BD30" i="4"/>
  <c r="BD30" i="10" s="1"/>
  <c r="BA30" i="4"/>
  <c r="BA30" i="10" s="1"/>
  <c r="AT30" i="4"/>
  <c r="AS30" i="4"/>
  <c r="AR30" i="4"/>
  <c r="AO30" i="4"/>
  <c r="AO30" i="10" s="1"/>
  <c r="AH30" i="4"/>
  <c r="G27" i="16" s="1"/>
  <c r="AG30" i="4"/>
  <c r="AF30" i="4"/>
  <c r="AC30" i="4"/>
  <c r="AC30" i="10" s="1"/>
  <c r="Z30" i="4"/>
  <c r="Z30" i="10" s="1"/>
  <c r="V30" i="4"/>
  <c r="U30" i="4"/>
  <c r="C27" i="16" s="1"/>
  <c r="T30" i="4"/>
  <c r="Q30" i="4"/>
  <c r="Q30" i="10" s="1"/>
  <c r="N30" i="4"/>
  <c r="N30" i="10" s="1"/>
  <c r="K30" i="4"/>
  <c r="K30" i="10" s="1"/>
  <c r="H30" i="4"/>
  <c r="H30" i="10" s="1"/>
  <c r="E30" i="4"/>
  <c r="E30" i="10" s="1"/>
  <c r="BD29" i="10"/>
  <c r="BA29" i="10"/>
  <c r="AO29" i="10"/>
  <c r="AC29" i="10"/>
  <c r="Z29" i="10"/>
  <c r="Q29" i="10"/>
  <c r="N29" i="10"/>
  <c r="K29" i="10"/>
  <c r="H29" i="10"/>
  <c r="E29" i="10"/>
  <c r="BF28" i="4"/>
  <c r="M25" i="16" s="1"/>
  <c r="BE28" i="4"/>
  <c r="BD28" i="4"/>
  <c r="BD28" i="10" s="1"/>
  <c r="BA28" i="4"/>
  <c r="BA28" i="10" s="1"/>
  <c r="AT28" i="4"/>
  <c r="AS28" i="4"/>
  <c r="AR28" i="4"/>
  <c r="AO28" i="4"/>
  <c r="AO28" i="10" s="1"/>
  <c r="AH28" i="4"/>
  <c r="G25" i="16" s="1"/>
  <c r="AG28" i="4"/>
  <c r="AF28" i="4"/>
  <c r="AC28" i="4"/>
  <c r="AC28" i="10" s="1"/>
  <c r="Z28" i="4"/>
  <c r="Z28" i="10" s="1"/>
  <c r="V28" i="4"/>
  <c r="D25" i="16" s="1"/>
  <c r="U28" i="4"/>
  <c r="T28" i="4"/>
  <c r="Q28" i="4"/>
  <c r="Q28" i="10" s="1"/>
  <c r="N28" i="4"/>
  <c r="N28" i="10" s="1"/>
  <c r="K28" i="4"/>
  <c r="K28" i="10" s="1"/>
  <c r="H28" i="4"/>
  <c r="H28" i="10" s="1"/>
  <c r="E28" i="4"/>
  <c r="E28" i="10" s="1"/>
  <c r="BF27" i="4"/>
  <c r="M24" i="16" s="1"/>
  <c r="BE27" i="4"/>
  <c r="BD27" i="4"/>
  <c r="BD27" i="10" s="1"/>
  <c r="BA27" i="4"/>
  <c r="BA27" i="10" s="1"/>
  <c r="AT27" i="4"/>
  <c r="AS27" i="4"/>
  <c r="AR27" i="4"/>
  <c r="AO27" i="4"/>
  <c r="AO27" i="10" s="1"/>
  <c r="AE27" i="4"/>
  <c r="G27" i="23" s="1"/>
  <c r="G27" i="25" s="1"/>
  <c r="AD27" i="4"/>
  <c r="F27" i="23" s="1"/>
  <c r="F27" i="25" s="1"/>
  <c r="AB27" i="4"/>
  <c r="AA27" i="4"/>
  <c r="Y27" i="4"/>
  <c r="X27" i="4"/>
  <c r="V27" i="4"/>
  <c r="U27" i="4"/>
  <c r="C24" i="16" s="1"/>
  <c r="T27" i="4"/>
  <c r="Q27" i="4"/>
  <c r="Q27" i="10" s="1"/>
  <c r="N27" i="4"/>
  <c r="N27" i="10" s="1"/>
  <c r="K27" i="4"/>
  <c r="K27" i="10" s="1"/>
  <c r="H27" i="4"/>
  <c r="H27" i="10" s="1"/>
  <c r="E27" i="4"/>
  <c r="E27" i="10" s="1"/>
  <c r="BF26" i="4"/>
  <c r="M23" i="16" s="1"/>
  <c r="BE26" i="4"/>
  <c r="BD26" i="4"/>
  <c r="BD26" i="10" s="1"/>
  <c r="BA26" i="4"/>
  <c r="BA26" i="10" s="1"/>
  <c r="AT26" i="4"/>
  <c r="AS26" i="4"/>
  <c r="AR26" i="4"/>
  <c r="AO26" i="4"/>
  <c r="AO26" i="10" s="1"/>
  <c r="AH26" i="4"/>
  <c r="G23" i="16" s="1"/>
  <c r="AG26" i="4"/>
  <c r="AF26" i="4"/>
  <c r="AC26" i="4"/>
  <c r="AC26" i="10" s="1"/>
  <c r="Z26" i="4"/>
  <c r="Z26" i="10" s="1"/>
  <c r="V26" i="4"/>
  <c r="D23" i="16" s="1"/>
  <c r="U26" i="4"/>
  <c r="T26" i="4"/>
  <c r="Q26" i="4"/>
  <c r="Q26" i="10" s="1"/>
  <c r="N26" i="4"/>
  <c r="N26" i="10" s="1"/>
  <c r="K26" i="4"/>
  <c r="K26" i="10" s="1"/>
  <c r="H26" i="4"/>
  <c r="H26" i="10" s="1"/>
  <c r="E26" i="4"/>
  <c r="BF25" i="4"/>
  <c r="M22" i="16" s="1"/>
  <c r="BE25" i="4"/>
  <c r="BD25" i="4"/>
  <c r="BD25" i="10" s="1"/>
  <c r="BA25" i="4"/>
  <c r="BA25" i="10" s="1"/>
  <c r="AT25" i="4"/>
  <c r="AS25" i="4"/>
  <c r="AR25" i="4"/>
  <c r="AO25" i="4"/>
  <c r="AO25" i="10" s="1"/>
  <c r="AH25" i="4"/>
  <c r="G22" i="16" s="1"/>
  <c r="AG25" i="4"/>
  <c r="AF25" i="4"/>
  <c r="AC25" i="4"/>
  <c r="AC25" i="10" s="1"/>
  <c r="Z25" i="4"/>
  <c r="Z25" i="10" s="1"/>
  <c r="V25" i="4"/>
  <c r="U25" i="4"/>
  <c r="C22" i="16" s="1"/>
  <c r="T25" i="4"/>
  <c r="Q25" i="4"/>
  <c r="Q25" i="10" s="1"/>
  <c r="N25" i="4"/>
  <c r="N25" i="10" s="1"/>
  <c r="K25" i="4"/>
  <c r="K25" i="10" s="1"/>
  <c r="H25" i="4"/>
  <c r="H25" i="10" s="1"/>
  <c r="E25" i="4"/>
  <c r="BF24" i="4"/>
  <c r="M21" i="16" s="1"/>
  <c r="BE24" i="4"/>
  <c r="BD24" i="4"/>
  <c r="BD24" i="10" s="1"/>
  <c r="BA24" i="4"/>
  <c r="BA24" i="10" s="1"/>
  <c r="AT24" i="4"/>
  <c r="AS24" i="4"/>
  <c r="AR24" i="4"/>
  <c r="AO24" i="4"/>
  <c r="AO24" i="10" s="1"/>
  <c r="AH24" i="4"/>
  <c r="G21" i="16" s="1"/>
  <c r="AG24" i="4"/>
  <c r="AF24" i="4"/>
  <c r="AC24" i="4"/>
  <c r="AC24" i="10" s="1"/>
  <c r="Z24" i="4"/>
  <c r="Z24" i="10" s="1"/>
  <c r="V24" i="4"/>
  <c r="U24" i="4"/>
  <c r="C21" i="16" s="1"/>
  <c r="T24" i="4"/>
  <c r="Q24" i="4"/>
  <c r="Q24" i="10" s="1"/>
  <c r="N24" i="4"/>
  <c r="N24" i="10" s="1"/>
  <c r="K24" i="4"/>
  <c r="K24" i="10" s="1"/>
  <c r="H24" i="4"/>
  <c r="H24" i="10" s="1"/>
  <c r="E24" i="4"/>
  <c r="E24" i="10" s="1"/>
  <c r="BF23" i="4"/>
  <c r="M20" i="16" s="1"/>
  <c r="BE23" i="4"/>
  <c r="BD23" i="4"/>
  <c r="BD23" i="10" s="1"/>
  <c r="BA23" i="4"/>
  <c r="BA23" i="10" s="1"/>
  <c r="AT23" i="4"/>
  <c r="AS23" i="4"/>
  <c r="AR23" i="4"/>
  <c r="AO23" i="4"/>
  <c r="AO23" i="10" s="1"/>
  <c r="AH23" i="4"/>
  <c r="G20" i="16" s="1"/>
  <c r="AG23" i="4"/>
  <c r="AF23" i="4"/>
  <c r="AC23" i="4"/>
  <c r="AC23" i="10" s="1"/>
  <c r="Z23" i="4"/>
  <c r="Z23" i="10" s="1"/>
  <c r="V23" i="4"/>
  <c r="U23" i="4"/>
  <c r="C20" i="16" s="1"/>
  <c r="T23" i="4"/>
  <c r="Q23" i="4"/>
  <c r="Q23" i="10" s="1"/>
  <c r="N23" i="4"/>
  <c r="N23" i="10" s="1"/>
  <c r="K23" i="4"/>
  <c r="K23" i="10" s="1"/>
  <c r="H23" i="4"/>
  <c r="H23" i="10" s="1"/>
  <c r="E23" i="4"/>
  <c r="E23" i="10" s="1"/>
  <c r="BF22" i="4"/>
  <c r="M19" i="16" s="1"/>
  <c r="BE22" i="4"/>
  <c r="BD22" i="4"/>
  <c r="BD22" i="10" s="1"/>
  <c r="BA22" i="4"/>
  <c r="BA22" i="10" s="1"/>
  <c r="AT22" i="4"/>
  <c r="AS22" i="4"/>
  <c r="AR22" i="4"/>
  <c r="AO22" i="4"/>
  <c r="AO22" i="10" s="1"/>
  <c r="AH22" i="4"/>
  <c r="G19" i="16" s="1"/>
  <c r="AG22" i="4"/>
  <c r="AF22" i="4"/>
  <c r="AC22" i="4"/>
  <c r="AC22" i="10" s="1"/>
  <c r="Z22" i="4"/>
  <c r="Z22" i="10" s="1"/>
  <c r="V22" i="4"/>
  <c r="U22" i="4"/>
  <c r="C19" i="16" s="1"/>
  <c r="T22" i="4"/>
  <c r="Q22" i="4"/>
  <c r="Q22" i="10" s="1"/>
  <c r="N22" i="4"/>
  <c r="N22" i="10" s="1"/>
  <c r="K22" i="4"/>
  <c r="K22" i="10" s="1"/>
  <c r="H22" i="4"/>
  <c r="H22" i="10" s="1"/>
  <c r="E22" i="4"/>
  <c r="E22" i="10" s="1"/>
  <c r="BF21" i="4"/>
  <c r="M18" i="16" s="1"/>
  <c r="BE21" i="4"/>
  <c r="BD21" i="4"/>
  <c r="BD21" i="10" s="1"/>
  <c r="BA21" i="4"/>
  <c r="BA21" i="10" s="1"/>
  <c r="AT21" i="4"/>
  <c r="AS21" i="4"/>
  <c r="AR21" i="4"/>
  <c r="AO21" i="4"/>
  <c r="AO21" i="10" s="1"/>
  <c r="AH21" i="4"/>
  <c r="G18" i="16" s="1"/>
  <c r="AG21" i="4"/>
  <c r="AF21" i="4"/>
  <c r="AC21" i="4"/>
  <c r="AC21" i="10" s="1"/>
  <c r="Z21" i="4"/>
  <c r="Z21" i="10" s="1"/>
  <c r="V21" i="4"/>
  <c r="U21" i="4"/>
  <c r="C18" i="16" s="1"/>
  <c r="T21" i="4"/>
  <c r="Q21" i="4"/>
  <c r="Q21" i="10" s="1"/>
  <c r="N21" i="4"/>
  <c r="N21" i="10" s="1"/>
  <c r="K21" i="4"/>
  <c r="K21" i="10" s="1"/>
  <c r="H21" i="4"/>
  <c r="H21" i="10" s="1"/>
  <c r="E21" i="4"/>
  <c r="E21" i="10" s="1"/>
  <c r="BF20" i="4"/>
  <c r="M17" i="16" s="1"/>
  <c r="BE20" i="4"/>
  <c r="BD20" i="4"/>
  <c r="BD20" i="10" s="1"/>
  <c r="BA20" i="4"/>
  <c r="BA20" i="10" s="1"/>
  <c r="AT20" i="4"/>
  <c r="AS20" i="4"/>
  <c r="AR20" i="4"/>
  <c r="AO20" i="4"/>
  <c r="AO20" i="10" s="1"/>
  <c r="AH20" i="4"/>
  <c r="G17" i="16" s="1"/>
  <c r="AG20" i="4"/>
  <c r="AF20" i="4"/>
  <c r="AC20" i="4"/>
  <c r="AC20" i="10" s="1"/>
  <c r="Z20" i="4"/>
  <c r="Z20" i="10" s="1"/>
  <c r="V20" i="4"/>
  <c r="U20" i="4"/>
  <c r="C17" i="16" s="1"/>
  <c r="T20" i="4"/>
  <c r="Q20" i="4"/>
  <c r="Q20" i="10" s="1"/>
  <c r="N20" i="4"/>
  <c r="N20" i="10" s="1"/>
  <c r="K20" i="4"/>
  <c r="K20" i="10" s="1"/>
  <c r="H20" i="4"/>
  <c r="H20" i="10" s="1"/>
  <c r="E20" i="4"/>
  <c r="E20" i="10" s="1"/>
  <c r="BF19" i="4"/>
  <c r="M16" i="16" s="1"/>
  <c r="BE19" i="4"/>
  <c r="BD19" i="4"/>
  <c r="BD19" i="10" s="1"/>
  <c r="BA19" i="4"/>
  <c r="BA19" i="10" s="1"/>
  <c r="AT19" i="4"/>
  <c r="AS19" i="4"/>
  <c r="AR19" i="4"/>
  <c r="AO19" i="4"/>
  <c r="AO19" i="10" s="1"/>
  <c r="AH19" i="4"/>
  <c r="G16" i="16" s="1"/>
  <c r="AG19" i="4"/>
  <c r="AF19" i="4"/>
  <c r="AC19" i="4"/>
  <c r="AC19" i="10" s="1"/>
  <c r="Z19" i="4"/>
  <c r="Z19" i="10" s="1"/>
  <c r="V19" i="4"/>
  <c r="U19" i="4"/>
  <c r="C16" i="16" s="1"/>
  <c r="T19" i="4"/>
  <c r="Q19" i="4"/>
  <c r="Q19" i="10" s="1"/>
  <c r="N19" i="4"/>
  <c r="N19" i="10" s="1"/>
  <c r="K19" i="4"/>
  <c r="K19" i="10" s="1"/>
  <c r="H19" i="4"/>
  <c r="H19" i="10" s="1"/>
  <c r="E19" i="4"/>
  <c r="BF18" i="4"/>
  <c r="M15" i="16" s="1"/>
  <c r="BE18" i="4"/>
  <c r="BD18" i="4"/>
  <c r="BD18" i="10" s="1"/>
  <c r="BA18" i="4"/>
  <c r="BA18" i="10" s="1"/>
  <c r="AT18" i="4"/>
  <c r="AS18" i="4"/>
  <c r="AR18" i="4"/>
  <c r="AO18" i="4"/>
  <c r="AO18" i="10" s="1"/>
  <c r="AH18" i="4"/>
  <c r="G15" i="16" s="1"/>
  <c r="AG18" i="4"/>
  <c r="AF18" i="4"/>
  <c r="AC18" i="4"/>
  <c r="AC18" i="10" s="1"/>
  <c r="Z18" i="4"/>
  <c r="Z18" i="10" s="1"/>
  <c r="V18" i="4"/>
  <c r="U18" i="4"/>
  <c r="C15" i="16" s="1"/>
  <c r="T18" i="4"/>
  <c r="Q18" i="4"/>
  <c r="Q18" i="10" s="1"/>
  <c r="N18" i="4"/>
  <c r="N18" i="10" s="1"/>
  <c r="K18" i="4"/>
  <c r="K18" i="10" s="1"/>
  <c r="H18" i="4"/>
  <c r="H18" i="10" s="1"/>
  <c r="E18" i="4"/>
  <c r="BF17" i="4"/>
  <c r="M14" i="16" s="1"/>
  <c r="BE17" i="4"/>
  <c r="BD17" i="4"/>
  <c r="BD17" i="10" s="1"/>
  <c r="BA17" i="4"/>
  <c r="BA17" i="10" s="1"/>
  <c r="AT17" i="4"/>
  <c r="AS17" i="4"/>
  <c r="AR17" i="4"/>
  <c r="AO17" i="4"/>
  <c r="AO17" i="10" s="1"/>
  <c r="AH17" i="4"/>
  <c r="G14" i="16" s="1"/>
  <c r="AG17" i="4"/>
  <c r="AF17" i="4"/>
  <c r="AC17" i="4"/>
  <c r="AC17" i="10" s="1"/>
  <c r="Z17" i="4"/>
  <c r="Z17" i="10" s="1"/>
  <c r="V17" i="4"/>
  <c r="U17" i="4"/>
  <c r="C14" i="16" s="1"/>
  <c r="T17" i="4"/>
  <c r="Q17" i="4"/>
  <c r="Q17" i="10" s="1"/>
  <c r="N17" i="4"/>
  <c r="N17" i="10" s="1"/>
  <c r="K17" i="4"/>
  <c r="K17" i="10" s="1"/>
  <c r="H17" i="4"/>
  <c r="H17" i="10" s="1"/>
  <c r="E17" i="4"/>
  <c r="BD16" i="10"/>
  <c r="BA16" i="10"/>
  <c r="AO16" i="10"/>
  <c r="AC16" i="10"/>
  <c r="Z16" i="10"/>
  <c r="Q16" i="10"/>
  <c r="N16" i="10"/>
  <c r="K16" i="10"/>
  <c r="H16" i="10"/>
  <c r="E16" i="10"/>
  <c r="BF15" i="4"/>
  <c r="M12" i="16" s="1"/>
  <c r="BE15" i="4"/>
  <c r="BD15" i="4"/>
  <c r="BD15" i="10" s="1"/>
  <c r="BA15" i="4"/>
  <c r="BA15" i="10" s="1"/>
  <c r="AT15" i="4"/>
  <c r="AS15" i="4"/>
  <c r="AR15" i="4"/>
  <c r="AO15" i="4"/>
  <c r="AO15" i="10" s="1"/>
  <c r="AH15" i="4"/>
  <c r="G12" i="16" s="1"/>
  <c r="AG15" i="4"/>
  <c r="AF15" i="4"/>
  <c r="AC15" i="4"/>
  <c r="AC15" i="10" s="1"/>
  <c r="Z15" i="4"/>
  <c r="Z15" i="10" s="1"/>
  <c r="V15" i="4"/>
  <c r="U15" i="4"/>
  <c r="C12" i="16" s="1"/>
  <c r="T15" i="4"/>
  <c r="Q15" i="4"/>
  <c r="Q15" i="10" s="1"/>
  <c r="N15" i="4"/>
  <c r="N15" i="10" s="1"/>
  <c r="K15" i="4"/>
  <c r="K15" i="10" s="1"/>
  <c r="H15" i="4"/>
  <c r="H15" i="10" s="1"/>
  <c r="E15" i="4"/>
  <c r="E15" i="10" s="1"/>
  <c r="BF14" i="4"/>
  <c r="M11" i="16" s="1"/>
  <c r="BE14" i="4"/>
  <c r="BD14" i="4"/>
  <c r="BD14" i="10" s="1"/>
  <c r="BA14" i="4"/>
  <c r="BA14" i="10" s="1"/>
  <c r="AT14" i="4"/>
  <c r="AS14" i="4"/>
  <c r="AR14" i="4"/>
  <c r="AO14" i="4"/>
  <c r="AO14" i="10" s="1"/>
  <c r="AH14" i="4"/>
  <c r="G11" i="16" s="1"/>
  <c r="AG14" i="4"/>
  <c r="AF14" i="4"/>
  <c r="AC14" i="4"/>
  <c r="AC14" i="10" s="1"/>
  <c r="Z14" i="4"/>
  <c r="Z14" i="10" s="1"/>
  <c r="V14" i="4"/>
  <c r="U14" i="4"/>
  <c r="C11" i="16" s="1"/>
  <c r="T14" i="4"/>
  <c r="Q14" i="4"/>
  <c r="Q14" i="10" s="1"/>
  <c r="N14" i="4"/>
  <c r="N14" i="10" s="1"/>
  <c r="K14" i="4"/>
  <c r="K14" i="10" s="1"/>
  <c r="H14" i="4"/>
  <c r="H14" i="10" s="1"/>
  <c r="E14" i="4"/>
  <c r="E14" i="10" s="1"/>
  <c r="BF13" i="4"/>
  <c r="M10" i="16" s="1"/>
  <c r="BE13" i="4"/>
  <c r="BD13" i="4"/>
  <c r="BD13" i="10" s="1"/>
  <c r="BA13" i="4"/>
  <c r="BA13" i="10" s="1"/>
  <c r="AT13" i="4"/>
  <c r="AS13" i="4"/>
  <c r="AR13" i="4"/>
  <c r="AO13" i="4"/>
  <c r="AO13" i="10" s="1"/>
  <c r="AH13" i="4"/>
  <c r="G10" i="16" s="1"/>
  <c r="AG13" i="4"/>
  <c r="AF13" i="4"/>
  <c r="AC13" i="4"/>
  <c r="AC13" i="10" s="1"/>
  <c r="Z13" i="4"/>
  <c r="Z13" i="10" s="1"/>
  <c r="V13" i="4"/>
  <c r="U13" i="4"/>
  <c r="C10" i="16" s="1"/>
  <c r="T13" i="4"/>
  <c r="Q13" i="4"/>
  <c r="Q13" i="10" s="1"/>
  <c r="N13" i="4"/>
  <c r="N13" i="10" s="1"/>
  <c r="K13" i="4"/>
  <c r="K13" i="10" s="1"/>
  <c r="H13" i="4"/>
  <c r="H13" i="10" s="1"/>
  <c r="E13" i="4"/>
  <c r="E13" i="10" s="1"/>
  <c r="BF12" i="4"/>
  <c r="M9" i="16" s="1"/>
  <c r="BE12" i="4"/>
  <c r="BD12" i="4"/>
  <c r="BD12" i="10" s="1"/>
  <c r="BA12" i="4"/>
  <c r="BA12" i="10" s="1"/>
  <c r="AT12" i="4"/>
  <c r="AS12" i="4"/>
  <c r="AR12" i="4"/>
  <c r="AO12" i="4"/>
  <c r="AO12" i="10" s="1"/>
  <c r="AH12" i="4"/>
  <c r="G9" i="16" s="1"/>
  <c r="AG12" i="4"/>
  <c r="AF12" i="4"/>
  <c r="AC12" i="4"/>
  <c r="AC12" i="10" s="1"/>
  <c r="Z12" i="4"/>
  <c r="Z12" i="10" s="1"/>
  <c r="V12" i="4"/>
  <c r="U12" i="4"/>
  <c r="C9" i="16" s="1"/>
  <c r="T12" i="4"/>
  <c r="Q12" i="4"/>
  <c r="Q12" i="10" s="1"/>
  <c r="N12" i="4"/>
  <c r="N12" i="10" s="1"/>
  <c r="K12" i="4"/>
  <c r="K12" i="10" s="1"/>
  <c r="H12" i="4"/>
  <c r="H12" i="10" s="1"/>
  <c r="E12" i="4"/>
  <c r="BF11" i="4"/>
  <c r="M8" i="16" s="1"/>
  <c r="BE11" i="4"/>
  <c r="BD11" i="4"/>
  <c r="BD11" i="10" s="1"/>
  <c r="BA11" i="4"/>
  <c r="BA11" i="10" s="1"/>
  <c r="AT11" i="4"/>
  <c r="AS11" i="4"/>
  <c r="AR11" i="4"/>
  <c r="AO11" i="4"/>
  <c r="AO11" i="10" s="1"/>
  <c r="AH11" i="4"/>
  <c r="G8" i="16" s="1"/>
  <c r="AG11" i="4"/>
  <c r="AF11" i="4"/>
  <c r="AC11" i="4"/>
  <c r="AC11" i="10" s="1"/>
  <c r="Z11" i="4"/>
  <c r="Z11" i="10" s="1"/>
  <c r="V11" i="4"/>
  <c r="U11" i="4"/>
  <c r="T11" i="4"/>
  <c r="Q11" i="4"/>
  <c r="Q11" i="10" s="1"/>
  <c r="N11" i="4"/>
  <c r="N11" i="10" s="1"/>
  <c r="K11" i="4"/>
  <c r="K11" i="10" s="1"/>
  <c r="H11" i="4"/>
  <c r="H11" i="10" s="1"/>
  <c r="E11" i="4"/>
  <c r="BF10" i="4"/>
  <c r="M7" i="16" s="1"/>
  <c r="BE10" i="4"/>
  <c r="BD10" i="4"/>
  <c r="BD10" i="10" s="1"/>
  <c r="BA10" i="4"/>
  <c r="BA10" i="10" s="1"/>
  <c r="AT10" i="4"/>
  <c r="AS10" i="4"/>
  <c r="AR10" i="4"/>
  <c r="AO10" i="4"/>
  <c r="AO10" i="10" s="1"/>
  <c r="AH10" i="4"/>
  <c r="G7" i="16" s="1"/>
  <c r="AG10" i="4"/>
  <c r="AF10" i="4"/>
  <c r="AC10" i="4"/>
  <c r="AC10" i="10" s="1"/>
  <c r="Z10" i="4"/>
  <c r="Z10" i="10" s="1"/>
  <c r="V10" i="4"/>
  <c r="U10" i="4"/>
  <c r="C7" i="16" s="1"/>
  <c r="T10" i="4"/>
  <c r="Q10" i="4"/>
  <c r="Q10" i="10" s="1"/>
  <c r="N10" i="4"/>
  <c r="N10" i="10" s="1"/>
  <c r="K10" i="4"/>
  <c r="K10" i="10" s="1"/>
  <c r="H10" i="4"/>
  <c r="H10" i="10" s="1"/>
  <c r="E10" i="4"/>
  <c r="E10" i="10" s="1"/>
  <c r="BB9" i="4"/>
  <c r="BB41" i="4" s="1"/>
  <c r="BB41" i="10" s="1"/>
  <c r="AZ41" i="4"/>
  <c r="AZ41" i="10" s="1"/>
  <c r="AY9" i="4"/>
  <c r="AY41" i="4" s="1"/>
  <c r="AY41" i="10" s="1"/>
  <c r="AT9" i="4"/>
  <c r="AS9" i="4"/>
  <c r="AR9" i="4"/>
  <c r="AO9" i="4"/>
  <c r="AO9" i="10" s="1"/>
  <c r="AH9" i="4"/>
  <c r="G6" i="16" s="1"/>
  <c r="AG9" i="4"/>
  <c r="AF9" i="4"/>
  <c r="AC9" i="4"/>
  <c r="AC9" i="10" s="1"/>
  <c r="Z9" i="4"/>
  <c r="Z9" i="10" s="1"/>
  <c r="V9" i="4"/>
  <c r="U9" i="4"/>
  <c r="T9" i="4"/>
  <c r="Q9" i="4"/>
  <c r="Q9" i="10" s="1"/>
  <c r="N9" i="4"/>
  <c r="N9" i="10" s="1"/>
  <c r="K9" i="4"/>
  <c r="K9" i="10" s="1"/>
  <c r="H9" i="4"/>
  <c r="H9" i="10" s="1"/>
  <c r="E9" i="4"/>
  <c r="E9" i="10" s="1"/>
  <c r="BF8" i="4"/>
  <c r="M5" i="16" s="1"/>
  <c r="BE8" i="4"/>
  <c r="BD8" i="4"/>
  <c r="BD8" i="10" s="1"/>
  <c r="BA8" i="4"/>
  <c r="BA8" i="10" s="1"/>
  <c r="AT8" i="4"/>
  <c r="AS8" i="4"/>
  <c r="AR8" i="4"/>
  <c r="AO8" i="4"/>
  <c r="AO8" i="10" s="1"/>
  <c r="AH8" i="4"/>
  <c r="G5" i="16" s="1"/>
  <c r="AG8" i="4"/>
  <c r="AF8" i="4"/>
  <c r="AC8" i="4"/>
  <c r="AC8" i="10" s="1"/>
  <c r="Z8" i="4"/>
  <c r="Z8" i="10" s="1"/>
  <c r="V8" i="4"/>
  <c r="U8" i="4"/>
  <c r="C5" i="16" s="1"/>
  <c r="T8" i="4"/>
  <c r="Q8" i="4"/>
  <c r="Q8" i="10" s="1"/>
  <c r="N8" i="4"/>
  <c r="N8" i="10" s="1"/>
  <c r="K8" i="4"/>
  <c r="K8" i="10" s="1"/>
  <c r="H8" i="4"/>
  <c r="H8" i="10" s="1"/>
  <c r="E8" i="4"/>
  <c r="E8" i="10" s="1"/>
  <c r="BF7" i="4"/>
  <c r="M4" i="16" s="1"/>
  <c r="BE7" i="4"/>
  <c r="BD7" i="4"/>
  <c r="BD7" i="10" s="1"/>
  <c r="BA7" i="4"/>
  <c r="BA7" i="10" s="1"/>
  <c r="AT7" i="4"/>
  <c r="AS7" i="4"/>
  <c r="AR7" i="4"/>
  <c r="AO7" i="4"/>
  <c r="AO7" i="10" s="1"/>
  <c r="AH7" i="4"/>
  <c r="G4" i="16" s="1"/>
  <c r="AG7" i="4"/>
  <c r="AF7" i="4"/>
  <c r="AC7" i="4"/>
  <c r="AC7" i="10" s="1"/>
  <c r="Z7" i="4"/>
  <c r="Z7" i="10" s="1"/>
  <c r="V7" i="4"/>
  <c r="U7" i="4"/>
  <c r="T7" i="4"/>
  <c r="Q7" i="4"/>
  <c r="Q7" i="10" s="1"/>
  <c r="N7" i="4"/>
  <c r="N7" i="10" s="1"/>
  <c r="K7" i="4"/>
  <c r="K7" i="10" s="1"/>
  <c r="H7" i="4"/>
  <c r="H7" i="10" s="1"/>
  <c r="E7" i="4"/>
  <c r="E7" i="10" s="1"/>
  <c r="BF6" i="4"/>
  <c r="M3" i="16" s="1"/>
  <c r="BE6" i="4"/>
  <c r="BD6" i="4"/>
  <c r="BD6" i="10" s="1"/>
  <c r="BA6" i="4"/>
  <c r="BA6" i="10" s="1"/>
  <c r="AT6" i="4"/>
  <c r="AS6" i="4"/>
  <c r="AR6" i="4"/>
  <c r="AO6" i="4"/>
  <c r="AO6" i="10" s="1"/>
  <c r="AH6" i="4"/>
  <c r="G3" i="16" s="1"/>
  <c r="AG6" i="4"/>
  <c r="AF6" i="4"/>
  <c r="AC6" i="4"/>
  <c r="AC6" i="10" s="1"/>
  <c r="Z6" i="4"/>
  <c r="Z6" i="10" s="1"/>
  <c r="V6" i="4"/>
  <c r="U6" i="4"/>
  <c r="C3" i="16" s="1"/>
  <c r="T6" i="4"/>
  <c r="Q6" i="4"/>
  <c r="N6" i="4"/>
  <c r="N6" i="10" s="1"/>
  <c r="K6" i="4"/>
  <c r="H6" i="4"/>
  <c r="H6" i="10" s="1"/>
  <c r="E6" i="4"/>
  <c r="D5" i="16" l="1"/>
  <c r="D8" i="17" s="1"/>
  <c r="I5" i="16"/>
  <c r="L8" i="17" s="1"/>
  <c r="L5" i="16"/>
  <c r="R8" i="17" s="1"/>
  <c r="C6" i="16"/>
  <c r="D10" i="16"/>
  <c r="D13" i="17" s="1"/>
  <c r="J16" i="16"/>
  <c r="F17" i="16"/>
  <c r="F20" i="17" s="1"/>
  <c r="L17" i="16"/>
  <c r="R20" i="17" s="1"/>
  <c r="D21" i="16"/>
  <c r="I21" i="16"/>
  <c r="L24" i="17" s="1"/>
  <c r="F27" i="16"/>
  <c r="F30" i="17" s="1"/>
  <c r="J30" i="16"/>
  <c r="F31" i="16"/>
  <c r="F34" i="17" s="1"/>
  <c r="L31" i="16"/>
  <c r="R34" i="17" s="1"/>
  <c r="J34" i="16"/>
  <c r="F35" i="16"/>
  <c r="F38" i="17" s="1"/>
  <c r="O33" i="19"/>
  <c r="O33" i="18"/>
  <c r="G32" i="36"/>
  <c r="E28" i="36"/>
  <c r="I29" i="18"/>
  <c r="I25" i="18"/>
  <c r="E24" i="36"/>
  <c r="X23" i="18"/>
  <c r="J22" i="36"/>
  <c r="R9" i="18"/>
  <c r="R9" i="19" s="1"/>
  <c r="H8" i="36"/>
  <c r="X6" i="18"/>
  <c r="J5" i="36"/>
  <c r="O32" i="18"/>
  <c r="G31" i="36"/>
  <c r="W23" i="18"/>
  <c r="N23" i="18"/>
  <c r="W19" i="18"/>
  <c r="N19" i="18"/>
  <c r="N10" i="18"/>
  <c r="W10" i="18"/>
  <c r="G17" i="36"/>
  <c r="O18" i="18"/>
  <c r="E33" i="37"/>
  <c r="I34" i="21"/>
  <c r="AX26" i="14"/>
  <c r="G25" i="37"/>
  <c r="J19" i="37"/>
  <c r="X20" i="21"/>
  <c r="O9" i="21"/>
  <c r="G8" i="37"/>
  <c r="O7" i="21"/>
  <c r="G6" i="37"/>
  <c r="W6" i="21"/>
  <c r="N6" i="21"/>
  <c r="N6" i="22" s="1"/>
  <c r="X16" i="21"/>
  <c r="J15" i="37"/>
  <c r="E11" i="37"/>
  <c r="I12" i="21"/>
  <c r="I12" i="22" s="1"/>
  <c r="O11" i="21"/>
  <c r="G10" i="37"/>
  <c r="O10" i="21"/>
  <c r="O10" i="22" s="1"/>
  <c r="G9" i="37"/>
  <c r="J32" i="37"/>
  <c r="X33" i="21"/>
  <c r="E30" i="37"/>
  <c r="I31" i="21"/>
  <c r="I31" i="22" s="1"/>
  <c r="E10" i="37"/>
  <c r="I11" i="21"/>
  <c r="E38" i="37"/>
  <c r="I39" i="21"/>
  <c r="I39" i="22" s="1"/>
  <c r="E5" i="37"/>
  <c r="I6" i="21"/>
  <c r="W30" i="21"/>
  <c r="W30" i="22" s="1"/>
  <c r="N30" i="21"/>
  <c r="N23" i="21"/>
  <c r="W23" i="21"/>
  <c r="N21" i="21"/>
  <c r="N21" i="22" s="1"/>
  <c r="W21" i="21"/>
  <c r="W21" i="22" s="1"/>
  <c r="N19" i="21"/>
  <c r="W19" i="21"/>
  <c r="N17" i="21"/>
  <c r="W17" i="21"/>
  <c r="W17" i="22" s="1"/>
  <c r="D6" i="16"/>
  <c r="D9" i="17" s="1"/>
  <c r="F6" i="16"/>
  <c r="F9" i="17" s="1"/>
  <c r="I6" i="16"/>
  <c r="L9" i="17" s="1"/>
  <c r="F7" i="16"/>
  <c r="F10" i="17" s="1"/>
  <c r="L7" i="16"/>
  <c r="R10" i="17" s="1"/>
  <c r="C8" i="16"/>
  <c r="F11" i="16"/>
  <c r="F14" i="17" s="1"/>
  <c r="L11" i="16"/>
  <c r="R14" i="17" s="1"/>
  <c r="D14" i="16"/>
  <c r="D17" i="17" s="1"/>
  <c r="I14" i="16"/>
  <c r="L17" i="17" s="1"/>
  <c r="U17" i="17"/>
  <c r="J17" i="16"/>
  <c r="F18" i="16"/>
  <c r="F21" i="17" s="1"/>
  <c r="L18" i="16"/>
  <c r="R21" i="17" s="1"/>
  <c r="D22" i="16"/>
  <c r="I22" i="16"/>
  <c r="L25" i="17" s="1"/>
  <c r="U25" i="17"/>
  <c r="L22" i="16"/>
  <c r="R25" i="17" s="1"/>
  <c r="J27" i="16"/>
  <c r="F28" i="16"/>
  <c r="F31" i="17" s="1"/>
  <c r="L28" i="16"/>
  <c r="R31" i="17" s="1"/>
  <c r="D32" i="16"/>
  <c r="I32" i="16"/>
  <c r="L35" i="17" s="1"/>
  <c r="U35" i="17"/>
  <c r="J35" i="16"/>
  <c r="F36" i="16"/>
  <c r="F39" i="17" s="1"/>
  <c r="L36" i="16"/>
  <c r="F14" i="6"/>
  <c r="F14" i="9" s="1"/>
  <c r="H10" i="6"/>
  <c r="H10" i="9" s="1"/>
  <c r="J14" i="6"/>
  <c r="J14" i="9" s="1"/>
  <c r="M9" i="6"/>
  <c r="M9" i="9" s="1"/>
  <c r="M19" i="6"/>
  <c r="M19" i="9" s="1"/>
  <c r="V31" i="6"/>
  <c r="V31" i="9" s="1"/>
  <c r="V39" i="6"/>
  <c r="V39" i="9" s="1"/>
  <c r="X27" i="6"/>
  <c r="X27" i="9" s="1"/>
  <c r="X35" i="6"/>
  <c r="X35" i="9" s="1"/>
  <c r="Z31" i="6"/>
  <c r="Z31" i="9" s="1"/>
  <c r="Z39" i="6"/>
  <c r="Z39" i="9" s="1"/>
  <c r="D26" i="36"/>
  <c r="F27" i="18"/>
  <c r="F27" i="19" s="1"/>
  <c r="E32" i="36"/>
  <c r="I33" i="18"/>
  <c r="O23" i="19"/>
  <c r="G22" i="36"/>
  <c r="O23" i="18"/>
  <c r="I6" i="18"/>
  <c r="E5" i="36"/>
  <c r="X19" i="18"/>
  <c r="J18" i="36"/>
  <c r="O38" i="18"/>
  <c r="G37" i="36"/>
  <c r="I11" i="18"/>
  <c r="I11" i="19" s="1"/>
  <c r="E10" i="36"/>
  <c r="X36" i="18"/>
  <c r="J35" i="36"/>
  <c r="G10" i="36"/>
  <c r="O11" i="18"/>
  <c r="W22" i="18"/>
  <c r="N22" i="18"/>
  <c r="N33" i="18"/>
  <c r="N33" i="19" s="1"/>
  <c r="W33" i="18"/>
  <c r="G13" i="36"/>
  <c r="O14" i="18"/>
  <c r="O14" i="19" s="1"/>
  <c r="O30" i="21"/>
  <c r="O30" i="22" s="1"/>
  <c r="G29" i="37"/>
  <c r="O20" i="21"/>
  <c r="G19" i="37"/>
  <c r="E8" i="37"/>
  <c r="I9" i="21"/>
  <c r="O29" i="21"/>
  <c r="G28" i="37"/>
  <c r="O17" i="21"/>
  <c r="O17" i="22" s="1"/>
  <c r="G16" i="37"/>
  <c r="X25" i="21"/>
  <c r="J24" i="37"/>
  <c r="X23" i="21"/>
  <c r="J22" i="37"/>
  <c r="X21" i="21"/>
  <c r="J20" i="37"/>
  <c r="AH41" i="15"/>
  <c r="G41" i="21"/>
  <c r="E20" i="37"/>
  <c r="I21" i="21"/>
  <c r="I21" i="22" s="1"/>
  <c r="N39" i="21"/>
  <c r="N39" i="22" s="1"/>
  <c r="W39" i="21"/>
  <c r="N15" i="21"/>
  <c r="W15" i="21"/>
  <c r="W15" i="22" s="1"/>
  <c r="V41" i="15"/>
  <c r="D41" i="21"/>
  <c r="C23" i="34"/>
  <c r="H29" i="34"/>
  <c r="H23" i="34"/>
  <c r="H19" i="34"/>
  <c r="H16" i="34"/>
  <c r="F27" i="22"/>
  <c r="F22" i="22"/>
  <c r="F12" i="22"/>
  <c r="D3" i="16"/>
  <c r="D6" i="17" s="1"/>
  <c r="F3" i="16"/>
  <c r="F6" i="17" s="1"/>
  <c r="I3" i="16"/>
  <c r="L6" i="17" s="1"/>
  <c r="L3" i="16"/>
  <c r="R6" i="17" s="1"/>
  <c r="C4" i="16"/>
  <c r="C7" i="17" s="1"/>
  <c r="AT9" i="10"/>
  <c r="J6" i="16"/>
  <c r="J7" i="16"/>
  <c r="D8" i="16"/>
  <c r="F8" i="16"/>
  <c r="F11" i="17" s="1"/>
  <c r="I8" i="16"/>
  <c r="U11" i="17"/>
  <c r="L8" i="16"/>
  <c r="R11" i="17" s="1"/>
  <c r="J11" i="16"/>
  <c r="D12" i="16"/>
  <c r="F12" i="16"/>
  <c r="F15" i="17" s="1"/>
  <c r="I12" i="16"/>
  <c r="U15" i="17"/>
  <c r="L12" i="16"/>
  <c r="R15" i="17" s="1"/>
  <c r="J14" i="16"/>
  <c r="D15" i="16"/>
  <c r="F15" i="16"/>
  <c r="F18" i="17" s="1"/>
  <c r="U18" i="17"/>
  <c r="I15" i="16"/>
  <c r="L18" i="17" s="1"/>
  <c r="L15" i="16"/>
  <c r="R18" i="17" s="1"/>
  <c r="J18" i="16"/>
  <c r="D19" i="16"/>
  <c r="F19" i="16"/>
  <c r="I19" i="16"/>
  <c r="L22" i="17" s="1"/>
  <c r="U22" i="17"/>
  <c r="L19" i="16"/>
  <c r="R22" i="17" s="1"/>
  <c r="J22" i="16"/>
  <c r="U26" i="17"/>
  <c r="I23" i="16"/>
  <c r="L26" i="17" s="1"/>
  <c r="L23" i="16"/>
  <c r="R26" i="17" s="1"/>
  <c r="J28" i="16"/>
  <c r="D29" i="16"/>
  <c r="F29" i="16"/>
  <c r="F32" i="17" s="1"/>
  <c r="U32" i="17"/>
  <c r="I29" i="16"/>
  <c r="L32" i="17" s="1"/>
  <c r="L29" i="16"/>
  <c r="R32" i="17" s="1"/>
  <c r="J32" i="16"/>
  <c r="D33" i="16"/>
  <c r="F33" i="16"/>
  <c r="F36" i="17" s="1"/>
  <c r="U36" i="17"/>
  <c r="I33" i="16"/>
  <c r="L36" i="17" s="1"/>
  <c r="L33" i="16"/>
  <c r="R36" i="17" s="1"/>
  <c r="J36" i="16"/>
  <c r="D37" i="16"/>
  <c r="F37" i="16"/>
  <c r="F40" i="17" s="1"/>
  <c r="U40" i="17"/>
  <c r="I37" i="16"/>
  <c r="L40" i="17" s="1"/>
  <c r="L37" i="16"/>
  <c r="R40" i="17" s="1"/>
  <c r="D12" i="6"/>
  <c r="D12" i="9" s="1"/>
  <c r="F8" i="6"/>
  <c r="F8" i="9" s="1"/>
  <c r="M11" i="6"/>
  <c r="M11" i="9" s="1"/>
  <c r="O7" i="6"/>
  <c r="O7" i="9" s="1"/>
  <c r="O17" i="6"/>
  <c r="O17" i="9" s="1"/>
  <c r="V25" i="6"/>
  <c r="V25" i="9" s="1"/>
  <c r="V33" i="6"/>
  <c r="V33" i="9" s="1"/>
  <c r="X21" i="6"/>
  <c r="X21" i="9" s="1"/>
  <c r="X37" i="6"/>
  <c r="X37" i="9" s="1"/>
  <c r="Z25" i="6"/>
  <c r="Z25" i="9" s="1"/>
  <c r="O40" i="18"/>
  <c r="O40" i="19" s="1"/>
  <c r="G39" i="36"/>
  <c r="E36" i="36"/>
  <c r="I37" i="18"/>
  <c r="X35" i="18"/>
  <c r="J34" i="36"/>
  <c r="AL34" i="12"/>
  <c r="O31" i="18"/>
  <c r="O31" i="19" s="1"/>
  <c r="G30" i="36"/>
  <c r="X29" i="18"/>
  <c r="J28" i="36"/>
  <c r="J24" i="36"/>
  <c r="X25" i="18"/>
  <c r="I23" i="18"/>
  <c r="E22" i="36"/>
  <c r="X21" i="18"/>
  <c r="X21" i="19" s="1"/>
  <c r="J20" i="36"/>
  <c r="G11" i="36"/>
  <c r="O12" i="18"/>
  <c r="O12" i="19" s="1"/>
  <c r="O10" i="19"/>
  <c r="G9" i="36"/>
  <c r="O10" i="18"/>
  <c r="P7" i="18"/>
  <c r="G6" i="33" s="1"/>
  <c r="G5" i="36"/>
  <c r="O6" i="18"/>
  <c r="I17" i="18"/>
  <c r="I17" i="19" s="1"/>
  <c r="E16" i="36"/>
  <c r="G14" i="36"/>
  <c r="O15" i="18"/>
  <c r="O15" i="19" s="1"/>
  <c r="W6" i="18"/>
  <c r="N6" i="18"/>
  <c r="N6" i="19" s="1"/>
  <c r="O36" i="18"/>
  <c r="O36" i="19" s="1"/>
  <c r="G35" i="36"/>
  <c r="G21" i="36"/>
  <c r="O22" i="18"/>
  <c r="I13" i="18"/>
  <c r="E12" i="36"/>
  <c r="E37" i="36"/>
  <c r="I38" i="18"/>
  <c r="E35" i="36"/>
  <c r="I36" i="18"/>
  <c r="X30" i="18"/>
  <c r="X30" i="19" s="1"/>
  <c r="J29" i="36"/>
  <c r="BJ20" i="12"/>
  <c r="Z20" i="18" s="1"/>
  <c r="J19" i="36"/>
  <c r="X20" i="18"/>
  <c r="X20" i="19" s="1"/>
  <c r="X18" i="19"/>
  <c r="X18" i="18"/>
  <c r="J17" i="36"/>
  <c r="X16" i="19"/>
  <c r="J15" i="36"/>
  <c r="X16" i="18"/>
  <c r="I14" i="18"/>
  <c r="E13" i="36"/>
  <c r="J6" i="36"/>
  <c r="X7" i="18"/>
  <c r="W25" i="18"/>
  <c r="N25" i="18"/>
  <c r="N21" i="18"/>
  <c r="N21" i="19" s="1"/>
  <c r="W21" i="18"/>
  <c r="N17" i="18"/>
  <c r="W17" i="18"/>
  <c r="W17" i="19" s="1"/>
  <c r="N12" i="18"/>
  <c r="N12" i="19" s="1"/>
  <c r="W12" i="18"/>
  <c r="N8" i="18"/>
  <c r="W8" i="18"/>
  <c r="T16" i="18"/>
  <c r="T16" i="19" s="1"/>
  <c r="W16" i="18"/>
  <c r="X22" i="18"/>
  <c r="J21" i="36"/>
  <c r="E35" i="37"/>
  <c r="I36" i="21"/>
  <c r="X34" i="21"/>
  <c r="J33" i="37"/>
  <c r="E29" i="37"/>
  <c r="I30" i="21"/>
  <c r="BK25" i="14"/>
  <c r="O24" i="21"/>
  <c r="O24" i="22" s="1"/>
  <c r="G23" i="37"/>
  <c r="E19" i="37"/>
  <c r="I20" i="21"/>
  <c r="O18" i="21"/>
  <c r="G17" i="37"/>
  <c r="O14" i="21"/>
  <c r="G13" i="37"/>
  <c r="X12" i="21"/>
  <c r="X12" i="22" s="1"/>
  <c r="J11" i="37"/>
  <c r="O27" i="21"/>
  <c r="G26" i="37"/>
  <c r="O19" i="21"/>
  <c r="G18" i="37"/>
  <c r="O8" i="21"/>
  <c r="G7" i="37"/>
  <c r="J36" i="37"/>
  <c r="X37" i="21"/>
  <c r="X37" i="22" s="1"/>
  <c r="J28" i="37"/>
  <c r="X29" i="21"/>
  <c r="E26" i="37"/>
  <c r="I27" i="21"/>
  <c r="I27" i="22" s="1"/>
  <c r="E24" i="37"/>
  <c r="I25" i="21"/>
  <c r="E22" i="37"/>
  <c r="I23" i="21"/>
  <c r="X19" i="21"/>
  <c r="J18" i="37"/>
  <c r="BK13" i="14"/>
  <c r="BM13" i="14" s="1"/>
  <c r="J12" i="37"/>
  <c r="X9" i="21"/>
  <c r="J8" i="37"/>
  <c r="E18" i="37"/>
  <c r="I19" i="21"/>
  <c r="I19" i="22" s="1"/>
  <c r="E9" i="37"/>
  <c r="I10" i="21"/>
  <c r="W37" i="21"/>
  <c r="W37" i="22" s="1"/>
  <c r="N37" i="21"/>
  <c r="N37" i="22" s="1"/>
  <c r="N29" i="21"/>
  <c r="W29" i="21"/>
  <c r="X6" i="21"/>
  <c r="J5" i="37"/>
  <c r="C20" i="34"/>
  <c r="C18" i="34"/>
  <c r="C16" i="34"/>
  <c r="C14" i="34"/>
  <c r="C9" i="34"/>
  <c r="R31" i="22"/>
  <c r="R25" i="22"/>
  <c r="F23" i="22"/>
  <c r="R21" i="22"/>
  <c r="F19" i="22"/>
  <c r="F14" i="22"/>
  <c r="F9" i="22"/>
  <c r="V9" i="18"/>
  <c r="AT7" i="10"/>
  <c r="J4" i="16"/>
  <c r="F5" i="16"/>
  <c r="F8" i="17" s="1"/>
  <c r="J9" i="16"/>
  <c r="F10" i="16"/>
  <c r="F13" i="17" s="1"/>
  <c r="D17" i="16"/>
  <c r="I17" i="16"/>
  <c r="L20" i="17" s="1"/>
  <c r="J20" i="16"/>
  <c r="F21" i="16"/>
  <c r="F24" i="17" s="1"/>
  <c r="L21" i="16"/>
  <c r="R24" i="17" s="1"/>
  <c r="U27" i="17"/>
  <c r="I24" i="16"/>
  <c r="L27" i="17" s="1"/>
  <c r="L24" i="16"/>
  <c r="R27" i="17" s="1"/>
  <c r="D27" i="16"/>
  <c r="U30" i="17"/>
  <c r="I27" i="16"/>
  <c r="L30" i="17" s="1"/>
  <c r="L27" i="16"/>
  <c r="R30" i="17" s="1"/>
  <c r="D31" i="16"/>
  <c r="U34" i="17"/>
  <c r="I31" i="16"/>
  <c r="L34" i="17" s="1"/>
  <c r="D35" i="16"/>
  <c r="U38" i="17"/>
  <c r="I35" i="16"/>
  <c r="L38" i="17" s="1"/>
  <c r="L35" i="16"/>
  <c r="R38" i="17" s="1"/>
  <c r="K6" i="9"/>
  <c r="X37" i="18"/>
  <c r="X37" i="19" s="1"/>
  <c r="J36" i="36"/>
  <c r="E34" i="36"/>
  <c r="I35" i="18"/>
  <c r="I35" i="19" s="1"/>
  <c r="I21" i="18"/>
  <c r="I21" i="19" s="1"/>
  <c r="E20" i="36"/>
  <c r="G7" i="36"/>
  <c r="O8" i="18"/>
  <c r="O8" i="19" s="1"/>
  <c r="O19" i="19"/>
  <c r="G18" i="36"/>
  <c r="O19" i="18"/>
  <c r="J16" i="36"/>
  <c r="X17" i="18"/>
  <c r="X17" i="19" s="1"/>
  <c r="J10" i="36"/>
  <c r="X11" i="18"/>
  <c r="X11" i="19" s="1"/>
  <c r="G6" i="36"/>
  <c r="O7" i="18"/>
  <c r="BJ34" i="12"/>
  <c r="J33" i="36"/>
  <c r="E31" i="36"/>
  <c r="I32" i="18"/>
  <c r="X38" i="18"/>
  <c r="X38" i="19" s="1"/>
  <c r="J37" i="36"/>
  <c r="W14" i="18"/>
  <c r="N14" i="18"/>
  <c r="O39" i="21"/>
  <c r="G38" i="37"/>
  <c r="X36" i="21"/>
  <c r="J35" i="37"/>
  <c r="O32" i="21"/>
  <c r="O32" i="22" s="1"/>
  <c r="G31" i="37"/>
  <c r="X30" i="21"/>
  <c r="J29" i="37"/>
  <c r="O22" i="21"/>
  <c r="O22" i="22" s="1"/>
  <c r="G21" i="37"/>
  <c r="O31" i="21"/>
  <c r="G30" i="37"/>
  <c r="J38" i="37"/>
  <c r="X39" i="21"/>
  <c r="X39" i="22" s="1"/>
  <c r="X15" i="21"/>
  <c r="J14" i="37"/>
  <c r="X7" i="21"/>
  <c r="X7" i="22" s="1"/>
  <c r="J6" i="37"/>
  <c r="E14" i="37"/>
  <c r="I15" i="21"/>
  <c r="W27" i="21"/>
  <c r="N27" i="21"/>
  <c r="N27" i="22" s="1"/>
  <c r="N25" i="21"/>
  <c r="W25" i="21"/>
  <c r="N24" i="21"/>
  <c r="N24" i="22" s="1"/>
  <c r="W24" i="21"/>
  <c r="W24" i="22" s="1"/>
  <c r="W22" i="21"/>
  <c r="N22" i="21"/>
  <c r="N20" i="21"/>
  <c r="W20" i="21"/>
  <c r="W18" i="21"/>
  <c r="N18" i="21"/>
  <c r="N14" i="21"/>
  <c r="W14" i="21"/>
  <c r="AT41" i="15"/>
  <c r="V41" i="21"/>
  <c r="M41" i="21"/>
  <c r="BF41" i="15"/>
  <c r="S41" i="21"/>
  <c r="AT8" i="10"/>
  <c r="J5" i="16"/>
  <c r="D7" i="16"/>
  <c r="D10" i="17" s="1"/>
  <c r="U10" i="17"/>
  <c r="I7" i="16"/>
  <c r="L10" i="17" s="1"/>
  <c r="D11" i="16"/>
  <c r="I11" i="16"/>
  <c r="L14" i="17" s="1"/>
  <c r="U14" i="17"/>
  <c r="F14" i="16"/>
  <c r="F17" i="17" s="1"/>
  <c r="L14" i="16"/>
  <c r="R17" i="17" s="1"/>
  <c r="D18" i="16"/>
  <c r="I18" i="16"/>
  <c r="L21" i="17" s="1"/>
  <c r="U21" i="17"/>
  <c r="J21" i="16"/>
  <c r="F22" i="16"/>
  <c r="F25" i="17" s="1"/>
  <c r="J24" i="16"/>
  <c r="D28" i="16"/>
  <c r="I28" i="16"/>
  <c r="L31" i="17" s="1"/>
  <c r="J31" i="16"/>
  <c r="F32" i="16"/>
  <c r="F35" i="17" s="1"/>
  <c r="L32" i="16"/>
  <c r="D36" i="16"/>
  <c r="I36" i="16"/>
  <c r="L39" i="17" s="1"/>
  <c r="U39" i="17"/>
  <c r="T41" i="6"/>
  <c r="D10" i="6"/>
  <c r="D10" i="9" s="1"/>
  <c r="Q9" i="6"/>
  <c r="Q9" i="9" s="1"/>
  <c r="Q19" i="6"/>
  <c r="Q19" i="9" s="1"/>
  <c r="V23" i="6"/>
  <c r="V23" i="9" s="1"/>
  <c r="Z23" i="6"/>
  <c r="Z23" i="9" s="1"/>
  <c r="O37" i="19"/>
  <c r="O37" i="18"/>
  <c r="G36" i="36"/>
  <c r="X31" i="18"/>
  <c r="J30" i="36"/>
  <c r="I8" i="19"/>
  <c r="I8" i="18"/>
  <c r="E7" i="36"/>
  <c r="I15" i="18"/>
  <c r="E14" i="36"/>
  <c r="BJ8" i="12"/>
  <c r="Z8" i="18" s="1"/>
  <c r="O30" i="18"/>
  <c r="O30" i="19" s="1"/>
  <c r="G29" i="36"/>
  <c r="G19" i="36"/>
  <c r="O20" i="18"/>
  <c r="X14" i="18"/>
  <c r="J13" i="33" s="1"/>
  <c r="J13" i="36"/>
  <c r="N26" i="18"/>
  <c r="W26" i="18"/>
  <c r="W18" i="18"/>
  <c r="N18" i="18"/>
  <c r="N9" i="18"/>
  <c r="N9" i="19" s="1"/>
  <c r="W40" i="18"/>
  <c r="N40" i="18"/>
  <c r="N38" i="18"/>
  <c r="W38" i="18"/>
  <c r="X10" i="18"/>
  <c r="X10" i="19" s="1"/>
  <c r="J9" i="36"/>
  <c r="O36" i="21"/>
  <c r="G35" i="37"/>
  <c r="E31" i="37"/>
  <c r="I32" i="21"/>
  <c r="AL26" i="14"/>
  <c r="E25" i="37"/>
  <c r="J23" i="37"/>
  <c r="X24" i="21"/>
  <c r="E21" i="37"/>
  <c r="I22" i="21"/>
  <c r="I22" i="22" s="1"/>
  <c r="X18" i="21"/>
  <c r="X18" i="22" s="1"/>
  <c r="J17" i="37"/>
  <c r="E6" i="37"/>
  <c r="I7" i="21"/>
  <c r="E13" i="37"/>
  <c r="I14" i="21"/>
  <c r="O12" i="21"/>
  <c r="G11" i="37"/>
  <c r="O37" i="21"/>
  <c r="O37" i="22" s="1"/>
  <c r="G36" i="37"/>
  <c r="O23" i="21"/>
  <c r="G22" i="37"/>
  <c r="E32" i="37"/>
  <c r="I33" i="21"/>
  <c r="BJ27" i="14"/>
  <c r="Z27" i="21" s="1"/>
  <c r="X27" i="21"/>
  <c r="X27" i="22" s="1"/>
  <c r="J26" i="37"/>
  <c r="O15" i="21"/>
  <c r="G14" i="37"/>
  <c r="BJ10" i="14"/>
  <c r="Z10" i="21" s="1"/>
  <c r="Z10" i="22" s="1"/>
  <c r="X10" i="21"/>
  <c r="X10" i="22" s="1"/>
  <c r="J9" i="37"/>
  <c r="N36" i="21"/>
  <c r="W36" i="21"/>
  <c r="N33" i="21"/>
  <c r="N33" i="22" s="1"/>
  <c r="W33" i="21"/>
  <c r="N31" i="21"/>
  <c r="W31" i="21"/>
  <c r="W31" i="22" s="1"/>
  <c r="F18" i="22"/>
  <c r="U9" i="18"/>
  <c r="AT6" i="10"/>
  <c r="J3" i="16"/>
  <c r="D4" i="16"/>
  <c r="D7" i="17" s="1"/>
  <c r="F4" i="16"/>
  <c r="F7" i="17" s="1"/>
  <c r="U7" i="17"/>
  <c r="I4" i="16"/>
  <c r="L7" i="17" s="1"/>
  <c r="L4" i="16"/>
  <c r="H6" i="32" s="1"/>
  <c r="AT11" i="10"/>
  <c r="J8" i="16"/>
  <c r="D9" i="16"/>
  <c r="D12" i="17" s="1"/>
  <c r="F9" i="16"/>
  <c r="F12" i="17" s="1"/>
  <c r="U12" i="17"/>
  <c r="I9" i="16"/>
  <c r="L12" i="17" s="1"/>
  <c r="L9" i="16"/>
  <c r="J12" i="16"/>
  <c r="J15" i="16"/>
  <c r="D16" i="16"/>
  <c r="F16" i="16"/>
  <c r="I16" i="16"/>
  <c r="L19" i="17" s="1"/>
  <c r="U19" i="17"/>
  <c r="L16" i="16"/>
  <c r="R19" i="17" s="1"/>
  <c r="J19" i="16"/>
  <c r="D20" i="16"/>
  <c r="F20" i="16"/>
  <c r="F23" i="17" s="1"/>
  <c r="I20" i="16"/>
  <c r="L23" i="17" s="1"/>
  <c r="U23" i="17"/>
  <c r="L20" i="16"/>
  <c r="R23" i="17" s="1"/>
  <c r="J23" i="16"/>
  <c r="D24" i="16"/>
  <c r="J29" i="16"/>
  <c r="D30" i="16"/>
  <c r="F30" i="16"/>
  <c r="F33" i="17" s="1"/>
  <c r="I30" i="16"/>
  <c r="L33" i="17" s="1"/>
  <c r="L30" i="16"/>
  <c r="R33" i="17" s="1"/>
  <c r="J33" i="16"/>
  <c r="D34" i="16"/>
  <c r="F34" i="16"/>
  <c r="F37" i="17" s="1"/>
  <c r="I34" i="16"/>
  <c r="L37" i="17" s="1"/>
  <c r="L34" i="16"/>
  <c r="R37" i="17" s="1"/>
  <c r="J37" i="16"/>
  <c r="D14" i="6"/>
  <c r="D14" i="9" s="1"/>
  <c r="F10" i="6"/>
  <c r="F10" i="9" s="1"/>
  <c r="F18" i="6"/>
  <c r="F18" i="9" s="1"/>
  <c r="M15" i="6"/>
  <c r="M15" i="9" s="1"/>
  <c r="O9" i="6"/>
  <c r="O9" i="9" s="1"/>
  <c r="O19" i="6"/>
  <c r="O19" i="9" s="1"/>
  <c r="V27" i="6"/>
  <c r="V27" i="9" s="1"/>
  <c r="V35" i="6"/>
  <c r="V35" i="9" s="1"/>
  <c r="E39" i="36"/>
  <c r="I40" i="18"/>
  <c r="BK36" i="12"/>
  <c r="O35" i="19"/>
  <c r="O35" i="18"/>
  <c r="G34" i="36"/>
  <c r="X33" i="18"/>
  <c r="J32" i="36"/>
  <c r="E30" i="36"/>
  <c r="I31" i="18"/>
  <c r="O29" i="18"/>
  <c r="O29" i="19" s="1"/>
  <c r="G28" i="36"/>
  <c r="G24" i="36"/>
  <c r="O25" i="18"/>
  <c r="O25" i="19" s="1"/>
  <c r="G20" i="36"/>
  <c r="O21" i="18"/>
  <c r="O21" i="19" s="1"/>
  <c r="I12" i="18"/>
  <c r="E11" i="36"/>
  <c r="I10" i="18"/>
  <c r="I10" i="19" s="1"/>
  <c r="E9" i="36"/>
  <c r="I19" i="18"/>
  <c r="E18" i="36"/>
  <c r="G16" i="36"/>
  <c r="O17" i="18"/>
  <c r="O17" i="19" s="1"/>
  <c r="X15" i="18"/>
  <c r="J14" i="36"/>
  <c r="BK10" i="12"/>
  <c r="G8" i="36"/>
  <c r="O9" i="18"/>
  <c r="X32" i="18"/>
  <c r="J31" i="36"/>
  <c r="E29" i="36"/>
  <c r="I30" i="18"/>
  <c r="I22" i="18"/>
  <c r="E21" i="36"/>
  <c r="I20" i="18"/>
  <c r="I20" i="19" s="1"/>
  <c r="E19" i="36"/>
  <c r="I18" i="18"/>
  <c r="E17" i="36"/>
  <c r="I9" i="18"/>
  <c r="E8" i="36"/>
  <c r="I7" i="18"/>
  <c r="E6" i="36"/>
  <c r="X40" i="19"/>
  <c r="X40" i="18"/>
  <c r="J39" i="36"/>
  <c r="W20" i="18"/>
  <c r="W20" i="19" s="1"/>
  <c r="N20" i="18"/>
  <c r="N20" i="19" s="1"/>
  <c r="N15" i="18"/>
  <c r="W15" i="18"/>
  <c r="N11" i="18"/>
  <c r="W11" i="18"/>
  <c r="W11" i="19" s="1"/>
  <c r="W7" i="18"/>
  <c r="N7" i="18"/>
  <c r="N37" i="18"/>
  <c r="W37" i="18"/>
  <c r="W37" i="19" s="1"/>
  <c r="W36" i="18"/>
  <c r="N36" i="18"/>
  <c r="W35" i="18"/>
  <c r="W35" i="19" s="1"/>
  <c r="N35" i="18"/>
  <c r="N35" i="19" s="1"/>
  <c r="W32" i="18"/>
  <c r="N32" i="18"/>
  <c r="W31" i="18"/>
  <c r="W31" i="19" s="1"/>
  <c r="N31" i="18"/>
  <c r="N31" i="19" s="1"/>
  <c r="W30" i="18"/>
  <c r="N30" i="18"/>
  <c r="N29" i="18"/>
  <c r="W29" i="18"/>
  <c r="W29" i="19" s="1"/>
  <c r="W27" i="18"/>
  <c r="N27" i="18"/>
  <c r="J11" i="36"/>
  <c r="X12" i="18"/>
  <c r="J7" i="36"/>
  <c r="X8" i="18"/>
  <c r="BH38" i="15"/>
  <c r="BK38" i="15" s="1"/>
  <c r="J37" i="37"/>
  <c r="BK35" i="14"/>
  <c r="BM35" i="14" s="1"/>
  <c r="O34" i="21"/>
  <c r="G33" i="37"/>
  <c r="X32" i="21"/>
  <c r="X32" i="22" s="1"/>
  <c r="J31" i="37"/>
  <c r="E23" i="37"/>
  <c r="I24" i="21"/>
  <c r="X22" i="21"/>
  <c r="X22" i="22" s="1"/>
  <c r="J21" i="37"/>
  <c r="E17" i="37"/>
  <c r="I18" i="21"/>
  <c r="I18" i="22" s="1"/>
  <c r="X14" i="21"/>
  <c r="X14" i="22" s="1"/>
  <c r="J13" i="37"/>
  <c r="X11" i="21"/>
  <c r="J10" i="37"/>
  <c r="O33" i="21"/>
  <c r="G32" i="37"/>
  <c r="O25" i="21"/>
  <c r="G24" i="37"/>
  <c r="O21" i="21"/>
  <c r="G20" i="37"/>
  <c r="AL11" i="14"/>
  <c r="K11" i="21" s="1"/>
  <c r="E36" i="37"/>
  <c r="I37" i="21"/>
  <c r="I37" i="22" s="1"/>
  <c r="J30" i="37"/>
  <c r="X31" i="21"/>
  <c r="E28" i="37"/>
  <c r="I29" i="21"/>
  <c r="I29" i="22" s="1"/>
  <c r="X17" i="21"/>
  <c r="J16" i="37"/>
  <c r="BJ8" i="14"/>
  <c r="Z8" i="21" s="1"/>
  <c r="X8" i="21"/>
  <c r="X8" i="22" s="1"/>
  <c r="J7" i="37"/>
  <c r="G5" i="37"/>
  <c r="O6" i="21"/>
  <c r="E16" i="37"/>
  <c r="I17" i="21"/>
  <c r="E7" i="37"/>
  <c r="I8" i="21"/>
  <c r="I8" i="22" s="1"/>
  <c r="W34" i="21"/>
  <c r="N34" i="21"/>
  <c r="W32" i="21"/>
  <c r="N32" i="21"/>
  <c r="N32" i="22" s="1"/>
  <c r="T16" i="21"/>
  <c r="T16" i="22" s="1"/>
  <c r="W16" i="21"/>
  <c r="N12" i="21"/>
  <c r="W12" i="21"/>
  <c r="W12" i="22" s="1"/>
  <c r="N11" i="21"/>
  <c r="W11" i="21"/>
  <c r="N10" i="21"/>
  <c r="W10" i="21"/>
  <c r="W10" i="22" s="1"/>
  <c r="N9" i="21"/>
  <c r="N9" i="22" s="1"/>
  <c r="W9" i="21"/>
  <c r="N8" i="21"/>
  <c r="W8" i="21"/>
  <c r="W8" i="22" s="1"/>
  <c r="N7" i="21"/>
  <c r="N7" i="22" s="1"/>
  <c r="W7" i="21"/>
  <c r="D23" i="34"/>
  <c r="D14" i="34"/>
  <c r="D9" i="34"/>
  <c r="I8" i="36"/>
  <c r="T16" i="9"/>
  <c r="E14" i="7"/>
  <c r="E14" i="8" s="1"/>
  <c r="M41" i="18"/>
  <c r="V41" i="18"/>
  <c r="AX13" i="12"/>
  <c r="Q13" i="18" s="1"/>
  <c r="O13" i="18"/>
  <c r="G12" i="36"/>
  <c r="W13" i="18"/>
  <c r="N13" i="18"/>
  <c r="X13" i="18"/>
  <c r="X13" i="19" s="1"/>
  <c r="J12" i="36"/>
  <c r="L10" i="16"/>
  <c r="R13" i="17" s="1"/>
  <c r="J10" i="16"/>
  <c r="I10" i="16"/>
  <c r="L13" i="17" s="1"/>
  <c r="M13" i="6"/>
  <c r="M13" i="9" s="1"/>
  <c r="O13" i="6"/>
  <c r="O13" i="9" s="1"/>
  <c r="Q13" i="6"/>
  <c r="Q13" i="9" s="1"/>
  <c r="O26" i="18"/>
  <c r="G25" i="36"/>
  <c r="X26" i="18"/>
  <c r="X26" i="19" s="1"/>
  <c r="J25" i="36"/>
  <c r="I26" i="18"/>
  <c r="I26" i="19" s="1"/>
  <c r="E25" i="36"/>
  <c r="F23" i="16"/>
  <c r="F26" i="17" s="1"/>
  <c r="C23" i="16"/>
  <c r="C26" i="17" s="1"/>
  <c r="BE41" i="15"/>
  <c r="H40" i="37"/>
  <c r="R41" i="21"/>
  <c r="AS41" i="15"/>
  <c r="I40" i="37"/>
  <c r="F40" i="37"/>
  <c r="L41" i="21"/>
  <c r="L41" i="22" s="1"/>
  <c r="U41" i="21"/>
  <c r="W28" i="21"/>
  <c r="N28" i="21"/>
  <c r="N28" i="22" s="1"/>
  <c r="AG41" i="15"/>
  <c r="D40" i="37"/>
  <c r="F41" i="21"/>
  <c r="X28" i="21"/>
  <c r="X28" i="22" s="1"/>
  <c r="J27" i="37"/>
  <c r="O28" i="21"/>
  <c r="G27" i="37"/>
  <c r="I28" i="21"/>
  <c r="I28" i="22" s="1"/>
  <c r="E27" i="37"/>
  <c r="U41" i="15"/>
  <c r="C40" i="37"/>
  <c r="C41" i="21"/>
  <c r="C41" i="22" s="1"/>
  <c r="W28" i="18"/>
  <c r="W28" i="19" s="1"/>
  <c r="N28" i="18"/>
  <c r="L41" i="18"/>
  <c r="F40" i="36"/>
  <c r="O28" i="18"/>
  <c r="O28" i="19" s="1"/>
  <c r="G27" i="36"/>
  <c r="X28" i="18"/>
  <c r="J27" i="36"/>
  <c r="I28" i="18"/>
  <c r="E27" i="36"/>
  <c r="C41" i="18"/>
  <c r="C40" i="36"/>
  <c r="L25" i="16"/>
  <c r="R28" i="17" s="1"/>
  <c r="J25" i="16"/>
  <c r="U28" i="17"/>
  <c r="I25" i="16"/>
  <c r="L28" i="17" s="1"/>
  <c r="F25" i="16"/>
  <c r="F28" i="17" s="1"/>
  <c r="C25" i="16"/>
  <c r="G6" i="17"/>
  <c r="S6" i="17"/>
  <c r="H5" i="32"/>
  <c r="G8" i="17"/>
  <c r="S8" i="17"/>
  <c r="G11" i="17"/>
  <c r="S11" i="17"/>
  <c r="G13" i="17"/>
  <c r="S13" i="17"/>
  <c r="D14" i="17"/>
  <c r="G15" i="17"/>
  <c r="S15" i="17"/>
  <c r="D16" i="17"/>
  <c r="G17" i="17"/>
  <c r="J32" i="19"/>
  <c r="J20" i="19"/>
  <c r="J13" i="19"/>
  <c r="Y13" i="19"/>
  <c r="P18" i="19"/>
  <c r="J16" i="19"/>
  <c r="Y14" i="19"/>
  <c r="Y37" i="19"/>
  <c r="Y25" i="19"/>
  <c r="Y23" i="19"/>
  <c r="Y15" i="19"/>
  <c r="Y36" i="19"/>
  <c r="Y32" i="19"/>
  <c r="Y31" i="19"/>
  <c r="Y30" i="19"/>
  <c r="Y29" i="19"/>
  <c r="Y28" i="19"/>
  <c r="Y40" i="19"/>
  <c r="J39" i="33"/>
  <c r="V6" i="19"/>
  <c r="I5" i="33"/>
  <c r="V39" i="22"/>
  <c r="I38" i="34"/>
  <c r="G39" i="22"/>
  <c r="D38" i="34"/>
  <c r="S37" i="22"/>
  <c r="H36" i="34"/>
  <c r="M37" i="22"/>
  <c r="F36" i="34"/>
  <c r="V34" i="22"/>
  <c r="I33" i="34"/>
  <c r="V33" i="22"/>
  <c r="I32" i="34"/>
  <c r="G33" i="22"/>
  <c r="D32" i="34"/>
  <c r="V27" i="22"/>
  <c r="I26" i="34"/>
  <c r="V25" i="22"/>
  <c r="I24" i="34"/>
  <c r="V23" i="22"/>
  <c r="I22" i="34"/>
  <c r="V19" i="22"/>
  <c r="I18" i="34"/>
  <c r="V17" i="22"/>
  <c r="I16" i="34"/>
  <c r="V15" i="22"/>
  <c r="I14" i="34"/>
  <c r="V14" i="22"/>
  <c r="I13" i="34"/>
  <c r="V12" i="22"/>
  <c r="I11" i="34"/>
  <c r="V9" i="22"/>
  <c r="I8" i="34"/>
  <c r="D37" i="22"/>
  <c r="C36" i="34"/>
  <c r="D34" i="22"/>
  <c r="C33" i="34"/>
  <c r="D6" i="22"/>
  <c r="C5" i="34"/>
  <c r="V36" i="22"/>
  <c r="I35" i="34"/>
  <c r="G36" i="22"/>
  <c r="D35" i="34"/>
  <c r="M32" i="22"/>
  <c r="F31" i="34"/>
  <c r="G32" i="22"/>
  <c r="D31" i="34"/>
  <c r="M31" i="22"/>
  <c r="F30" i="34"/>
  <c r="M30" i="22"/>
  <c r="F29" i="34"/>
  <c r="G30" i="22"/>
  <c r="D29" i="34"/>
  <c r="M29" i="22"/>
  <c r="F28" i="34"/>
  <c r="M28" i="22"/>
  <c r="F27" i="34"/>
  <c r="G28" i="22"/>
  <c r="D27" i="34"/>
  <c r="M24" i="22"/>
  <c r="F23" i="34"/>
  <c r="M22" i="22"/>
  <c r="F21" i="34"/>
  <c r="M21" i="22"/>
  <c r="F20" i="34"/>
  <c r="M20" i="22"/>
  <c r="F19" i="34"/>
  <c r="M18" i="22"/>
  <c r="F17" i="34"/>
  <c r="M16" i="22"/>
  <c r="F15" i="34"/>
  <c r="M11" i="22"/>
  <c r="F10" i="34"/>
  <c r="M10" i="22"/>
  <c r="F9" i="34"/>
  <c r="M8" i="22"/>
  <c r="F7" i="34"/>
  <c r="M7" i="22"/>
  <c r="F6" i="34"/>
  <c r="G18" i="19"/>
  <c r="D17" i="33"/>
  <c r="M17" i="19"/>
  <c r="F16" i="33"/>
  <c r="M16" i="19"/>
  <c r="F15" i="33"/>
  <c r="S15" i="19"/>
  <c r="H14" i="33"/>
  <c r="G15" i="19"/>
  <c r="D14" i="33"/>
  <c r="S14" i="19"/>
  <c r="H13" i="33"/>
  <c r="G14" i="19"/>
  <c r="D13" i="33"/>
  <c r="M13" i="19"/>
  <c r="F12" i="33"/>
  <c r="M12" i="19"/>
  <c r="F11" i="33"/>
  <c r="S11" i="19"/>
  <c r="H10" i="33"/>
  <c r="G11" i="19"/>
  <c r="D10" i="33"/>
  <c r="S10" i="19"/>
  <c r="H9" i="33"/>
  <c r="G10" i="19"/>
  <c r="D9" i="33"/>
  <c r="M9" i="19"/>
  <c r="F8" i="33"/>
  <c r="M8" i="19"/>
  <c r="F7" i="33"/>
  <c r="G6" i="19"/>
  <c r="D5" i="33"/>
  <c r="M40" i="19"/>
  <c r="F39" i="33"/>
  <c r="G40" i="19"/>
  <c r="D39" i="33"/>
  <c r="S38" i="19"/>
  <c r="H37" i="33"/>
  <c r="V38" i="19"/>
  <c r="I37" i="33"/>
  <c r="G35" i="19"/>
  <c r="D34" i="33"/>
  <c r="V33" i="19"/>
  <c r="I32" i="33"/>
  <c r="D33" i="19"/>
  <c r="C32" i="33"/>
  <c r="D30" i="19"/>
  <c r="C29" i="33"/>
  <c r="S26" i="19"/>
  <c r="H25" i="33"/>
  <c r="V26" i="19"/>
  <c r="I25" i="33"/>
  <c r="M25" i="19"/>
  <c r="F24" i="33"/>
  <c r="M23" i="19"/>
  <c r="F22" i="33"/>
  <c r="D20" i="19"/>
  <c r="C19" i="33"/>
  <c r="V17" i="19"/>
  <c r="I16" i="33"/>
  <c r="D17" i="19"/>
  <c r="C16" i="33"/>
  <c r="V15" i="19"/>
  <c r="I14" i="33"/>
  <c r="D15" i="19"/>
  <c r="C14" i="33"/>
  <c r="V13" i="19"/>
  <c r="I12" i="33"/>
  <c r="V12" i="19"/>
  <c r="I11" i="33"/>
  <c r="D12" i="19"/>
  <c r="C11" i="33"/>
  <c r="V10" i="19"/>
  <c r="I9" i="33"/>
  <c r="D10" i="19"/>
  <c r="C9" i="33"/>
  <c r="V8" i="19"/>
  <c r="I7" i="33"/>
  <c r="D8" i="19"/>
  <c r="C7" i="33"/>
  <c r="D6" i="19"/>
  <c r="C5" i="33"/>
  <c r="D40" i="19"/>
  <c r="C39" i="33"/>
  <c r="M37" i="19"/>
  <c r="F36" i="33"/>
  <c r="G37" i="19"/>
  <c r="D36" i="33"/>
  <c r="S36" i="19"/>
  <c r="H35" i="33"/>
  <c r="V36" i="19"/>
  <c r="I35" i="33"/>
  <c r="M35" i="19"/>
  <c r="F34" i="33"/>
  <c r="D35" i="19"/>
  <c r="C34" i="33"/>
  <c r="M32" i="19"/>
  <c r="F31" i="33"/>
  <c r="G32" i="19"/>
  <c r="D31" i="33"/>
  <c r="S31" i="19"/>
  <c r="H30" i="33"/>
  <c r="V31" i="19"/>
  <c r="I30" i="33"/>
  <c r="M30" i="19"/>
  <c r="F29" i="33"/>
  <c r="G30" i="19"/>
  <c r="D29" i="33"/>
  <c r="S29" i="19"/>
  <c r="H28" i="33"/>
  <c r="V29" i="19"/>
  <c r="I28" i="33"/>
  <c r="M28" i="19"/>
  <c r="F27" i="33"/>
  <c r="G28" i="19"/>
  <c r="D27" i="33"/>
  <c r="S27" i="19"/>
  <c r="H26" i="33"/>
  <c r="V27" i="19"/>
  <c r="I26" i="33"/>
  <c r="D26" i="19"/>
  <c r="C25" i="33"/>
  <c r="D23" i="19"/>
  <c r="C22" i="33"/>
  <c r="V22" i="19"/>
  <c r="I21" i="33"/>
  <c r="M21" i="19"/>
  <c r="F20" i="33"/>
  <c r="G21" i="19"/>
  <c r="D20" i="33"/>
  <c r="S20" i="19"/>
  <c r="H19" i="33"/>
  <c r="V20" i="19"/>
  <c r="I19" i="33"/>
  <c r="M19" i="19"/>
  <c r="F18" i="33"/>
  <c r="G19" i="19"/>
  <c r="D18" i="33"/>
  <c r="S18" i="19"/>
  <c r="H17" i="33"/>
  <c r="V18" i="19"/>
  <c r="I17" i="33"/>
  <c r="G7" i="17"/>
  <c r="S7" i="17"/>
  <c r="G9" i="17"/>
  <c r="G10" i="17"/>
  <c r="D9" i="32"/>
  <c r="S10" i="17"/>
  <c r="D11" i="17"/>
  <c r="G12" i="17"/>
  <c r="S12" i="17"/>
  <c r="G14" i="17"/>
  <c r="S14" i="17"/>
  <c r="D15" i="17"/>
  <c r="G16" i="17"/>
  <c r="S16" i="17"/>
  <c r="P38" i="19"/>
  <c r="J36" i="19"/>
  <c r="J30" i="19"/>
  <c r="J28" i="19"/>
  <c r="J26" i="19"/>
  <c r="J22" i="19"/>
  <c r="J9" i="19"/>
  <c r="S9" i="19"/>
  <c r="H8" i="33"/>
  <c r="Y18" i="19"/>
  <c r="J17" i="33"/>
  <c r="Y16" i="19"/>
  <c r="J15" i="33"/>
  <c r="P14" i="19"/>
  <c r="Y21" i="19"/>
  <c r="Y19" i="19"/>
  <c r="Y17" i="19"/>
  <c r="Y8" i="19"/>
  <c r="Y6" i="19"/>
  <c r="Y26" i="19"/>
  <c r="J25" i="33"/>
  <c r="Y22" i="19"/>
  <c r="Y20" i="19"/>
  <c r="Y12" i="19"/>
  <c r="Y11" i="19"/>
  <c r="Y10" i="19"/>
  <c r="Y38" i="19"/>
  <c r="J37" i="33"/>
  <c r="Y33" i="19"/>
  <c r="Y35" i="19"/>
  <c r="S6" i="19"/>
  <c r="H5" i="33"/>
  <c r="V6" i="22"/>
  <c r="I5" i="34"/>
  <c r="S6" i="22"/>
  <c r="H5" i="34"/>
  <c r="S39" i="22"/>
  <c r="H38" i="34"/>
  <c r="M39" i="22"/>
  <c r="F38" i="34"/>
  <c r="V37" i="22"/>
  <c r="I36" i="34"/>
  <c r="M34" i="22"/>
  <c r="F33" i="34"/>
  <c r="S33" i="22"/>
  <c r="H32" i="34"/>
  <c r="M33" i="22"/>
  <c r="F32" i="34"/>
  <c r="M27" i="22"/>
  <c r="F26" i="34"/>
  <c r="M25" i="22"/>
  <c r="F24" i="34"/>
  <c r="M23" i="22"/>
  <c r="F22" i="34"/>
  <c r="M19" i="22"/>
  <c r="F18" i="34"/>
  <c r="M17" i="22"/>
  <c r="F16" i="34"/>
  <c r="M15" i="22"/>
  <c r="F14" i="34"/>
  <c r="M14" i="22"/>
  <c r="F13" i="34"/>
  <c r="M12" i="22"/>
  <c r="F11" i="34"/>
  <c r="M9" i="22"/>
  <c r="F8" i="34"/>
  <c r="M6" i="22"/>
  <c r="F5" i="34"/>
  <c r="D39" i="22"/>
  <c r="C38" i="34"/>
  <c r="D36" i="22"/>
  <c r="C35" i="34"/>
  <c r="D33" i="22"/>
  <c r="C32" i="34"/>
  <c r="G37" i="22"/>
  <c r="D36" i="34"/>
  <c r="S36" i="22"/>
  <c r="H35" i="34"/>
  <c r="M36" i="22"/>
  <c r="F35" i="34"/>
  <c r="S34" i="22"/>
  <c r="H33" i="34"/>
  <c r="G34" i="22"/>
  <c r="D33" i="34"/>
  <c r="V32" i="22"/>
  <c r="I31" i="34"/>
  <c r="V31" i="22"/>
  <c r="I30" i="34"/>
  <c r="V30" i="22"/>
  <c r="I29" i="34"/>
  <c r="V29" i="22"/>
  <c r="I28" i="34"/>
  <c r="V28" i="22"/>
  <c r="I27" i="34"/>
  <c r="V24" i="22"/>
  <c r="I23" i="34"/>
  <c r="V22" i="22"/>
  <c r="I21" i="34"/>
  <c r="V21" i="22"/>
  <c r="I20" i="34"/>
  <c r="V20" i="22"/>
  <c r="I19" i="34"/>
  <c r="V18" i="22"/>
  <c r="I17" i="34"/>
  <c r="V16" i="22"/>
  <c r="I15" i="34"/>
  <c r="V11" i="22"/>
  <c r="I10" i="34"/>
  <c r="V10" i="22"/>
  <c r="I9" i="34"/>
  <c r="V8" i="22"/>
  <c r="I7" i="34"/>
  <c r="V7" i="22"/>
  <c r="I6" i="34"/>
  <c r="S17" i="19"/>
  <c r="H16" i="33"/>
  <c r="G17" i="19"/>
  <c r="D16" i="33"/>
  <c r="S16" i="19"/>
  <c r="H15" i="33"/>
  <c r="G16" i="19"/>
  <c r="D15" i="33"/>
  <c r="M15" i="19"/>
  <c r="F14" i="33"/>
  <c r="M14" i="19"/>
  <c r="F13" i="33"/>
  <c r="S13" i="19"/>
  <c r="H12" i="33"/>
  <c r="G13" i="19"/>
  <c r="D12" i="33"/>
  <c r="S12" i="19"/>
  <c r="H11" i="33"/>
  <c r="G12" i="19"/>
  <c r="D11" i="33"/>
  <c r="M11" i="19"/>
  <c r="F10" i="33"/>
  <c r="M10" i="19"/>
  <c r="F9" i="33"/>
  <c r="G9" i="19"/>
  <c r="D8" i="33"/>
  <c r="S8" i="19"/>
  <c r="H7" i="33"/>
  <c r="G8" i="19"/>
  <c r="D7" i="33"/>
  <c r="M6" i="19"/>
  <c r="F5" i="33"/>
  <c r="S40" i="19"/>
  <c r="H39" i="33"/>
  <c r="V40" i="19"/>
  <c r="I39" i="33"/>
  <c r="M38" i="19"/>
  <c r="F37" i="33"/>
  <c r="D38" i="19"/>
  <c r="C37" i="33"/>
  <c r="D36" i="19"/>
  <c r="C35" i="33"/>
  <c r="M33" i="19"/>
  <c r="F32" i="33"/>
  <c r="D32" i="19"/>
  <c r="C31" i="33"/>
  <c r="D29" i="19"/>
  <c r="C28" i="33"/>
  <c r="D28" i="19"/>
  <c r="C27" i="33"/>
  <c r="M26" i="19"/>
  <c r="F25" i="33"/>
  <c r="G26" i="19"/>
  <c r="D25" i="33"/>
  <c r="V25" i="19"/>
  <c r="I24" i="33"/>
  <c r="V23" i="19"/>
  <c r="I22" i="33"/>
  <c r="S22" i="19"/>
  <c r="H21" i="33"/>
  <c r="D22" i="19"/>
  <c r="C21" i="33"/>
  <c r="D18" i="19"/>
  <c r="C17" i="33"/>
  <c r="M18" i="19"/>
  <c r="F17" i="33"/>
  <c r="V16" i="19"/>
  <c r="I15" i="33"/>
  <c r="D16" i="19"/>
  <c r="C15" i="33"/>
  <c r="V14" i="19"/>
  <c r="I13" i="33"/>
  <c r="D14" i="19"/>
  <c r="C13" i="33"/>
  <c r="V11" i="19"/>
  <c r="I10" i="33"/>
  <c r="D11" i="19"/>
  <c r="C10" i="33"/>
  <c r="D9" i="19"/>
  <c r="C8" i="33"/>
  <c r="G38" i="19"/>
  <c r="D37" i="33"/>
  <c r="S37" i="19"/>
  <c r="H36" i="33"/>
  <c r="V37" i="19"/>
  <c r="I36" i="33"/>
  <c r="M36" i="19"/>
  <c r="F35" i="33"/>
  <c r="G36" i="19"/>
  <c r="D35" i="33"/>
  <c r="S35" i="19"/>
  <c r="H34" i="33"/>
  <c r="V35" i="19"/>
  <c r="I34" i="33"/>
  <c r="G33" i="19"/>
  <c r="D32" i="33"/>
  <c r="S32" i="19"/>
  <c r="H31" i="33"/>
  <c r="V32" i="19"/>
  <c r="I31" i="33"/>
  <c r="M31" i="19"/>
  <c r="F30" i="33"/>
  <c r="G31" i="19"/>
  <c r="D30" i="33"/>
  <c r="S30" i="19"/>
  <c r="H29" i="33"/>
  <c r="V30" i="19"/>
  <c r="I29" i="33"/>
  <c r="M29" i="19"/>
  <c r="F28" i="33"/>
  <c r="G29" i="19"/>
  <c r="D28" i="33"/>
  <c r="S28" i="19"/>
  <c r="H27" i="33"/>
  <c r="V28" i="19"/>
  <c r="I27" i="33"/>
  <c r="M27" i="19"/>
  <c r="F26" i="33"/>
  <c r="D27" i="19"/>
  <c r="C26" i="33"/>
  <c r="D25" i="19"/>
  <c r="C24" i="33"/>
  <c r="M22" i="19"/>
  <c r="F21" i="33"/>
  <c r="G22" i="19"/>
  <c r="D21" i="33"/>
  <c r="S21" i="19"/>
  <c r="H20" i="33"/>
  <c r="V21" i="19"/>
  <c r="I20" i="33"/>
  <c r="M20" i="19"/>
  <c r="F19" i="33"/>
  <c r="G20" i="19"/>
  <c r="D19" i="33"/>
  <c r="S19" i="19"/>
  <c r="H18" i="33"/>
  <c r="V19" i="19"/>
  <c r="I18" i="33"/>
  <c r="C31" i="34"/>
  <c r="C30" i="34"/>
  <c r="C29" i="34"/>
  <c r="C28" i="34"/>
  <c r="C27" i="34"/>
  <c r="C26" i="34"/>
  <c r="C24" i="34"/>
  <c r="C22" i="34"/>
  <c r="C36" i="33"/>
  <c r="H32" i="33"/>
  <c r="C30" i="33"/>
  <c r="H24" i="33"/>
  <c r="D24" i="33"/>
  <c r="H22" i="33"/>
  <c r="D22" i="33"/>
  <c r="C20" i="33"/>
  <c r="C18" i="33"/>
  <c r="C12" i="33"/>
  <c r="H31" i="34"/>
  <c r="T6" i="9"/>
  <c r="E4" i="7"/>
  <c r="K7" i="9"/>
  <c r="D5" i="7"/>
  <c r="D5" i="8" s="1"/>
  <c r="AC7" i="9"/>
  <c r="F5" i="7"/>
  <c r="F5" i="8" s="1"/>
  <c r="T8" i="9"/>
  <c r="E6" i="7"/>
  <c r="E6" i="8" s="1"/>
  <c r="AL8" i="9"/>
  <c r="AK8" i="6"/>
  <c r="AK8" i="9" s="1"/>
  <c r="AI8" i="6"/>
  <c r="AI8" i="9" s="1"/>
  <c r="AG8" i="6"/>
  <c r="AG8" i="9" s="1"/>
  <c r="AE8" i="6"/>
  <c r="AE8" i="9" s="1"/>
  <c r="G6" i="7"/>
  <c r="G6" i="8" s="1"/>
  <c r="AC9" i="9"/>
  <c r="F7" i="7"/>
  <c r="F7" i="8" s="1"/>
  <c r="T10" i="9"/>
  <c r="E8" i="7"/>
  <c r="E8" i="8" s="1"/>
  <c r="K11" i="9"/>
  <c r="D9" i="7"/>
  <c r="D9" i="8" s="1"/>
  <c r="AU11" i="9"/>
  <c r="I9" i="8"/>
  <c r="I9" i="7"/>
  <c r="AT11" i="6"/>
  <c r="AT11" i="9" s="1"/>
  <c r="AR11" i="6"/>
  <c r="AR11" i="9" s="1"/>
  <c r="AP11" i="6"/>
  <c r="AP11" i="9" s="1"/>
  <c r="AN11" i="6"/>
  <c r="AN11" i="9" s="1"/>
  <c r="AL12" i="9"/>
  <c r="AK12" i="6"/>
  <c r="AK12" i="9" s="1"/>
  <c r="AI12" i="6"/>
  <c r="AI12" i="9" s="1"/>
  <c r="AG12" i="6"/>
  <c r="AG12" i="9" s="1"/>
  <c r="AE12" i="6"/>
  <c r="AE12" i="9" s="1"/>
  <c r="G10" i="7"/>
  <c r="G10" i="8" s="1"/>
  <c r="AC13" i="9"/>
  <c r="F11" i="7"/>
  <c r="F11" i="8" s="1"/>
  <c r="AL14" i="9"/>
  <c r="AK14" i="6"/>
  <c r="AK14" i="9" s="1"/>
  <c r="AI14" i="6"/>
  <c r="AI14" i="9" s="1"/>
  <c r="AG14" i="6"/>
  <c r="AG14" i="9" s="1"/>
  <c r="AE14" i="6"/>
  <c r="AE14" i="9" s="1"/>
  <c r="G12" i="7"/>
  <c r="G12" i="8" s="1"/>
  <c r="AC15" i="9"/>
  <c r="F13" i="7"/>
  <c r="F13" i="8" s="1"/>
  <c r="AC17" i="9"/>
  <c r="F15" i="7"/>
  <c r="F15" i="8" s="1"/>
  <c r="T18" i="9"/>
  <c r="E16" i="7"/>
  <c r="E16" i="8" s="1"/>
  <c r="AC19" i="9"/>
  <c r="F17" i="7"/>
  <c r="F17" i="8" s="1"/>
  <c r="AU20" i="9"/>
  <c r="I18" i="7"/>
  <c r="AT20" i="6"/>
  <c r="AT20" i="9" s="1"/>
  <c r="AR20" i="6"/>
  <c r="AR20" i="9" s="1"/>
  <c r="AP20" i="6"/>
  <c r="AP20" i="9" s="1"/>
  <c r="AN20" i="6"/>
  <c r="AN20" i="9" s="1"/>
  <c r="I18" i="8"/>
  <c r="AL21" i="9"/>
  <c r="G19" i="7"/>
  <c r="G19" i="8" s="1"/>
  <c r="AK21" i="6"/>
  <c r="AK21" i="9" s="1"/>
  <c r="AI21" i="6"/>
  <c r="AI21" i="9" s="1"/>
  <c r="AG21" i="6"/>
  <c r="AG21" i="9" s="1"/>
  <c r="AC22" i="9"/>
  <c r="F20" i="7"/>
  <c r="F20" i="8" s="1"/>
  <c r="AB22" i="6"/>
  <c r="AB22" i="9" s="1"/>
  <c r="T23" i="9"/>
  <c r="E21" i="7"/>
  <c r="E21" i="8" s="1"/>
  <c r="K24" i="9"/>
  <c r="D22" i="7"/>
  <c r="D22" i="8" s="1"/>
  <c r="AU24" i="9"/>
  <c r="I22" i="7"/>
  <c r="AT24" i="6"/>
  <c r="AT24" i="9" s="1"/>
  <c r="AR24" i="6"/>
  <c r="AR24" i="9" s="1"/>
  <c r="AP24" i="6"/>
  <c r="AP24" i="9" s="1"/>
  <c r="AN24" i="6"/>
  <c r="AN24" i="9" s="1"/>
  <c r="I22" i="8"/>
  <c r="AL25" i="9"/>
  <c r="G23" i="7"/>
  <c r="G23" i="8" s="1"/>
  <c r="AK25" i="6"/>
  <c r="AK25" i="9" s="1"/>
  <c r="AI25" i="6"/>
  <c r="AI25" i="9" s="1"/>
  <c r="AG25" i="6"/>
  <c r="AG25" i="9" s="1"/>
  <c r="AU26" i="9"/>
  <c r="I24" i="7"/>
  <c r="AT26" i="6"/>
  <c r="AT26" i="9" s="1"/>
  <c r="AR26" i="6"/>
  <c r="AR26" i="9" s="1"/>
  <c r="AP26" i="6"/>
  <c r="AP26" i="9" s="1"/>
  <c r="AN26" i="6"/>
  <c r="AN26" i="9" s="1"/>
  <c r="I24" i="8"/>
  <c r="AL27" i="9"/>
  <c r="G25" i="7"/>
  <c r="G25" i="8" s="1"/>
  <c r="AK27" i="6"/>
  <c r="AK27" i="9" s="1"/>
  <c r="AI27" i="6"/>
  <c r="AI27" i="9" s="1"/>
  <c r="AG27" i="6"/>
  <c r="AG27" i="9" s="1"/>
  <c r="AC28" i="9"/>
  <c r="F26" i="7"/>
  <c r="F26" i="8" s="1"/>
  <c r="AB28" i="6"/>
  <c r="AB28" i="9" s="1"/>
  <c r="T29" i="9"/>
  <c r="E27" i="7"/>
  <c r="E27" i="8" s="1"/>
  <c r="K30" i="9"/>
  <c r="D28" i="7"/>
  <c r="D28" i="8" s="1"/>
  <c r="AU30" i="9"/>
  <c r="I28" i="7"/>
  <c r="AT30" i="6"/>
  <c r="AT30" i="9" s="1"/>
  <c r="AR30" i="6"/>
  <c r="AR30" i="9" s="1"/>
  <c r="AP30" i="6"/>
  <c r="AP30" i="9" s="1"/>
  <c r="AN30" i="6"/>
  <c r="AN30" i="9" s="1"/>
  <c r="I28" i="8"/>
  <c r="AL31" i="9"/>
  <c r="G29" i="7"/>
  <c r="G29" i="8" s="1"/>
  <c r="AK31" i="6"/>
  <c r="AK31" i="9" s="1"/>
  <c r="AI31" i="6"/>
  <c r="AI31" i="9" s="1"/>
  <c r="AG31" i="6"/>
  <c r="AG31" i="9" s="1"/>
  <c r="AU32" i="9"/>
  <c r="I30" i="7"/>
  <c r="AT32" i="6"/>
  <c r="AT32" i="9" s="1"/>
  <c r="AR32" i="6"/>
  <c r="AR32" i="9" s="1"/>
  <c r="AP32" i="6"/>
  <c r="AP32" i="9" s="1"/>
  <c r="AN32" i="6"/>
  <c r="AN32" i="9" s="1"/>
  <c r="I30" i="8"/>
  <c r="AL33" i="9"/>
  <c r="G31" i="7"/>
  <c r="G31" i="8" s="1"/>
  <c r="AK33" i="6"/>
  <c r="AK33" i="9" s="1"/>
  <c r="AI33" i="6"/>
  <c r="AI33" i="9" s="1"/>
  <c r="AG33" i="6"/>
  <c r="AG33" i="9" s="1"/>
  <c r="AC34" i="9"/>
  <c r="F32" i="7"/>
  <c r="F32" i="8" s="1"/>
  <c r="AB34" i="6"/>
  <c r="AB34" i="9" s="1"/>
  <c r="T35" i="9"/>
  <c r="E33" i="7"/>
  <c r="E33" i="8" s="1"/>
  <c r="K36" i="9"/>
  <c r="D34" i="7"/>
  <c r="D34" i="8" s="1"/>
  <c r="AU36" i="9"/>
  <c r="I34" i="7"/>
  <c r="AT36" i="6"/>
  <c r="AT36" i="9" s="1"/>
  <c r="AR36" i="6"/>
  <c r="AR36" i="9" s="1"/>
  <c r="AP36" i="6"/>
  <c r="AP36" i="9" s="1"/>
  <c r="AN36" i="6"/>
  <c r="AN36" i="9" s="1"/>
  <c r="I34" i="8"/>
  <c r="K38" i="9"/>
  <c r="D36" i="7"/>
  <c r="D36" i="8" s="1"/>
  <c r="AU38" i="9"/>
  <c r="I36" i="7"/>
  <c r="AT38" i="6"/>
  <c r="AT38" i="9" s="1"/>
  <c r="AR38" i="6"/>
  <c r="AR38" i="9" s="1"/>
  <c r="AP38" i="6"/>
  <c r="AP38" i="9" s="1"/>
  <c r="AN38" i="6"/>
  <c r="AN38" i="9" s="1"/>
  <c r="I36" i="8"/>
  <c r="K40" i="9"/>
  <c r="D38" i="7"/>
  <c r="D38" i="8" s="1"/>
  <c r="AU40" i="9"/>
  <c r="I38" i="7"/>
  <c r="AT40" i="6"/>
  <c r="AT40" i="9" s="1"/>
  <c r="AR40" i="6"/>
  <c r="AR40" i="9" s="1"/>
  <c r="AP40" i="6"/>
  <c r="AP40" i="9" s="1"/>
  <c r="AN40" i="6"/>
  <c r="AN40" i="9" s="1"/>
  <c r="I38" i="8"/>
  <c r="D22" i="6"/>
  <c r="D22" i="9" s="1"/>
  <c r="D24" i="6"/>
  <c r="D24" i="9" s="1"/>
  <c r="D28" i="6"/>
  <c r="D28" i="9" s="1"/>
  <c r="D30" i="6"/>
  <c r="D30" i="9" s="1"/>
  <c r="D34" i="6"/>
  <c r="D34" i="9" s="1"/>
  <c r="D36" i="6"/>
  <c r="D36" i="9" s="1"/>
  <c r="D40" i="6"/>
  <c r="D40" i="9" s="1"/>
  <c r="F22" i="6"/>
  <c r="F22" i="9" s="1"/>
  <c r="F24" i="6"/>
  <c r="F24" i="9" s="1"/>
  <c r="F26" i="6"/>
  <c r="F26" i="9" s="1"/>
  <c r="F28" i="6"/>
  <c r="F28" i="9" s="1"/>
  <c r="F30" i="6"/>
  <c r="F30" i="9" s="1"/>
  <c r="F32" i="6"/>
  <c r="F32" i="9" s="1"/>
  <c r="F34" i="6"/>
  <c r="F34" i="9" s="1"/>
  <c r="F36" i="6"/>
  <c r="F36" i="9" s="1"/>
  <c r="F38" i="6"/>
  <c r="F38" i="9" s="1"/>
  <c r="F40" i="6"/>
  <c r="F40" i="9" s="1"/>
  <c r="H22" i="6"/>
  <c r="H22" i="9" s="1"/>
  <c r="H24" i="6"/>
  <c r="H24" i="9" s="1"/>
  <c r="H26" i="6"/>
  <c r="H26" i="9" s="1"/>
  <c r="H34" i="6"/>
  <c r="H34" i="9" s="1"/>
  <c r="H36" i="6"/>
  <c r="H36" i="9" s="1"/>
  <c r="H38" i="6"/>
  <c r="H38" i="9" s="1"/>
  <c r="H40" i="6"/>
  <c r="H40" i="9" s="1"/>
  <c r="J24" i="6"/>
  <c r="J24" i="9" s="1"/>
  <c r="J38" i="6"/>
  <c r="J38" i="9" s="1"/>
  <c r="J40" i="6"/>
  <c r="J40" i="9" s="1"/>
  <c r="M21" i="6"/>
  <c r="M21" i="9" s="1"/>
  <c r="AB9" i="6"/>
  <c r="AB9" i="9" s="1"/>
  <c r="AL6" i="9"/>
  <c r="G4" i="7"/>
  <c r="AK6" i="6"/>
  <c r="AK6" i="9" s="1"/>
  <c r="AI6" i="6"/>
  <c r="AI6" i="9" s="1"/>
  <c r="AG6" i="6"/>
  <c r="AG6" i="9" s="1"/>
  <c r="AE6" i="6"/>
  <c r="AE6" i="9" s="1"/>
  <c r="AU7" i="9"/>
  <c r="I5" i="8"/>
  <c r="I5" i="7"/>
  <c r="AT7" i="6"/>
  <c r="AT7" i="9" s="1"/>
  <c r="AR7" i="6"/>
  <c r="AR7" i="9" s="1"/>
  <c r="AP7" i="6"/>
  <c r="AP7" i="9" s="1"/>
  <c r="AN7" i="6"/>
  <c r="AN7" i="9" s="1"/>
  <c r="AU9" i="9"/>
  <c r="I7" i="8"/>
  <c r="I7" i="7"/>
  <c r="AT9" i="6"/>
  <c r="AT9" i="9" s="1"/>
  <c r="AR9" i="6"/>
  <c r="AR9" i="9" s="1"/>
  <c r="AP9" i="6"/>
  <c r="AP9" i="9" s="1"/>
  <c r="AN9" i="6"/>
  <c r="AN9" i="9" s="1"/>
  <c r="AL10" i="9"/>
  <c r="AK10" i="6"/>
  <c r="AK10" i="9" s="1"/>
  <c r="AI10" i="6"/>
  <c r="AI10" i="9" s="1"/>
  <c r="AG10" i="6"/>
  <c r="AG10" i="9" s="1"/>
  <c r="AE10" i="6"/>
  <c r="AE10" i="9" s="1"/>
  <c r="G8" i="7"/>
  <c r="G8" i="8" s="1"/>
  <c r="AC11" i="9"/>
  <c r="F9" i="7"/>
  <c r="F9" i="8" s="1"/>
  <c r="T12" i="9"/>
  <c r="E10" i="7"/>
  <c r="E10" i="8" s="1"/>
  <c r="K13" i="9"/>
  <c r="D11" i="7"/>
  <c r="D11" i="8" s="1"/>
  <c r="AU13" i="9"/>
  <c r="I11" i="8"/>
  <c r="I11" i="7"/>
  <c r="AT13" i="6"/>
  <c r="AT13" i="9" s="1"/>
  <c r="AR13" i="6"/>
  <c r="AR13" i="9" s="1"/>
  <c r="AP13" i="6"/>
  <c r="AP13" i="9" s="1"/>
  <c r="AN13" i="6"/>
  <c r="AN13" i="9" s="1"/>
  <c r="T14" i="9"/>
  <c r="E12" i="7"/>
  <c r="E12" i="8" s="1"/>
  <c r="K15" i="9"/>
  <c r="D13" i="7"/>
  <c r="D13" i="8" s="1"/>
  <c r="AU15" i="9"/>
  <c r="I13" i="8"/>
  <c r="I13" i="7"/>
  <c r="AT15" i="6"/>
  <c r="AT15" i="9" s="1"/>
  <c r="AR15" i="6"/>
  <c r="AR15" i="9" s="1"/>
  <c r="AP15" i="6"/>
  <c r="AP15" i="9" s="1"/>
  <c r="AN15" i="6"/>
  <c r="AN15" i="9" s="1"/>
  <c r="AL16" i="9"/>
  <c r="AK16" i="9"/>
  <c r="AI16" i="9"/>
  <c r="AG16" i="9"/>
  <c r="AE16" i="9"/>
  <c r="K17" i="9"/>
  <c r="D15" i="7"/>
  <c r="D15" i="8" s="1"/>
  <c r="AU17" i="9"/>
  <c r="I15" i="8"/>
  <c r="I15" i="7"/>
  <c r="AT17" i="6"/>
  <c r="AT17" i="9" s="1"/>
  <c r="AR17" i="6"/>
  <c r="AR17" i="9" s="1"/>
  <c r="AP17" i="6"/>
  <c r="AP17" i="9" s="1"/>
  <c r="AN17" i="6"/>
  <c r="AN17" i="9" s="1"/>
  <c r="AL18" i="9"/>
  <c r="AK18" i="6"/>
  <c r="AK18" i="9" s="1"/>
  <c r="AI18" i="6"/>
  <c r="AI18" i="9" s="1"/>
  <c r="AG18" i="6"/>
  <c r="AG18" i="9" s="1"/>
  <c r="AE18" i="6"/>
  <c r="AE18" i="9" s="1"/>
  <c r="G16" i="7"/>
  <c r="G16" i="8" s="1"/>
  <c r="K19" i="9"/>
  <c r="D17" i="7"/>
  <c r="D17" i="8" s="1"/>
  <c r="AU19" i="9"/>
  <c r="I17" i="8"/>
  <c r="I17" i="7"/>
  <c r="AT19" i="6"/>
  <c r="AT19" i="9" s="1"/>
  <c r="AR19" i="6"/>
  <c r="AR19" i="9" s="1"/>
  <c r="AP19" i="6"/>
  <c r="AP19" i="9" s="1"/>
  <c r="AN19" i="6"/>
  <c r="AN19" i="9" s="1"/>
  <c r="E41" i="6"/>
  <c r="E41" i="9" s="1"/>
  <c r="E20" i="9"/>
  <c r="AC20" i="9"/>
  <c r="F18" i="7"/>
  <c r="F18" i="8" s="1"/>
  <c r="T21" i="9"/>
  <c r="E19" i="7"/>
  <c r="E19" i="8" s="1"/>
  <c r="K22" i="9"/>
  <c r="D20" i="7"/>
  <c r="D20" i="8" s="1"/>
  <c r="AU22" i="9"/>
  <c r="I20" i="7"/>
  <c r="AT22" i="6"/>
  <c r="AT22" i="9" s="1"/>
  <c r="AR22" i="6"/>
  <c r="AR22" i="9" s="1"/>
  <c r="AP22" i="6"/>
  <c r="AP22" i="9" s="1"/>
  <c r="AN22" i="6"/>
  <c r="AN22" i="9" s="1"/>
  <c r="I20" i="8"/>
  <c r="AL23" i="9"/>
  <c r="G21" i="7"/>
  <c r="G21" i="8" s="1"/>
  <c r="AK23" i="6"/>
  <c r="AK23" i="9" s="1"/>
  <c r="AI23" i="6"/>
  <c r="AI23" i="9" s="1"/>
  <c r="AG23" i="6"/>
  <c r="AG23" i="9" s="1"/>
  <c r="AC24" i="9"/>
  <c r="F22" i="7"/>
  <c r="F22" i="8" s="1"/>
  <c r="AB24" i="6"/>
  <c r="AB24" i="9" s="1"/>
  <c r="T25" i="9"/>
  <c r="E23" i="7"/>
  <c r="E23" i="8" s="1"/>
  <c r="K26" i="9"/>
  <c r="D24" i="7"/>
  <c r="D24" i="8" s="1"/>
  <c r="AC26" i="9"/>
  <c r="F24" i="7"/>
  <c r="F24" i="8" s="1"/>
  <c r="AB26" i="6"/>
  <c r="AB26" i="9" s="1"/>
  <c r="T27" i="9"/>
  <c r="E25" i="7"/>
  <c r="E25" i="8" s="1"/>
  <c r="K28" i="9"/>
  <c r="D26" i="7"/>
  <c r="D26" i="8" s="1"/>
  <c r="AU28" i="9"/>
  <c r="I26" i="7"/>
  <c r="AT28" i="6"/>
  <c r="AT28" i="9" s="1"/>
  <c r="AR28" i="6"/>
  <c r="AR28" i="9" s="1"/>
  <c r="AP28" i="6"/>
  <c r="AP28" i="9" s="1"/>
  <c r="AN28" i="6"/>
  <c r="AN28" i="9" s="1"/>
  <c r="I26" i="8"/>
  <c r="AL29" i="9"/>
  <c r="G27" i="7"/>
  <c r="G27" i="8" s="1"/>
  <c r="AK29" i="6"/>
  <c r="AK29" i="9" s="1"/>
  <c r="AI29" i="6"/>
  <c r="AI29" i="9" s="1"/>
  <c r="AG29" i="6"/>
  <c r="AG29" i="9" s="1"/>
  <c r="AC30" i="9"/>
  <c r="F28" i="7"/>
  <c r="F28" i="8" s="1"/>
  <c r="AB30" i="6"/>
  <c r="AB30" i="9" s="1"/>
  <c r="T31" i="9"/>
  <c r="E29" i="7"/>
  <c r="E29" i="8" s="1"/>
  <c r="K32" i="9"/>
  <c r="D30" i="7"/>
  <c r="D30" i="8" s="1"/>
  <c r="AC32" i="9"/>
  <c r="F30" i="7"/>
  <c r="F30" i="8" s="1"/>
  <c r="AB32" i="6"/>
  <c r="AB32" i="9" s="1"/>
  <c r="T33" i="9"/>
  <c r="E31" i="7"/>
  <c r="E31" i="8" s="1"/>
  <c r="K34" i="9"/>
  <c r="D32" i="7"/>
  <c r="D32" i="8" s="1"/>
  <c r="AU34" i="9"/>
  <c r="I32" i="7"/>
  <c r="AT34" i="6"/>
  <c r="AT34" i="9" s="1"/>
  <c r="AR34" i="6"/>
  <c r="AR34" i="9" s="1"/>
  <c r="AP34" i="6"/>
  <c r="AP34" i="9" s="1"/>
  <c r="AN34" i="6"/>
  <c r="AN34" i="9" s="1"/>
  <c r="I32" i="8"/>
  <c r="AL35" i="9"/>
  <c r="G33" i="7"/>
  <c r="G33" i="8" s="1"/>
  <c r="AK35" i="6"/>
  <c r="AK35" i="9" s="1"/>
  <c r="AI35" i="6"/>
  <c r="AI35" i="9" s="1"/>
  <c r="AG35" i="6"/>
  <c r="AG35" i="9" s="1"/>
  <c r="AC36" i="9"/>
  <c r="F34" i="7"/>
  <c r="F34" i="8" s="1"/>
  <c r="AB36" i="6"/>
  <c r="AB36" i="9" s="1"/>
  <c r="T37" i="9"/>
  <c r="E35" i="7"/>
  <c r="E35" i="8" s="1"/>
  <c r="AL37" i="9"/>
  <c r="G35" i="7"/>
  <c r="G35" i="8" s="1"/>
  <c r="AK37" i="6"/>
  <c r="AK37" i="9" s="1"/>
  <c r="AI37" i="6"/>
  <c r="AI37" i="9" s="1"/>
  <c r="AG37" i="6"/>
  <c r="AG37" i="9" s="1"/>
  <c r="AE37" i="6"/>
  <c r="AE37" i="9" s="1"/>
  <c r="AC38" i="9"/>
  <c r="F36" i="7"/>
  <c r="F36" i="8" s="1"/>
  <c r="AB38" i="6"/>
  <c r="AB38" i="9" s="1"/>
  <c r="T39" i="9"/>
  <c r="E37" i="7"/>
  <c r="E37" i="8" s="1"/>
  <c r="AL39" i="9"/>
  <c r="G37" i="7"/>
  <c r="G37" i="8" s="1"/>
  <c r="AK39" i="6"/>
  <c r="AK39" i="9" s="1"/>
  <c r="AI39" i="6"/>
  <c r="AI39" i="9" s="1"/>
  <c r="AG39" i="6"/>
  <c r="AG39" i="9" s="1"/>
  <c r="AE39" i="6"/>
  <c r="AE39" i="9" s="1"/>
  <c r="AC40" i="9"/>
  <c r="F38" i="7"/>
  <c r="F38" i="8" s="1"/>
  <c r="AB40" i="6"/>
  <c r="AB40" i="9" s="1"/>
  <c r="AC6" i="9"/>
  <c r="F4" i="7"/>
  <c r="F4" i="8" s="1"/>
  <c r="AU6" i="9"/>
  <c r="AT6" i="6"/>
  <c r="AT6" i="9" s="1"/>
  <c r="AR6" i="6"/>
  <c r="AR6" i="9" s="1"/>
  <c r="AP6" i="6"/>
  <c r="AP6" i="9" s="1"/>
  <c r="AN6" i="6"/>
  <c r="AN6" i="9" s="1"/>
  <c r="I4" i="8"/>
  <c r="I4" i="7"/>
  <c r="I39" i="7" s="1"/>
  <c r="T7" i="9"/>
  <c r="E5" i="7"/>
  <c r="E5" i="8" s="1"/>
  <c r="AL7" i="9"/>
  <c r="G5" i="7"/>
  <c r="G5" i="8" s="1"/>
  <c r="AK7" i="6"/>
  <c r="AK7" i="9" s="1"/>
  <c r="AI7" i="6"/>
  <c r="AI7" i="9" s="1"/>
  <c r="AG7" i="6"/>
  <c r="AG7" i="9" s="1"/>
  <c r="K8" i="9"/>
  <c r="D6" i="7"/>
  <c r="D6" i="8" s="1"/>
  <c r="AC8" i="9"/>
  <c r="F6" i="7"/>
  <c r="F6" i="8" s="1"/>
  <c r="AU8" i="9"/>
  <c r="I6" i="7"/>
  <c r="AT8" i="6"/>
  <c r="AT8" i="9" s="1"/>
  <c r="AR8" i="6"/>
  <c r="AR8" i="9" s="1"/>
  <c r="AP8" i="6"/>
  <c r="AP8" i="9" s="1"/>
  <c r="AN8" i="6"/>
  <c r="AN8" i="9" s="1"/>
  <c r="I6" i="8"/>
  <c r="T9" i="9"/>
  <c r="E7" i="7"/>
  <c r="E7" i="8" s="1"/>
  <c r="AL9" i="9"/>
  <c r="G7" i="7"/>
  <c r="G7" i="8" s="1"/>
  <c r="AK9" i="6"/>
  <c r="AK9" i="9" s="1"/>
  <c r="AI9" i="6"/>
  <c r="AI9" i="9" s="1"/>
  <c r="AG9" i="6"/>
  <c r="AG9" i="9" s="1"/>
  <c r="K10" i="9"/>
  <c r="D8" i="7"/>
  <c r="D8" i="8" s="1"/>
  <c r="AC10" i="9"/>
  <c r="F8" i="7"/>
  <c r="F8" i="8" s="1"/>
  <c r="AU10" i="9"/>
  <c r="I8" i="7"/>
  <c r="AT10" i="6"/>
  <c r="AT10" i="9" s="1"/>
  <c r="AR10" i="6"/>
  <c r="AR10" i="9" s="1"/>
  <c r="AP10" i="6"/>
  <c r="AP10" i="9" s="1"/>
  <c r="AN10" i="6"/>
  <c r="AN10" i="9" s="1"/>
  <c r="I8" i="8"/>
  <c r="T11" i="9"/>
  <c r="E9" i="7"/>
  <c r="E9" i="8" s="1"/>
  <c r="AL11" i="9"/>
  <c r="G9" i="7"/>
  <c r="G9" i="8" s="1"/>
  <c r="AK11" i="6"/>
  <c r="AK11" i="9" s="1"/>
  <c r="AI11" i="6"/>
  <c r="AI11" i="9" s="1"/>
  <c r="AG11" i="6"/>
  <c r="AG11" i="9" s="1"/>
  <c r="K12" i="9"/>
  <c r="D10" i="7"/>
  <c r="D10" i="8" s="1"/>
  <c r="AC12" i="9"/>
  <c r="F10" i="7"/>
  <c r="F10" i="8" s="1"/>
  <c r="AU12" i="9"/>
  <c r="I10" i="7"/>
  <c r="AT12" i="6"/>
  <c r="AT12" i="9" s="1"/>
  <c r="AR12" i="6"/>
  <c r="AR12" i="9" s="1"/>
  <c r="AP12" i="6"/>
  <c r="AP12" i="9" s="1"/>
  <c r="AN12" i="6"/>
  <c r="AN12" i="9" s="1"/>
  <c r="I10" i="8"/>
  <c r="T13" i="9"/>
  <c r="E11" i="7"/>
  <c r="E11" i="8" s="1"/>
  <c r="AL13" i="9"/>
  <c r="G11" i="7"/>
  <c r="G11" i="8" s="1"/>
  <c r="AK13" i="6"/>
  <c r="AK13" i="9" s="1"/>
  <c r="AI13" i="6"/>
  <c r="AI13" i="9" s="1"/>
  <c r="AG13" i="6"/>
  <c r="AG13" i="9" s="1"/>
  <c r="K14" i="9"/>
  <c r="D12" i="7"/>
  <c r="D12" i="8" s="1"/>
  <c r="AC14" i="9"/>
  <c r="F12" i="7"/>
  <c r="F12" i="8" s="1"/>
  <c r="AU14" i="9"/>
  <c r="I12" i="7"/>
  <c r="AT14" i="6"/>
  <c r="AT14" i="9" s="1"/>
  <c r="AR14" i="6"/>
  <c r="AR14" i="9" s="1"/>
  <c r="AP14" i="6"/>
  <c r="AP14" i="9" s="1"/>
  <c r="AN14" i="6"/>
  <c r="AN14" i="9" s="1"/>
  <c r="I12" i="8"/>
  <c r="T15" i="9"/>
  <c r="E13" i="7"/>
  <c r="E13" i="8" s="1"/>
  <c r="AL15" i="9"/>
  <c r="G13" i="7"/>
  <c r="G13" i="8" s="1"/>
  <c r="AK15" i="6"/>
  <c r="AK15" i="9" s="1"/>
  <c r="AI15" i="6"/>
  <c r="AI15" i="9" s="1"/>
  <c r="AG15" i="6"/>
  <c r="AG15" i="9" s="1"/>
  <c r="AU16" i="9"/>
  <c r="I14" i="7"/>
  <c r="AT16" i="6"/>
  <c r="AT16" i="9" s="1"/>
  <c r="AR16" i="6"/>
  <c r="AR16" i="9" s="1"/>
  <c r="AP16" i="6"/>
  <c r="AP16" i="9" s="1"/>
  <c r="AN16" i="6"/>
  <c r="AN16" i="9" s="1"/>
  <c r="I14" i="8"/>
  <c r="T17" i="9"/>
  <c r="E15" i="7"/>
  <c r="E15" i="8" s="1"/>
  <c r="AL17" i="9"/>
  <c r="G15" i="7"/>
  <c r="G15" i="8" s="1"/>
  <c r="AK17" i="6"/>
  <c r="AK17" i="9" s="1"/>
  <c r="AI17" i="6"/>
  <c r="AI17" i="9" s="1"/>
  <c r="AG17" i="6"/>
  <c r="AG17" i="9" s="1"/>
  <c r="K18" i="9"/>
  <c r="D16" i="7"/>
  <c r="D16" i="8" s="1"/>
  <c r="AC18" i="9"/>
  <c r="F16" i="7"/>
  <c r="F16" i="8" s="1"/>
  <c r="AU18" i="9"/>
  <c r="I16" i="7"/>
  <c r="AT18" i="6"/>
  <c r="AT18" i="9" s="1"/>
  <c r="AR18" i="6"/>
  <c r="AR18" i="9" s="1"/>
  <c r="AP18" i="6"/>
  <c r="AP18" i="9" s="1"/>
  <c r="AN18" i="6"/>
  <c r="AN18" i="9" s="1"/>
  <c r="I16" i="8"/>
  <c r="T19" i="9"/>
  <c r="E17" i="7"/>
  <c r="E17" i="8" s="1"/>
  <c r="AL19" i="9"/>
  <c r="G17" i="7"/>
  <c r="G17" i="8" s="1"/>
  <c r="AK19" i="6"/>
  <c r="AK19" i="9" s="1"/>
  <c r="AI19" i="6"/>
  <c r="AI19" i="9" s="1"/>
  <c r="AG19" i="6"/>
  <c r="AG19" i="9" s="1"/>
  <c r="C41" i="6"/>
  <c r="C20" i="9"/>
  <c r="G41" i="6"/>
  <c r="G20" i="9"/>
  <c r="T20" i="9"/>
  <c r="E18" i="7"/>
  <c r="E18" i="8" s="1"/>
  <c r="AL20" i="9"/>
  <c r="AK20" i="6"/>
  <c r="AK20" i="9" s="1"/>
  <c r="AI20" i="6"/>
  <c r="AI20" i="9" s="1"/>
  <c r="AG20" i="6"/>
  <c r="AG20" i="9" s="1"/>
  <c r="AE20" i="6"/>
  <c r="AE20" i="9" s="1"/>
  <c r="G18" i="7"/>
  <c r="G18" i="8" s="1"/>
  <c r="K21" i="9"/>
  <c r="D19" i="7"/>
  <c r="D19" i="8" s="1"/>
  <c r="AC21" i="9"/>
  <c r="F19" i="7"/>
  <c r="F19" i="8" s="1"/>
  <c r="AU21" i="9"/>
  <c r="I19" i="8"/>
  <c r="I19" i="7"/>
  <c r="AT21" i="6"/>
  <c r="AT21" i="9" s="1"/>
  <c r="AR21" i="6"/>
  <c r="AR21" i="9" s="1"/>
  <c r="AP21" i="6"/>
  <c r="AP21" i="9" s="1"/>
  <c r="AN21" i="6"/>
  <c r="AN21" i="9" s="1"/>
  <c r="T22" i="9"/>
  <c r="E20" i="7"/>
  <c r="E20" i="8" s="1"/>
  <c r="AL22" i="9"/>
  <c r="AK22" i="6"/>
  <c r="AK22" i="9" s="1"/>
  <c r="AI22" i="6"/>
  <c r="AI22" i="9" s="1"/>
  <c r="AG22" i="6"/>
  <c r="AG22" i="9" s="1"/>
  <c r="AE22" i="6"/>
  <c r="AE22" i="9" s="1"/>
  <c r="G20" i="7"/>
  <c r="G20" i="8" s="1"/>
  <c r="K23" i="9"/>
  <c r="D21" i="7"/>
  <c r="D21" i="8" s="1"/>
  <c r="AC23" i="9"/>
  <c r="F21" i="7"/>
  <c r="F21" i="8" s="1"/>
  <c r="AU23" i="9"/>
  <c r="I21" i="8"/>
  <c r="I21" i="7"/>
  <c r="AT23" i="6"/>
  <c r="AT23" i="9" s="1"/>
  <c r="AR23" i="6"/>
  <c r="AR23" i="9" s="1"/>
  <c r="AP23" i="6"/>
  <c r="AP23" i="9" s="1"/>
  <c r="AN23" i="6"/>
  <c r="AN23" i="9" s="1"/>
  <c r="T24" i="9"/>
  <c r="E22" i="7"/>
  <c r="E22" i="8" s="1"/>
  <c r="AL24" i="9"/>
  <c r="AK24" i="6"/>
  <c r="AK24" i="9" s="1"/>
  <c r="AI24" i="6"/>
  <c r="AI24" i="9" s="1"/>
  <c r="AG24" i="6"/>
  <c r="AG24" i="9" s="1"/>
  <c r="AE24" i="6"/>
  <c r="AE24" i="9" s="1"/>
  <c r="G22" i="7"/>
  <c r="G22" i="8" s="1"/>
  <c r="K25" i="9"/>
  <c r="D23" i="7"/>
  <c r="D23" i="8" s="1"/>
  <c r="AC25" i="9"/>
  <c r="F23" i="7"/>
  <c r="F23" i="8" s="1"/>
  <c r="AU25" i="9"/>
  <c r="I23" i="8"/>
  <c r="I23" i="7"/>
  <c r="AT25" i="6"/>
  <c r="AT25" i="9" s="1"/>
  <c r="AR25" i="6"/>
  <c r="AR25" i="9" s="1"/>
  <c r="AP25" i="6"/>
  <c r="AP25" i="9" s="1"/>
  <c r="AN25" i="6"/>
  <c r="AN25" i="9" s="1"/>
  <c r="T26" i="9"/>
  <c r="E24" i="7"/>
  <c r="E24" i="8" s="1"/>
  <c r="AL26" i="9"/>
  <c r="AK26" i="6"/>
  <c r="AK26" i="9" s="1"/>
  <c r="AI26" i="6"/>
  <c r="AI26" i="9" s="1"/>
  <c r="AG26" i="6"/>
  <c r="AG26" i="9" s="1"/>
  <c r="AE26" i="6"/>
  <c r="AE26" i="9" s="1"/>
  <c r="G24" i="7"/>
  <c r="G24" i="8" s="1"/>
  <c r="K27" i="9"/>
  <c r="D25" i="7"/>
  <c r="D25" i="8" s="1"/>
  <c r="AC27" i="9"/>
  <c r="F25" i="7"/>
  <c r="F25" i="8" s="1"/>
  <c r="AU27" i="9"/>
  <c r="I25" i="8"/>
  <c r="I25" i="7"/>
  <c r="AT27" i="6"/>
  <c r="AT27" i="9" s="1"/>
  <c r="AR27" i="6"/>
  <c r="AR27" i="9" s="1"/>
  <c r="AP27" i="6"/>
  <c r="AP27" i="9" s="1"/>
  <c r="AN27" i="6"/>
  <c r="AN27" i="9" s="1"/>
  <c r="T28" i="9"/>
  <c r="E26" i="7"/>
  <c r="E26" i="8" s="1"/>
  <c r="AL28" i="9"/>
  <c r="AK28" i="6"/>
  <c r="AK28" i="9" s="1"/>
  <c r="AI28" i="6"/>
  <c r="AI28" i="9" s="1"/>
  <c r="AG28" i="6"/>
  <c r="AG28" i="9" s="1"/>
  <c r="AE28" i="6"/>
  <c r="AE28" i="9" s="1"/>
  <c r="G26" i="7"/>
  <c r="G26" i="8" s="1"/>
  <c r="K29" i="9"/>
  <c r="D27" i="7"/>
  <c r="D27" i="8" s="1"/>
  <c r="AC29" i="9"/>
  <c r="F27" i="7"/>
  <c r="F27" i="8" s="1"/>
  <c r="AU29" i="9"/>
  <c r="I27" i="8"/>
  <c r="I27" i="7"/>
  <c r="AT29" i="6"/>
  <c r="AT29" i="9" s="1"/>
  <c r="AR29" i="6"/>
  <c r="AR29" i="9" s="1"/>
  <c r="AP29" i="6"/>
  <c r="AP29" i="9" s="1"/>
  <c r="AN29" i="6"/>
  <c r="AN29" i="9" s="1"/>
  <c r="T30" i="9"/>
  <c r="E28" i="7"/>
  <c r="E28" i="8" s="1"/>
  <c r="AL30" i="9"/>
  <c r="AK30" i="6"/>
  <c r="AK30" i="9" s="1"/>
  <c r="AI30" i="6"/>
  <c r="AI30" i="9" s="1"/>
  <c r="AG30" i="6"/>
  <c r="AG30" i="9" s="1"/>
  <c r="AE30" i="6"/>
  <c r="AE30" i="9" s="1"/>
  <c r="G28" i="7"/>
  <c r="G28" i="8" s="1"/>
  <c r="K31" i="9"/>
  <c r="D29" i="7"/>
  <c r="D29" i="8" s="1"/>
  <c r="AC31" i="9"/>
  <c r="F29" i="7"/>
  <c r="F29" i="8" s="1"/>
  <c r="AU31" i="9"/>
  <c r="I29" i="8"/>
  <c r="I29" i="7"/>
  <c r="AT31" i="6"/>
  <c r="AT31" i="9" s="1"/>
  <c r="AR31" i="6"/>
  <c r="AR31" i="9" s="1"/>
  <c r="AP31" i="6"/>
  <c r="AP31" i="9" s="1"/>
  <c r="AN31" i="6"/>
  <c r="AN31" i="9" s="1"/>
  <c r="T32" i="9"/>
  <c r="E30" i="7"/>
  <c r="E30" i="8" s="1"/>
  <c r="AL32" i="9"/>
  <c r="AK32" i="6"/>
  <c r="AK32" i="9" s="1"/>
  <c r="AI32" i="6"/>
  <c r="AI32" i="9" s="1"/>
  <c r="AG32" i="6"/>
  <c r="AG32" i="9" s="1"/>
  <c r="AE32" i="6"/>
  <c r="AE32" i="9" s="1"/>
  <c r="G30" i="7"/>
  <c r="G30" i="8" s="1"/>
  <c r="K33" i="9"/>
  <c r="D31" i="7"/>
  <c r="D31" i="8" s="1"/>
  <c r="AC33" i="9"/>
  <c r="F31" i="7"/>
  <c r="F31" i="8" s="1"/>
  <c r="AU33" i="9"/>
  <c r="I31" i="8"/>
  <c r="I31" i="7"/>
  <c r="AT33" i="6"/>
  <c r="AT33" i="9" s="1"/>
  <c r="AR33" i="6"/>
  <c r="AR33" i="9" s="1"/>
  <c r="AP33" i="6"/>
  <c r="AP33" i="9" s="1"/>
  <c r="AN33" i="6"/>
  <c r="AN33" i="9" s="1"/>
  <c r="T34" i="9"/>
  <c r="E32" i="7"/>
  <c r="E32" i="8" s="1"/>
  <c r="AL34" i="9"/>
  <c r="AK34" i="6"/>
  <c r="AK34" i="9" s="1"/>
  <c r="AI34" i="6"/>
  <c r="AI34" i="9" s="1"/>
  <c r="AG34" i="6"/>
  <c r="AG34" i="9" s="1"/>
  <c r="AE34" i="6"/>
  <c r="AE34" i="9" s="1"/>
  <c r="G32" i="7"/>
  <c r="G32" i="8" s="1"/>
  <c r="K35" i="9"/>
  <c r="D33" i="7"/>
  <c r="D33" i="8" s="1"/>
  <c r="AC35" i="9"/>
  <c r="F33" i="7"/>
  <c r="F33" i="8" s="1"/>
  <c r="AU35" i="9"/>
  <c r="I33" i="8"/>
  <c r="I33" i="7"/>
  <c r="AT35" i="6"/>
  <c r="AT35" i="9" s="1"/>
  <c r="AR35" i="6"/>
  <c r="AR35" i="9" s="1"/>
  <c r="AP35" i="6"/>
  <c r="AP35" i="9" s="1"/>
  <c r="AN35" i="6"/>
  <c r="AN35" i="9" s="1"/>
  <c r="T36" i="9"/>
  <c r="E34" i="7"/>
  <c r="E34" i="8" s="1"/>
  <c r="AL36" i="9"/>
  <c r="AK36" i="6"/>
  <c r="AK36" i="9" s="1"/>
  <c r="AI36" i="6"/>
  <c r="AI36" i="9" s="1"/>
  <c r="AG36" i="6"/>
  <c r="AG36" i="9" s="1"/>
  <c r="AE36" i="6"/>
  <c r="AE36" i="9" s="1"/>
  <c r="G34" i="7"/>
  <c r="G34" i="8" s="1"/>
  <c r="K37" i="9"/>
  <c r="D35" i="7"/>
  <c r="D35" i="8" s="1"/>
  <c r="AC37" i="9"/>
  <c r="F35" i="7"/>
  <c r="F35" i="8" s="1"/>
  <c r="AU37" i="9"/>
  <c r="I35" i="8"/>
  <c r="I35" i="7"/>
  <c r="AT37" i="6"/>
  <c r="AT37" i="9" s="1"/>
  <c r="AR37" i="6"/>
  <c r="AR37" i="9" s="1"/>
  <c r="AP37" i="6"/>
  <c r="AP37" i="9" s="1"/>
  <c r="AN37" i="6"/>
  <c r="AN37" i="9" s="1"/>
  <c r="T38" i="9"/>
  <c r="E36" i="7"/>
  <c r="E36" i="8" s="1"/>
  <c r="AL38" i="9"/>
  <c r="AK38" i="6"/>
  <c r="AK38" i="9" s="1"/>
  <c r="AI38" i="6"/>
  <c r="AI38" i="9" s="1"/>
  <c r="AG38" i="6"/>
  <c r="AG38" i="9" s="1"/>
  <c r="AE38" i="6"/>
  <c r="AE38" i="9" s="1"/>
  <c r="G36" i="7"/>
  <c r="G36" i="8" s="1"/>
  <c r="K39" i="9"/>
  <c r="D37" i="7"/>
  <c r="D37" i="8" s="1"/>
  <c r="AC39" i="9"/>
  <c r="F37" i="7"/>
  <c r="F37" i="8" s="1"/>
  <c r="AU39" i="9"/>
  <c r="I37" i="8"/>
  <c r="I37" i="7"/>
  <c r="AT39" i="6"/>
  <c r="AT39" i="9" s="1"/>
  <c r="AR39" i="6"/>
  <c r="AR39" i="9" s="1"/>
  <c r="AP39" i="6"/>
  <c r="AP39" i="9" s="1"/>
  <c r="AN39" i="6"/>
  <c r="AN39" i="9" s="1"/>
  <c r="T40" i="9"/>
  <c r="E38" i="7"/>
  <c r="E38" i="8" s="1"/>
  <c r="AL40" i="9"/>
  <c r="AK40" i="6"/>
  <c r="AK40" i="9" s="1"/>
  <c r="AI40" i="6"/>
  <c r="AI40" i="9" s="1"/>
  <c r="AG40" i="6"/>
  <c r="AG40" i="9" s="1"/>
  <c r="AE40" i="6"/>
  <c r="AE40" i="9" s="1"/>
  <c r="G38" i="7"/>
  <c r="G38" i="8" s="1"/>
  <c r="D26" i="6"/>
  <c r="D26" i="9" s="1"/>
  <c r="D32" i="6"/>
  <c r="D32" i="9" s="1"/>
  <c r="D38" i="6"/>
  <c r="D38" i="9" s="1"/>
  <c r="H30" i="6"/>
  <c r="H30" i="9" s="1"/>
  <c r="J28" i="6"/>
  <c r="J28" i="9" s="1"/>
  <c r="J30" i="6"/>
  <c r="J30" i="9" s="1"/>
  <c r="J32" i="6"/>
  <c r="J32" i="9" s="1"/>
  <c r="J36" i="6"/>
  <c r="J36" i="9" s="1"/>
  <c r="M23" i="6"/>
  <c r="M23" i="9" s="1"/>
  <c r="M25" i="6"/>
  <c r="M25" i="9" s="1"/>
  <c r="M29" i="6"/>
  <c r="M29" i="9" s="1"/>
  <c r="M31" i="6"/>
  <c r="M31" i="9" s="1"/>
  <c r="M35" i="6"/>
  <c r="M35" i="9" s="1"/>
  <c r="M39" i="6"/>
  <c r="M39" i="9" s="1"/>
  <c r="O23" i="6"/>
  <c r="O23" i="9" s="1"/>
  <c r="O25" i="6"/>
  <c r="O25" i="9" s="1"/>
  <c r="O27" i="6"/>
  <c r="O27" i="9" s="1"/>
  <c r="O29" i="6"/>
  <c r="O29" i="9" s="1"/>
  <c r="O33" i="6"/>
  <c r="O33" i="9" s="1"/>
  <c r="O35" i="6"/>
  <c r="O35" i="9" s="1"/>
  <c r="O37" i="6"/>
  <c r="O37" i="9" s="1"/>
  <c r="O39" i="6"/>
  <c r="O39" i="9" s="1"/>
  <c r="Q21" i="6"/>
  <c r="Q21" i="9" s="1"/>
  <c r="Q23" i="6"/>
  <c r="Q23" i="9" s="1"/>
  <c r="Q25" i="6"/>
  <c r="Q25" i="9" s="1"/>
  <c r="Q27" i="6"/>
  <c r="Q27" i="9" s="1"/>
  <c r="Q29" i="6"/>
  <c r="Q29" i="9" s="1"/>
  <c r="Q31" i="6"/>
  <c r="Q31" i="9" s="1"/>
  <c r="Q33" i="6"/>
  <c r="Q33" i="9" s="1"/>
  <c r="Q35" i="6"/>
  <c r="Q35" i="9" s="1"/>
  <c r="Q37" i="6"/>
  <c r="Q37" i="9" s="1"/>
  <c r="Q39" i="6"/>
  <c r="Q39" i="9" s="1"/>
  <c r="S21" i="6"/>
  <c r="S21" i="9" s="1"/>
  <c r="S23" i="6"/>
  <c r="S23" i="9" s="1"/>
  <c r="S25" i="6"/>
  <c r="S25" i="9" s="1"/>
  <c r="S27" i="6"/>
  <c r="S27" i="9" s="1"/>
  <c r="S29" i="6"/>
  <c r="S29" i="9" s="1"/>
  <c r="S31" i="6"/>
  <c r="S31" i="9" s="1"/>
  <c r="S33" i="6"/>
  <c r="S33" i="9" s="1"/>
  <c r="S35" i="6"/>
  <c r="S35" i="9" s="1"/>
  <c r="S37" i="6"/>
  <c r="S37" i="9" s="1"/>
  <c r="S39" i="6"/>
  <c r="S39" i="9" s="1"/>
  <c r="V7" i="6"/>
  <c r="V7" i="9" s="1"/>
  <c r="V9" i="6"/>
  <c r="V9" i="9" s="1"/>
  <c r="V11" i="6"/>
  <c r="V11" i="9" s="1"/>
  <c r="V13" i="6"/>
  <c r="V13" i="9" s="1"/>
  <c r="V15" i="6"/>
  <c r="V15" i="9" s="1"/>
  <c r="V17" i="6"/>
  <c r="V17" i="9" s="1"/>
  <c r="V19" i="6"/>
  <c r="V19" i="9" s="1"/>
  <c r="X7" i="6"/>
  <c r="X7" i="9" s="1"/>
  <c r="X9" i="6"/>
  <c r="X9" i="9" s="1"/>
  <c r="X11" i="6"/>
  <c r="X11" i="9" s="1"/>
  <c r="X13" i="6"/>
  <c r="X13" i="9" s="1"/>
  <c r="X15" i="6"/>
  <c r="X15" i="9" s="1"/>
  <c r="X17" i="6"/>
  <c r="X17" i="9" s="1"/>
  <c r="X19" i="6"/>
  <c r="X19" i="9" s="1"/>
  <c r="Z7" i="6"/>
  <c r="Z7" i="9" s="1"/>
  <c r="Z9" i="6"/>
  <c r="Z9" i="9" s="1"/>
  <c r="Z11" i="6"/>
  <c r="Z11" i="9" s="1"/>
  <c r="Z13" i="6"/>
  <c r="Z13" i="9" s="1"/>
  <c r="Z15" i="6"/>
  <c r="Z15" i="9" s="1"/>
  <c r="Z17" i="6"/>
  <c r="Z17" i="9" s="1"/>
  <c r="Z19" i="6"/>
  <c r="Z19" i="9" s="1"/>
  <c r="AB7" i="6"/>
  <c r="AB7" i="9" s="1"/>
  <c r="AB11" i="6"/>
  <c r="AB11" i="9" s="1"/>
  <c r="AB13" i="6"/>
  <c r="AB13" i="9" s="1"/>
  <c r="AB15" i="6"/>
  <c r="AB15" i="9" s="1"/>
  <c r="AB17" i="6"/>
  <c r="AB17" i="9" s="1"/>
  <c r="AB19" i="6"/>
  <c r="AB19" i="9" s="1"/>
  <c r="AE21" i="6"/>
  <c r="AE21" i="9" s="1"/>
  <c r="AE25" i="6"/>
  <c r="AE25" i="9" s="1"/>
  <c r="AE29" i="6"/>
  <c r="AE29" i="9" s="1"/>
  <c r="AE33" i="6"/>
  <c r="AE33" i="9" s="1"/>
  <c r="D7" i="6"/>
  <c r="D7" i="9" s="1"/>
  <c r="D11" i="6"/>
  <c r="D11" i="9" s="1"/>
  <c r="D13" i="6"/>
  <c r="D13" i="9" s="1"/>
  <c r="D15" i="6"/>
  <c r="D15" i="9" s="1"/>
  <c r="D17" i="6"/>
  <c r="D17" i="9" s="1"/>
  <c r="D19" i="6"/>
  <c r="D19" i="9" s="1"/>
  <c r="D21" i="6"/>
  <c r="D21" i="9" s="1"/>
  <c r="D23" i="6"/>
  <c r="D23" i="9" s="1"/>
  <c r="D25" i="6"/>
  <c r="D25" i="9" s="1"/>
  <c r="D27" i="6"/>
  <c r="D27" i="9" s="1"/>
  <c r="D29" i="6"/>
  <c r="D29" i="9" s="1"/>
  <c r="D31" i="6"/>
  <c r="D31" i="9" s="1"/>
  <c r="D33" i="6"/>
  <c r="D33" i="9" s="1"/>
  <c r="D35" i="6"/>
  <c r="D35" i="9" s="1"/>
  <c r="D37" i="6"/>
  <c r="D37" i="9" s="1"/>
  <c r="D39" i="6"/>
  <c r="D39" i="9" s="1"/>
  <c r="F7" i="6"/>
  <c r="F7" i="9" s="1"/>
  <c r="F11" i="6"/>
  <c r="F11" i="9" s="1"/>
  <c r="F13" i="6"/>
  <c r="F13" i="9" s="1"/>
  <c r="F15" i="6"/>
  <c r="F15" i="9" s="1"/>
  <c r="F17" i="6"/>
  <c r="F17" i="9" s="1"/>
  <c r="F19" i="6"/>
  <c r="F19" i="9" s="1"/>
  <c r="F21" i="6"/>
  <c r="F21" i="9" s="1"/>
  <c r="F23" i="6"/>
  <c r="F23" i="9" s="1"/>
  <c r="F25" i="6"/>
  <c r="F25" i="9" s="1"/>
  <c r="F27" i="6"/>
  <c r="F27" i="9" s="1"/>
  <c r="F29" i="6"/>
  <c r="F29" i="9" s="1"/>
  <c r="F31" i="6"/>
  <c r="F31" i="9" s="1"/>
  <c r="F33" i="6"/>
  <c r="F33" i="9" s="1"/>
  <c r="F35" i="6"/>
  <c r="F35" i="9" s="1"/>
  <c r="F37" i="6"/>
  <c r="F37" i="9" s="1"/>
  <c r="F39" i="6"/>
  <c r="F39" i="9" s="1"/>
  <c r="H7" i="6"/>
  <c r="H7" i="9" s="1"/>
  <c r="H11" i="6"/>
  <c r="H11" i="9" s="1"/>
  <c r="H13" i="6"/>
  <c r="H13" i="9" s="1"/>
  <c r="H15" i="6"/>
  <c r="H15" i="9" s="1"/>
  <c r="H17" i="6"/>
  <c r="H17" i="9" s="1"/>
  <c r="H19" i="6"/>
  <c r="H19" i="9" s="1"/>
  <c r="H21" i="6"/>
  <c r="H21" i="9" s="1"/>
  <c r="H23" i="6"/>
  <c r="H23" i="9" s="1"/>
  <c r="H25" i="6"/>
  <c r="H25" i="9" s="1"/>
  <c r="H27" i="6"/>
  <c r="H27" i="9" s="1"/>
  <c r="H29" i="6"/>
  <c r="H29" i="9" s="1"/>
  <c r="H31" i="6"/>
  <c r="H31" i="9" s="1"/>
  <c r="H33" i="6"/>
  <c r="H33" i="9" s="1"/>
  <c r="H35" i="6"/>
  <c r="H35" i="9" s="1"/>
  <c r="H37" i="6"/>
  <c r="H37" i="9" s="1"/>
  <c r="H39" i="6"/>
  <c r="H39" i="9" s="1"/>
  <c r="J7" i="6"/>
  <c r="J7" i="9" s="1"/>
  <c r="J11" i="6"/>
  <c r="J11" i="9" s="1"/>
  <c r="J13" i="6"/>
  <c r="J13" i="9" s="1"/>
  <c r="J15" i="6"/>
  <c r="J15" i="9" s="1"/>
  <c r="J17" i="6"/>
  <c r="J17" i="9" s="1"/>
  <c r="J19" i="6"/>
  <c r="J19" i="9" s="1"/>
  <c r="J21" i="6"/>
  <c r="J21" i="9" s="1"/>
  <c r="J23" i="6"/>
  <c r="J23" i="9" s="1"/>
  <c r="J25" i="6"/>
  <c r="J25" i="9" s="1"/>
  <c r="J27" i="6"/>
  <c r="J27" i="9" s="1"/>
  <c r="J29" i="6"/>
  <c r="J29" i="9" s="1"/>
  <c r="J31" i="6"/>
  <c r="J31" i="9" s="1"/>
  <c r="J33" i="6"/>
  <c r="J33" i="9" s="1"/>
  <c r="J35" i="6"/>
  <c r="J35" i="9" s="1"/>
  <c r="J37" i="6"/>
  <c r="J37" i="9" s="1"/>
  <c r="J39" i="6"/>
  <c r="J39" i="9" s="1"/>
  <c r="M6" i="6"/>
  <c r="M6" i="9" s="1"/>
  <c r="M8" i="6"/>
  <c r="M8" i="9" s="1"/>
  <c r="M10" i="6"/>
  <c r="M10" i="9" s="1"/>
  <c r="M12" i="6"/>
  <c r="M12" i="9" s="1"/>
  <c r="M14" i="6"/>
  <c r="M14" i="9" s="1"/>
  <c r="M16" i="9"/>
  <c r="M18" i="6"/>
  <c r="M18" i="9" s="1"/>
  <c r="M20" i="6"/>
  <c r="M20" i="9" s="1"/>
  <c r="M22" i="6"/>
  <c r="M22" i="9" s="1"/>
  <c r="M24" i="6"/>
  <c r="M24" i="9" s="1"/>
  <c r="M26" i="6"/>
  <c r="M26" i="9" s="1"/>
  <c r="M28" i="6"/>
  <c r="M28" i="9" s="1"/>
  <c r="M30" i="6"/>
  <c r="M30" i="9" s="1"/>
  <c r="M32" i="6"/>
  <c r="M32" i="9" s="1"/>
  <c r="M34" i="6"/>
  <c r="M34" i="9" s="1"/>
  <c r="M36" i="6"/>
  <c r="M36" i="9" s="1"/>
  <c r="M38" i="6"/>
  <c r="M38" i="9" s="1"/>
  <c r="M40" i="6"/>
  <c r="M40" i="9" s="1"/>
  <c r="O6" i="6"/>
  <c r="O6" i="9" s="1"/>
  <c r="O8" i="6"/>
  <c r="O8" i="9" s="1"/>
  <c r="O10" i="6"/>
  <c r="O10" i="9" s="1"/>
  <c r="O12" i="6"/>
  <c r="O12" i="9" s="1"/>
  <c r="O14" i="6"/>
  <c r="O14" i="9" s="1"/>
  <c r="O16" i="9"/>
  <c r="O18" i="6"/>
  <c r="O18" i="9" s="1"/>
  <c r="O20" i="6"/>
  <c r="O20" i="9" s="1"/>
  <c r="O22" i="6"/>
  <c r="O22" i="9" s="1"/>
  <c r="O24" i="6"/>
  <c r="O24" i="9" s="1"/>
  <c r="O26" i="6"/>
  <c r="O26" i="9" s="1"/>
  <c r="O28" i="6"/>
  <c r="O28" i="9" s="1"/>
  <c r="O30" i="6"/>
  <c r="O30" i="9" s="1"/>
  <c r="O32" i="6"/>
  <c r="O32" i="9" s="1"/>
  <c r="O34" i="6"/>
  <c r="O34" i="9" s="1"/>
  <c r="O36" i="6"/>
  <c r="O36" i="9" s="1"/>
  <c r="O38" i="6"/>
  <c r="O38" i="9" s="1"/>
  <c r="O40" i="6"/>
  <c r="O40" i="9" s="1"/>
  <c r="Q6" i="6"/>
  <c r="Q6" i="9" s="1"/>
  <c r="Q8" i="6"/>
  <c r="Q8" i="9" s="1"/>
  <c r="Q10" i="6"/>
  <c r="Q10" i="9" s="1"/>
  <c r="Q12" i="6"/>
  <c r="Q12" i="9" s="1"/>
  <c r="Q14" i="6"/>
  <c r="Q14" i="9" s="1"/>
  <c r="Q16" i="9"/>
  <c r="Q18" i="6"/>
  <c r="Q18" i="9" s="1"/>
  <c r="Q20" i="6"/>
  <c r="Q20" i="9" s="1"/>
  <c r="Q22" i="6"/>
  <c r="Q22" i="9" s="1"/>
  <c r="Q24" i="6"/>
  <c r="Q24" i="9" s="1"/>
  <c r="Q26" i="6"/>
  <c r="Q26" i="9" s="1"/>
  <c r="Q28" i="6"/>
  <c r="Q28" i="9" s="1"/>
  <c r="Q30" i="6"/>
  <c r="Q30" i="9" s="1"/>
  <c r="Q32" i="6"/>
  <c r="Q32" i="9" s="1"/>
  <c r="Q34" i="6"/>
  <c r="Q34" i="9" s="1"/>
  <c r="Q36" i="6"/>
  <c r="Q36" i="9" s="1"/>
  <c r="Q38" i="6"/>
  <c r="Q38" i="9" s="1"/>
  <c r="Q40" i="6"/>
  <c r="Q40" i="9" s="1"/>
  <c r="S6" i="6"/>
  <c r="S6" i="9" s="1"/>
  <c r="S8" i="6"/>
  <c r="S8" i="9" s="1"/>
  <c r="S10" i="6"/>
  <c r="S10" i="9" s="1"/>
  <c r="S12" i="6"/>
  <c r="S12" i="9" s="1"/>
  <c r="S14" i="6"/>
  <c r="S14" i="9" s="1"/>
  <c r="S16" i="9"/>
  <c r="S18" i="6"/>
  <c r="S18" i="9" s="1"/>
  <c r="S20" i="6"/>
  <c r="S20" i="9" s="1"/>
  <c r="S22" i="6"/>
  <c r="S22" i="9" s="1"/>
  <c r="S24" i="6"/>
  <c r="S24" i="9" s="1"/>
  <c r="S26" i="6"/>
  <c r="S26" i="9" s="1"/>
  <c r="S28" i="6"/>
  <c r="S28" i="9" s="1"/>
  <c r="S30" i="6"/>
  <c r="S30" i="9" s="1"/>
  <c r="S32" i="6"/>
  <c r="S32" i="9" s="1"/>
  <c r="S34" i="6"/>
  <c r="S34" i="9" s="1"/>
  <c r="S36" i="6"/>
  <c r="S36" i="9" s="1"/>
  <c r="S38" i="6"/>
  <c r="S38" i="9" s="1"/>
  <c r="S40" i="6"/>
  <c r="S40" i="9" s="1"/>
  <c r="V6" i="6"/>
  <c r="V6" i="9" s="1"/>
  <c r="V8" i="6"/>
  <c r="V8" i="9" s="1"/>
  <c r="V10" i="6"/>
  <c r="V10" i="9" s="1"/>
  <c r="V12" i="6"/>
  <c r="V12" i="9" s="1"/>
  <c r="V14" i="6"/>
  <c r="V14" i="9" s="1"/>
  <c r="V16" i="9"/>
  <c r="V18" i="6"/>
  <c r="V18" i="9" s="1"/>
  <c r="V20" i="6"/>
  <c r="V20" i="9" s="1"/>
  <c r="V22" i="6"/>
  <c r="V22" i="9" s="1"/>
  <c r="V24" i="6"/>
  <c r="V24" i="9" s="1"/>
  <c r="V26" i="6"/>
  <c r="V26" i="9" s="1"/>
  <c r="V28" i="6"/>
  <c r="V28" i="9" s="1"/>
  <c r="V30" i="6"/>
  <c r="V30" i="9" s="1"/>
  <c r="V32" i="6"/>
  <c r="V32" i="9" s="1"/>
  <c r="V34" i="6"/>
  <c r="V34" i="9" s="1"/>
  <c r="V36" i="6"/>
  <c r="V36" i="9" s="1"/>
  <c r="V38" i="6"/>
  <c r="V38" i="9" s="1"/>
  <c r="V40" i="6"/>
  <c r="V40" i="9" s="1"/>
  <c r="X6" i="6"/>
  <c r="X6" i="9" s="1"/>
  <c r="X8" i="6"/>
  <c r="X8" i="9" s="1"/>
  <c r="X10" i="6"/>
  <c r="X10" i="9" s="1"/>
  <c r="X12" i="6"/>
  <c r="X12" i="9" s="1"/>
  <c r="X14" i="6"/>
  <c r="X14" i="9" s="1"/>
  <c r="X16" i="9"/>
  <c r="X18" i="6"/>
  <c r="X18" i="9" s="1"/>
  <c r="X20" i="6"/>
  <c r="X20" i="9" s="1"/>
  <c r="X22" i="6"/>
  <c r="X22" i="9" s="1"/>
  <c r="X24" i="6"/>
  <c r="X24" i="9" s="1"/>
  <c r="X26" i="6"/>
  <c r="X26" i="9" s="1"/>
  <c r="X28" i="6"/>
  <c r="X28" i="9" s="1"/>
  <c r="X30" i="6"/>
  <c r="X30" i="9" s="1"/>
  <c r="X32" i="6"/>
  <c r="X32" i="9" s="1"/>
  <c r="X34" i="6"/>
  <c r="X34" i="9" s="1"/>
  <c r="X36" i="6"/>
  <c r="X36" i="9" s="1"/>
  <c r="X38" i="6"/>
  <c r="X38" i="9" s="1"/>
  <c r="X40" i="6"/>
  <c r="X40" i="9" s="1"/>
  <c r="Z6" i="6"/>
  <c r="Z6" i="9" s="1"/>
  <c r="Z8" i="6"/>
  <c r="Z8" i="9" s="1"/>
  <c r="Z10" i="6"/>
  <c r="Z10" i="9" s="1"/>
  <c r="Z12" i="6"/>
  <c r="Z12" i="9" s="1"/>
  <c r="Z14" i="6"/>
  <c r="Z14" i="9" s="1"/>
  <c r="Z16" i="9"/>
  <c r="Z18" i="6"/>
  <c r="Z18" i="9" s="1"/>
  <c r="Z20" i="6"/>
  <c r="Z20" i="9" s="1"/>
  <c r="Z22" i="6"/>
  <c r="Z22" i="9" s="1"/>
  <c r="Z24" i="6"/>
  <c r="Z24" i="9" s="1"/>
  <c r="Z26" i="6"/>
  <c r="Z26" i="9" s="1"/>
  <c r="Z28" i="6"/>
  <c r="Z28" i="9" s="1"/>
  <c r="Z30" i="6"/>
  <c r="Z30" i="9" s="1"/>
  <c r="Z32" i="6"/>
  <c r="Z32" i="9" s="1"/>
  <c r="Z34" i="6"/>
  <c r="Z34" i="9" s="1"/>
  <c r="Z36" i="6"/>
  <c r="Z36" i="9" s="1"/>
  <c r="Z38" i="6"/>
  <c r="Z38" i="9" s="1"/>
  <c r="Z40" i="6"/>
  <c r="Z40" i="9" s="1"/>
  <c r="AB6" i="6"/>
  <c r="AB6" i="9" s="1"/>
  <c r="AB8" i="6"/>
  <c r="AB8" i="9" s="1"/>
  <c r="AB10" i="6"/>
  <c r="AB10" i="9" s="1"/>
  <c r="AB12" i="6"/>
  <c r="AB12" i="9" s="1"/>
  <c r="AB14" i="6"/>
  <c r="AB14" i="9" s="1"/>
  <c r="AB16" i="9"/>
  <c r="AB18" i="6"/>
  <c r="AB18" i="9" s="1"/>
  <c r="AB20" i="6"/>
  <c r="AB20" i="9" s="1"/>
  <c r="AB23" i="6"/>
  <c r="AB23" i="9" s="1"/>
  <c r="AB27" i="6"/>
  <c r="AB27" i="9" s="1"/>
  <c r="AB31" i="6"/>
  <c r="AB31" i="9" s="1"/>
  <c r="AB35" i="6"/>
  <c r="AB35" i="9" s="1"/>
  <c r="AB39" i="6"/>
  <c r="AB39" i="9" s="1"/>
  <c r="AE7" i="6"/>
  <c r="AE7" i="9" s="1"/>
  <c r="AE11" i="6"/>
  <c r="AE11" i="9" s="1"/>
  <c r="AE15" i="6"/>
  <c r="AE15" i="9" s="1"/>
  <c r="AE19" i="6"/>
  <c r="AE19" i="9" s="1"/>
  <c r="AE23" i="6"/>
  <c r="AE23" i="9" s="1"/>
  <c r="AE27" i="6"/>
  <c r="AE27" i="9" s="1"/>
  <c r="AE31" i="6"/>
  <c r="AE31" i="9" s="1"/>
  <c r="AE35" i="6"/>
  <c r="AE35" i="9" s="1"/>
  <c r="BK34" i="12"/>
  <c r="BK30" i="12"/>
  <c r="BK30" i="13" s="1"/>
  <c r="AL24" i="12"/>
  <c r="BK20" i="12"/>
  <c r="BJ28" i="12"/>
  <c r="Z28" i="18" s="1"/>
  <c r="BJ40" i="12"/>
  <c r="Z40" i="18" s="1"/>
  <c r="Z40" i="19" s="1"/>
  <c r="AJ40" i="13"/>
  <c r="I40" i="19"/>
  <c r="AW40" i="13"/>
  <c r="W40" i="13"/>
  <c r="E40" i="19"/>
  <c r="W38" i="13"/>
  <c r="E38" i="19"/>
  <c r="W18" i="13"/>
  <c r="E18" i="19"/>
  <c r="W16" i="13"/>
  <c r="E16" i="19"/>
  <c r="W14" i="13"/>
  <c r="E14" i="19"/>
  <c r="W13" i="13"/>
  <c r="E13" i="19"/>
  <c r="AJ12" i="13"/>
  <c r="I12" i="19"/>
  <c r="AK11" i="13"/>
  <c r="AL7" i="12"/>
  <c r="K7" i="18" s="1"/>
  <c r="E6" i="33"/>
  <c r="AT41" i="13"/>
  <c r="AJ6" i="13"/>
  <c r="I6" i="19"/>
  <c r="T41" i="13"/>
  <c r="N41" i="23"/>
  <c r="AJ19" i="13"/>
  <c r="I19" i="19"/>
  <c r="BH19" i="13"/>
  <c r="X19" i="19"/>
  <c r="AV17" i="13"/>
  <c r="AJ15" i="13"/>
  <c r="I15" i="19"/>
  <c r="BH15" i="13"/>
  <c r="X15" i="19"/>
  <c r="BJ28" i="13"/>
  <c r="Z28" i="19"/>
  <c r="BJ20" i="13"/>
  <c r="Z20" i="19"/>
  <c r="W12" i="13"/>
  <c r="E12" i="19"/>
  <c r="W8" i="13"/>
  <c r="E8" i="19"/>
  <c r="AI6" i="13"/>
  <c r="H6" i="19"/>
  <c r="AX13" i="13"/>
  <c r="Q13" i="19"/>
  <c r="AV36" i="13"/>
  <c r="AV32" i="13"/>
  <c r="O32" i="19"/>
  <c r="AV28" i="13"/>
  <c r="AV22" i="13"/>
  <c r="O22" i="19"/>
  <c r="W21" i="13"/>
  <c r="E21" i="19"/>
  <c r="AJ13" i="13"/>
  <c r="I13" i="19"/>
  <c r="AK10" i="13"/>
  <c r="AJ38" i="13"/>
  <c r="I38" i="19"/>
  <c r="AK37" i="13"/>
  <c r="AJ36" i="13"/>
  <c r="I36" i="19"/>
  <c r="AK33" i="13"/>
  <c r="AJ32" i="13"/>
  <c r="I32" i="19"/>
  <c r="AK29" i="13"/>
  <c r="AJ28" i="13"/>
  <c r="I28" i="19"/>
  <c r="AJ26" i="13"/>
  <c r="AK25" i="13"/>
  <c r="AK23" i="13"/>
  <c r="BH20" i="13"/>
  <c r="AV13" i="13"/>
  <c r="O13" i="19"/>
  <c r="AV11" i="13"/>
  <c r="O11" i="19"/>
  <c r="AJ9" i="13"/>
  <c r="I9" i="19"/>
  <c r="AK8" i="13"/>
  <c r="AK6" i="13"/>
  <c r="AW35" i="13"/>
  <c r="AW31" i="13"/>
  <c r="W35" i="13"/>
  <c r="E35" i="19"/>
  <c r="AW29" i="13"/>
  <c r="AI26" i="13"/>
  <c r="H26" i="19"/>
  <c r="AI25" i="13"/>
  <c r="H25" i="19"/>
  <c r="AI23" i="13"/>
  <c r="H23" i="19"/>
  <c r="AI22" i="13"/>
  <c r="H22" i="19"/>
  <c r="AI21" i="13"/>
  <c r="H21" i="19"/>
  <c r="AI20" i="13"/>
  <c r="H20" i="19"/>
  <c r="AI19" i="13"/>
  <c r="H19" i="19"/>
  <c r="AI18" i="13"/>
  <c r="H18" i="19"/>
  <c r="AW17" i="13"/>
  <c r="AI15" i="13"/>
  <c r="H15" i="19"/>
  <c r="AI14" i="13"/>
  <c r="H14" i="19"/>
  <c r="AW13" i="13"/>
  <c r="AI8" i="13"/>
  <c r="H8" i="19"/>
  <c r="AW6" i="13"/>
  <c r="AU25" i="13"/>
  <c r="W25" i="19"/>
  <c r="N25" i="19"/>
  <c r="AU23" i="13"/>
  <c r="W23" i="19"/>
  <c r="N23" i="19"/>
  <c r="AU21" i="13"/>
  <c r="W21" i="19"/>
  <c r="AU19" i="13"/>
  <c r="W19" i="19"/>
  <c r="N19" i="19"/>
  <c r="AU17" i="13"/>
  <c r="N17" i="19"/>
  <c r="AU15" i="13"/>
  <c r="W15" i="19"/>
  <c r="N15" i="19"/>
  <c r="AU13" i="13"/>
  <c r="W13" i="19"/>
  <c r="N13" i="19"/>
  <c r="AU11" i="13"/>
  <c r="N11" i="19"/>
  <c r="AU9" i="13"/>
  <c r="BG26" i="13"/>
  <c r="T26" i="19"/>
  <c r="BG32" i="13"/>
  <c r="T32" i="19"/>
  <c r="BG20" i="13"/>
  <c r="T20" i="19"/>
  <c r="BG12" i="13"/>
  <c r="T12" i="19"/>
  <c r="AI38" i="13"/>
  <c r="H38" i="19"/>
  <c r="AU37" i="13"/>
  <c r="N37" i="19"/>
  <c r="AW37" i="13"/>
  <c r="AU36" i="13"/>
  <c r="W36" i="19"/>
  <c r="N36" i="19"/>
  <c r="AU35" i="13"/>
  <c r="AI33" i="13"/>
  <c r="H33" i="19"/>
  <c r="AU32" i="13"/>
  <c r="W32" i="19"/>
  <c r="N32" i="19"/>
  <c r="AU31" i="13"/>
  <c r="AU30" i="13"/>
  <c r="W30" i="19"/>
  <c r="N30" i="19"/>
  <c r="AU29" i="13"/>
  <c r="N29" i="19"/>
  <c r="AU28" i="13"/>
  <c r="N28" i="19"/>
  <c r="AU27" i="13"/>
  <c r="W27" i="19"/>
  <c r="N27" i="19"/>
  <c r="W26" i="13"/>
  <c r="E26" i="19"/>
  <c r="BG21" i="13"/>
  <c r="T21" i="19"/>
  <c r="BG17" i="13"/>
  <c r="T17" i="19"/>
  <c r="BG15" i="13"/>
  <c r="T15" i="19"/>
  <c r="BG13" i="13"/>
  <c r="T13" i="19"/>
  <c r="BG8" i="13"/>
  <c r="T8" i="19"/>
  <c r="AU40" i="13"/>
  <c r="W40" i="19"/>
  <c r="N40" i="19"/>
  <c r="AU38" i="13"/>
  <c r="W38" i="19"/>
  <c r="N38" i="19"/>
  <c r="AI35" i="13"/>
  <c r="H35" i="19"/>
  <c r="AU33" i="13"/>
  <c r="W33" i="19"/>
  <c r="W31" i="13"/>
  <c r="E31" i="19"/>
  <c r="W29" i="13"/>
  <c r="E29" i="19"/>
  <c r="W20" i="13"/>
  <c r="E20" i="19"/>
  <c r="AV16" i="13"/>
  <c r="O16" i="19"/>
  <c r="W11" i="13"/>
  <c r="E11" i="19"/>
  <c r="W9" i="13"/>
  <c r="E9" i="19"/>
  <c r="AS41" i="13"/>
  <c r="L41" i="19"/>
  <c r="AV40" i="13"/>
  <c r="AK40" i="13"/>
  <c r="AK38" i="13"/>
  <c r="BH37" i="13"/>
  <c r="AJ37" i="13"/>
  <c r="I37" i="19"/>
  <c r="AW36" i="13"/>
  <c r="BH35" i="13"/>
  <c r="X35" i="19"/>
  <c r="AJ35" i="13"/>
  <c r="BH33" i="13"/>
  <c r="X33" i="19"/>
  <c r="AJ33" i="13"/>
  <c r="I33" i="19"/>
  <c r="AW32" i="13"/>
  <c r="BH31" i="13"/>
  <c r="X31" i="19"/>
  <c r="AJ31" i="13"/>
  <c r="I31" i="19"/>
  <c r="AW30" i="13"/>
  <c r="BH29" i="13"/>
  <c r="X29" i="19"/>
  <c r="AJ29" i="13"/>
  <c r="I29" i="19"/>
  <c r="AW28" i="13"/>
  <c r="AH27" i="13"/>
  <c r="AW26" i="13"/>
  <c r="BH25" i="13"/>
  <c r="X25" i="19"/>
  <c r="AJ25" i="13"/>
  <c r="I25" i="19"/>
  <c r="BH23" i="13"/>
  <c r="X23" i="19"/>
  <c r="AJ23" i="13"/>
  <c r="I23" i="19"/>
  <c r="AW22" i="13"/>
  <c r="BH21" i="13"/>
  <c r="AJ21" i="13"/>
  <c r="AW20" i="13"/>
  <c r="W19" i="13"/>
  <c r="E19" i="19"/>
  <c r="W17" i="13"/>
  <c r="E17" i="19"/>
  <c r="W15" i="13"/>
  <c r="E15" i="19"/>
  <c r="AW11" i="13"/>
  <c r="AW9" i="13"/>
  <c r="AV8" i="13"/>
  <c r="AV6" i="13"/>
  <c r="O6" i="19"/>
  <c r="AR41" i="13"/>
  <c r="T41" i="23"/>
  <c r="V41" i="13"/>
  <c r="BJ38" i="13"/>
  <c r="Z38" i="19"/>
  <c r="BH17" i="13"/>
  <c r="BJ36" i="13"/>
  <c r="Z36" i="19"/>
  <c r="W10" i="13"/>
  <c r="E10" i="19"/>
  <c r="W6" i="13"/>
  <c r="E6" i="19"/>
  <c r="AK18" i="13"/>
  <c r="AW16" i="13"/>
  <c r="AK14" i="13"/>
  <c r="BJ8" i="13"/>
  <c r="Z8" i="19"/>
  <c r="AV38" i="13"/>
  <c r="O38" i="19"/>
  <c r="AV30" i="13"/>
  <c r="AV26" i="13"/>
  <c r="O26" i="19"/>
  <c r="W23" i="13"/>
  <c r="E23" i="19"/>
  <c r="W22" i="13"/>
  <c r="E22" i="19"/>
  <c r="AV20" i="13"/>
  <c r="O20" i="19"/>
  <c r="AK12" i="13"/>
  <c r="AJ11" i="13"/>
  <c r="AV9" i="13"/>
  <c r="O9" i="19"/>
  <c r="BH36" i="13"/>
  <c r="X36" i="19"/>
  <c r="AK35" i="13"/>
  <c r="BH32" i="13"/>
  <c r="X32" i="19"/>
  <c r="AK31" i="13"/>
  <c r="AJ30" i="13"/>
  <c r="I30" i="19"/>
  <c r="BH28" i="13"/>
  <c r="X28" i="19"/>
  <c r="AJ22" i="13"/>
  <c r="I22" i="19"/>
  <c r="AK21" i="13"/>
  <c r="AJ20" i="13"/>
  <c r="AK19" i="13"/>
  <c r="AJ18" i="13"/>
  <c r="I18" i="19"/>
  <c r="AK17" i="13"/>
  <c r="AJ16" i="13"/>
  <c r="I16" i="19"/>
  <c r="AK15" i="13"/>
  <c r="AJ14" i="13"/>
  <c r="I14" i="19"/>
  <c r="AW12" i="13"/>
  <c r="AW10" i="13"/>
  <c r="BK7" i="12"/>
  <c r="W37" i="13"/>
  <c r="E37" i="19"/>
  <c r="W32" i="13"/>
  <c r="E32" i="19"/>
  <c r="W28" i="13"/>
  <c r="E28" i="19"/>
  <c r="AW33" i="13"/>
  <c r="W25" i="13"/>
  <c r="E25" i="19"/>
  <c r="AW25" i="13"/>
  <c r="AW23" i="13"/>
  <c r="AW21" i="13"/>
  <c r="AW19" i="13"/>
  <c r="AI17" i="13"/>
  <c r="H17" i="19"/>
  <c r="AI16" i="13"/>
  <c r="H16" i="19"/>
  <c r="AW15" i="13"/>
  <c r="AI13" i="13"/>
  <c r="H13" i="19"/>
  <c r="AI12" i="13"/>
  <c r="H12" i="19"/>
  <c r="AI11" i="13"/>
  <c r="H11" i="19"/>
  <c r="AI10" i="13"/>
  <c r="H10" i="19"/>
  <c r="AI9" i="13"/>
  <c r="H9" i="19"/>
  <c r="AW8" i="13"/>
  <c r="BL7" i="12"/>
  <c r="BL7" i="13" s="1"/>
  <c r="J6" i="33"/>
  <c r="AU26" i="13"/>
  <c r="W26" i="19"/>
  <c r="N26" i="19"/>
  <c r="AU22" i="13"/>
  <c r="W22" i="19"/>
  <c r="N22" i="19"/>
  <c r="AU20" i="13"/>
  <c r="AU18" i="13"/>
  <c r="W18" i="19"/>
  <c r="N18" i="19"/>
  <c r="AU16" i="13"/>
  <c r="W16" i="19"/>
  <c r="N16" i="19"/>
  <c r="AU14" i="13"/>
  <c r="W14" i="19"/>
  <c r="N14" i="19"/>
  <c r="AU12" i="13"/>
  <c r="W12" i="19"/>
  <c r="AU10" i="13"/>
  <c r="W10" i="19"/>
  <c r="N10" i="19"/>
  <c r="AU8" i="13"/>
  <c r="W8" i="19"/>
  <c r="N8" i="19"/>
  <c r="BG25" i="13"/>
  <c r="T25" i="19"/>
  <c r="BG23" i="13"/>
  <c r="T23" i="19"/>
  <c r="BG37" i="13"/>
  <c r="T37" i="19"/>
  <c r="BG22" i="13"/>
  <c r="T22" i="19"/>
  <c r="BG18" i="13"/>
  <c r="T18" i="19"/>
  <c r="BG11" i="13"/>
  <c r="T11" i="19"/>
  <c r="AI37" i="13"/>
  <c r="H37" i="19"/>
  <c r="BG36" i="13"/>
  <c r="T36" i="19"/>
  <c r="AI36" i="13"/>
  <c r="H36" i="19"/>
  <c r="BG35" i="13"/>
  <c r="T35" i="19"/>
  <c r="AI32" i="13"/>
  <c r="H32" i="19"/>
  <c r="BG31" i="13"/>
  <c r="T31" i="19"/>
  <c r="AI31" i="13"/>
  <c r="H31" i="19"/>
  <c r="BG30" i="13"/>
  <c r="T30" i="19"/>
  <c r="AI30" i="13"/>
  <c r="H30" i="19"/>
  <c r="BG29" i="13"/>
  <c r="T29" i="19"/>
  <c r="AI29" i="13"/>
  <c r="H29" i="19"/>
  <c r="BG28" i="13"/>
  <c r="T28" i="19"/>
  <c r="AI28" i="13"/>
  <c r="H28" i="19"/>
  <c r="BG27" i="13"/>
  <c r="T27" i="19"/>
  <c r="W27" i="13"/>
  <c r="E27" i="19"/>
  <c r="BG19" i="13"/>
  <c r="T19" i="19"/>
  <c r="BG16" i="13"/>
  <c r="BG14" i="13"/>
  <c r="T14" i="19"/>
  <c r="BG10" i="13"/>
  <c r="T10" i="19"/>
  <c r="BG40" i="13"/>
  <c r="T40" i="19"/>
  <c r="AI40" i="13"/>
  <c r="H40" i="19"/>
  <c r="BG38" i="13"/>
  <c r="T38" i="19"/>
  <c r="W36" i="13"/>
  <c r="E36" i="19"/>
  <c r="BG33" i="13"/>
  <c r="T33" i="19"/>
  <c r="W33" i="13"/>
  <c r="E33" i="19"/>
  <c r="W30" i="13"/>
  <c r="E30" i="19"/>
  <c r="BH22" i="13"/>
  <c r="X22" i="19"/>
  <c r="AV18" i="13"/>
  <c r="O18" i="19"/>
  <c r="AV14" i="13"/>
  <c r="BH12" i="13"/>
  <c r="X12" i="19"/>
  <c r="BH10" i="13"/>
  <c r="BH8" i="13"/>
  <c r="X8" i="19"/>
  <c r="U41" i="13"/>
  <c r="C41" i="19"/>
  <c r="U9" i="19"/>
  <c r="Z8" i="22"/>
  <c r="BJ8" i="15"/>
  <c r="BH28" i="15"/>
  <c r="BK28" i="15" s="1"/>
  <c r="AX39" i="14"/>
  <c r="Q39" i="21" s="1"/>
  <c r="O39" i="22"/>
  <c r="AV39" i="15"/>
  <c r="AW39" i="15"/>
  <c r="E39" i="22"/>
  <c r="W39" i="15"/>
  <c r="AX38" i="14"/>
  <c r="AX38" i="15" s="1"/>
  <c r="AV38" i="15"/>
  <c r="AX37" i="14"/>
  <c r="Q37" i="21" s="1"/>
  <c r="AW37" i="15"/>
  <c r="X36" i="22"/>
  <c r="BH36" i="15"/>
  <c r="BK36" i="15" s="1"/>
  <c r="I36" i="22"/>
  <c r="AJ36" i="15"/>
  <c r="X34" i="22"/>
  <c r="BH34" i="15"/>
  <c r="BK34" i="15" s="1"/>
  <c r="AL34" i="14"/>
  <c r="K34" i="21" s="1"/>
  <c r="I34" i="22"/>
  <c r="AJ34" i="15"/>
  <c r="AL33" i="14"/>
  <c r="K33" i="21" s="1"/>
  <c r="AK33" i="15"/>
  <c r="AX32" i="14"/>
  <c r="Q32" i="21" s="1"/>
  <c r="AV32" i="15"/>
  <c r="AW31" i="15"/>
  <c r="X30" i="22"/>
  <c r="BH30" i="15"/>
  <c r="BK30" i="15" s="1"/>
  <c r="AL30" i="14"/>
  <c r="K30" i="21" s="1"/>
  <c r="I30" i="22"/>
  <c r="AJ30" i="15"/>
  <c r="AL29" i="14"/>
  <c r="K29" i="21" s="1"/>
  <c r="AK29" i="15"/>
  <c r="AX28" i="14"/>
  <c r="Q28" i="21" s="1"/>
  <c r="O28" i="22"/>
  <c r="AV28" i="15"/>
  <c r="AK27" i="15"/>
  <c r="AK25" i="15"/>
  <c r="AX24" i="14"/>
  <c r="Q24" i="21" s="1"/>
  <c r="AV24" i="15"/>
  <c r="AK23" i="15"/>
  <c r="AX22" i="14"/>
  <c r="Q22" i="21" s="1"/>
  <c r="AV22" i="15"/>
  <c r="AX21" i="14"/>
  <c r="Q21" i="21" s="1"/>
  <c r="AW21" i="15"/>
  <c r="X20" i="22"/>
  <c r="BH20" i="15"/>
  <c r="BK20" i="15" s="1"/>
  <c r="I20" i="22"/>
  <c r="AJ20" i="15"/>
  <c r="AL19" i="14"/>
  <c r="K19" i="21" s="1"/>
  <c r="AK19" i="15"/>
  <c r="AX18" i="14"/>
  <c r="Q18" i="21" s="1"/>
  <c r="O18" i="22"/>
  <c r="AV18" i="15"/>
  <c r="AX17" i="14"/>
  <c r="Q17" i="21" s="1"/>
  <c r="AW17" i="15"/>
  <c r="E16" i="22"/>
  <c r="W16" i="15"/>
  <c r="E14" i="22"/>
  <c r="W14" i="15"/>
  <c r="E12" i="22"/>
  <c r="W12" i="15"/>
  <c r="AL10" i="14"/>
  <c r="K10" i="21" s="1"/>
  <c r="AK10" i="15"/>
  <c r="I9" i="22"/>
  <c r="AJ9" i="15"/>
  <c r="AK8" i="15"/>
  <c r="I7" i="22"/>
  <c r="AJ7" i="15"/>
  <c r="AW6" i="15"/>
  <c r="AK6" i="15"/>
  <c r="E6" i="22"/>
  <c r="W6" i="15"/>
  <c r="O16" i="22"/>
  <c r="AV16" i="15"/>
  <c r="I14" i="22"/>
  <c r="AJ14" i="15"/>
  <c r="BH14" i="15"/>
  <c r="BK14" i="15" s="1"/>
  <c r="AX12" i="14"/>
  <c r="Q12" i="21" s="1"/>
  <c r="O12" i="22"/>
  <c r="AV12" i="15"/>
  <c r="AW11" i="15"/>
  <c r="Z27" i="22"/>
  <c r="BJ27" i="15"/>
  <c r="O11" i="22"/>
  <c r="AV11" i="15"/>
  <c r="AW15" i="15"/>
  <c r="Z7" i="22"/>
  <c r="BJ7" i="15"/>
  <c r="AV37" i="15"/>
  <c r="O33" i="22"/>
  <c r="AV33" i="15"/>
  <c r="O29" i="22"/>
  <c r="AV29" i="15"/>
  <c r="O25" i="22"/>
  <c r="AV25" i="15"/>
  <c r="O23" i="22"/>
  <c r="AV23" i="15"/>
  <c r="O21" i="22"/>
  <c r="AV21" i="15"/>
  <c r="E20" i="22"/>
  <c r="W20" i="15"/>
  <c r="E19" i="22"/>
  <c r="W19" i="15"/>
  <c r="AV17" i="15"/>
  <c r="K11" i="22"/>
  <c r="AL11" i="15"/>
  <c r="E10" i="22"/>
  <c r="W10" i="15"/>
  <c r="E8" i="22"/>
  <c r="W8" i="15"/>
  <c r="AJ37" i="15"/>
  <c r="AK34" i="15"/>
  <c r="I33" i="22"/>
  <c r="AJ33" i="15"/>
  <c r="BJ31" i="14"/>
  <c r="Z31" i="21" s="1"/>
  <c r="X31" i="22"/>
  <c r="BH31" i="15"/>
  <c r="BK31" i="15" s="1"/>
  <c r="AK30" i="15"/>
  <c r="AJ29" i="15"/>
  <c r="BH27" i="15"/>
  <c r="BJ25" i="14"/>
  <c r="Z25" i="21" s="1"/>
  <c r="X25" i="22"/>
  <c r="BH25" i="15"/>
  <c r="BL24" i="14"/>
  <c r="BI24" i="15"/>
  <c r="BL24" i="15" s="1"/>
  <c r="X23" i="22"/>
  <c r="BH23" i="15"/>
  <c r="BK23" i="15" s="1"/>
  <c r="BL22" i="14"/>
  <c r="BI22" i="15"/>
  <c r="BL22" i="15" s="1"/>
  <c r="BM22" i="15" s="1"/>
  <c r="BL20" i="14"/>
  <c r="BI20" i="15"/>
  <c r="BL18" i="14"/>
  <c r="BI18" i="15"/>
  <c r="BL16" i="14"/>
  <c r="BI16" i="15"/>
  <c r="BL16" i="15" s="1"/>
  <c r="BL14" i="14"/>
  <c r="BI14" i="15"/>
  <c r="BL12" i="14"/>
  <c r="BI12" i="15"/>
  <c r="BL9" i="14"/>
  <c r="BI9" i="15"/>
  <c r="BL9" i="15" s="1"/>
  <c r="BL7" i="14"/>
  <c r="BI7" i="15"/>
  <c r="BL7" i="15" s="1"/>
  <c r="BJ39" i="14"/>
  <c r="Z39" i="21" s="1"/>
  <c r="BH39" i="15"/>
  <c r="BK39" i="15" s="1"/>
  <c r="BL38" i="14"/>
  <c r="BI38" i="15"/>
  <c r="BL37" i="14"/>
  <c r="BI37" i="15"/>
  <c r="BL37" i="15" s="1"/>
  <c r="BL34" i="14"/>
  <c r="BI34" i="15"/>
  <c r="BL33" i="14"/>
  <c r="BM33" i="14" s="1"/>
  <c r="BI33" i="15"/>
  <c r="BL33" i="15" s="1"/>
  <c r="BL30" i="14"/>
  <c r="BI30" i="15"/>
  <c r="BL29" i="14"/>
  <c r="BI29" i="15"/>
  <c r="BL29" i="15" s="1"/>
  <c r="BJ19" i="14"/>
  <c r="Z19" i="21" s="1"/>
  <c r="X19" i="22"/>
  <c r="BH19" i="15"/>
  <c r="BK15" i="14"/>
  <c r="X15" i="22"/>
  <c r="BH15" i="15"/>
  <c r="BK15" i="15" s="1"/>
  <c r="I11" i="22"/>
  <c r="AJ11" i="15"/>
  <c r="BK9" i="14"/>
  <c r="X9" i="22"/>
  <c r="BH9" i="15"/>
  <c r="BK9" i="15" s="1"/>
  <c r="BM9" i="15" s="1"/>
  <c r="BK7" i="14"/>
  <c r="BM7" i="14" s="1"/>
  <c r="BH7" i="15"/>
  <c r="BK7" i="15" s="1"/>
  <c r="AJ39" i="15"/>
  <c r="AJ19" i="15"/>
  <c r="I15" i="22"/>
  <c r="AJ15" i="15"/>
  <c r="I10" i="22"/>
  <c r="AJ10" i="15"/>
  <c r="I6" i="22"/>
  <c r="AJ6" i="15"/>
  <c r="BL32" i="14"/>
  <c r="BI32" i="15"/>
  <c r="H39" i="22"/>
  <c r="AI39" i="15"/>
  <c r="T39" i="22"/>
  <c r="BG39" i="15"/>
  <c r="BL39" i="14"/>
  <c r="BI39" i="15"/>
  <c r="BL39" i="15" s="1"/>
  <c r="AU37" i="15"/>
  <c r="H36" i="22"/>
  <c r="AI36" i="15"/>
  <c r="T34" i="22"/>
  <c r="BG34" i="15"/>
  <c r="T33" i="22"/>
  <c r="BG33" i="15"/>
  <c r="T32" i="22"/>
  <c r="BG32" i="15"/>
  <c r="T31" i="22"/>
  <c r="BG31" i="15"/>
  <c r="BL31" i="14"/>
  <c r="BI31" i="15"/>
  <c r="BL31" i="15" s="1"/>
  <c r="N30" i="22"/>
  <c r="AU30" i="15"/>
  <c r="N29" i="22"/>
  <c r="W29" i="22"/>
  <c r="AU29" i="15"/>
  <c r="W28" i="22"/>
  <c r="AU28" i="15"/>
  <c r="BL28" i="14"/>
  <c r="BI28" i="15"/>
  <c r="W27" i="22"/>
  <c r="AU27" i="15"/>
  <c r="BL27" i="14"/>
  <c r="BM27" i="14" s="1"/>
  <c r="BI27" i="15"/>
  <c r="BL27" i="15" s="1"/>
  <c r="N25" i="22"/>
  <c r="W25" i="22"/>
  <c r="AU25" i="15"/>
  <c r="BL25" i="14"/>
  <c r="BM25" i="14" s="1"/>
  <c r="BI25" i="15"/>
  <c r="BL25" i="15" s="1"/>
  <c r="AU24" i="15"/>
  <c r="AW24" i="15"/>
  <c r="N23" i="22"/>
  <c r="W23" i="22"/>
  <c r="AU23" i="15"/>
  <c r="BL23" i="14"/>
  <c r="BM23" i="14" s="1"/>
  <c r="BI23" i="15"/>
  <c r="BL23" i="15" s="1"/>
  <c r="N22" i="22"/>
  <c r="W22" i="22"/>
  <c r="AU22" i="15"/>
  <c r="AW22" i="15"/>
  <c r="AU21" i="15"/>
  <c r="BL21" i="14"/>
  <c r="BI21" i="15"/>
  <c r="BL21" i="15" s="1"/>
  <c r="N20" i="22"/>
  <c r="W20" i="22"/>
  <c r="AU20" i="15"/>
  <c r="AW20" i="15"/>
  <c r="N19" i="22"/>
  <c r="W19" i="22"/>
  <c r="AU19" i="15"/>
  <c r="BL19" i="14"/>
  <c r="BI19" i="15"/>
  <c r="BL19" i="15" s="1"/>
  <c r="N18" i="22"/>
  <c r="W18" i="22"/>
  <c r="AU18" i="15"/>
  <c r="AW18" i="15"/>
  <c r="N17" i="22"/>
  <c r="AU17" i="15"/>
  <c r="BL17" i="14"/>
  <c r="BI17" i="15"/>
  <c r="BL17" i="15" s="1"/>
  <c r="N16" i="22"/>
  <c r="W16" i="22"/>
  <c r="AU16" i="15"/>
  <c r="AW16" i="15"/>
  <c r="N15" i="22"/>
  <c r="AU15" i="15"/>
  <c r="T14" i="22"/>
  <c r="BG14" i="15"/>
  <c r="H14" i="22"/>
  <c r="AI14" i="15"/>
  <c r="N12" i="22"/>
  <c r="AU12" i="15"/>
  <c r="AW12" i="15"/>
  <c r="N11" i="22"/>
  <c r="W11" i="22"/>
  <c r="AU11" i="15"/>
  <c r="AK11" i="15"/>
  <c r="N10" i="22"/>
  <c r="AU10" i="15"/>
  <c r="BL10" i="14"/>
  <c r="BI10" i="15"/>
  <c r="BL10" i="15" s="1"/>
  <c r="W9" i="22"/>
  <c r="AU9" i="15"/>
  <c r="AW9" i="15"/>
  <c r="N8" i="22"/>
  <c r="AU8" i="15"/>
  <c r="BL8" i="14"/>
  <c r="BI8" i="15"/>
  <c r="BL8" i="15" s="1"/>
  <c r="W7" i="22"/>
  <c r="AU7" i="15"/>
  <c r="AW7" i="15"/>
  <c r="W41" i="23"/>
  <c r="T41" i="15"/>
  <c r="E36" i="22"/>
  <c r="W36" i="15"/>
  <c r="E34" i="22"/>
  <c r="W34" i="15"/>
  <c r="AW36" i="15"/>
  <c r="E33" i="22"/>
  <c r="W33" i="15"/>
  <c r="AW32" i="15"/>
  <c r="E32" i="22"/>
  <c r="W32" i="15"/>
  <c r="E31" i="22"/>
  <c r="W31" i="15"/>
  <c r="AW30" i="15"/>
  <c r="E30" i="22"/>
  <c r="W30" i="15"/>
  <c r="E29" i="22"/>
  <c r="W29" i="15"/>
  <c r="AW28" i="15"/>
  <c r="E28" i="22"/>
  <c r="W28" i="15"/>
  <c r="E23" i="22"/>
  <c r="W23" i="15"/>
  <c r="BM39" i="14"/>
  <c r="AL39" i="14"/>
  <c r="K39" i="21" s="1"/>
  <c r="AK39" i="15"/>
  <c r="AL38" i="14"/>
  <c r="AL38" i="15" s="1"/>
  <c r="AJ38" i="15"/>
  <c r="AL37" i="14"/>
  <c r="K37" i="21" s="1"/>
  <c r="AK37" i="15"/>
  <c r="AX36" i="14"/>
  <c r="Q36" i="21" s="1"/>
  <c r="O36" i="22"/>
  <c r="AV36" i="15"/>
  <c r="AX34" i="14"/>
  <c r="Q34" i="21" s="1"/>
  <c r="O34" i="22"/>
  <c r="AV34" i="15"/>
  <c r="AX33" i="14"/>
  <c r="Q33" i="21" s="1"/>
  <c r="AW33" i="15"/>
  <c r="BH32" i="15"/>
  <c r="BK32" i="15" s="1"/>
  <c r="I32" i="22"/>
  <c r="AJ32" i="15"/>
  <c r="AK31" i="15"/>
  <c r="AX30" i="14"/>
  <c r="Q30" i="21" s="1"/>
  <c r="AV30" i="15"/>
  <c r="AX29" i="14"/>
  <c r="Q29" i="21" s="1"/>
  <c r="AW29" i="15"/>
  <c r="AL28" i="14"/>
  <c r="K28" i="21" s="1"/>
  <c r="AJ28" i="15"/>
  <c r="AX27" i="14"/>
  <c r="Q27" i="21" s="1"/>
  <c r="AW27" i="15"/>
  <c r="AX25" i="14"/>
  <c r="Q25" i="21" s="1"/>
  <c r="AW25" i="15"/>
  <c r="X24" i="22"/>
  <c r="BH24" i="15"/>
  <c r="BK24" i="15" s="1"/>
  <c r="AL24" i="14"/>
  <c r="K24" i="21" s="1"/>
  <c r="I24" i="22"/>
  <c r="AJ24" i="15"/>
  <c r="AX23" i="14"/>
  <c r="Q23" i="21" s="1"/>
  <c r="AW23" i="15"/>
  <c r="BH22" i="15"/>
  <c r="BK22" i="15" s="1"/>
  <c r="AL22" i="14"/>
  <c r="K22" i="21" s="1"/>
  <c r="AJ22" i="15"/>
  <c r="AK21" i="15"/>
  <c r="AX20" i="14"/>
  <c r="Q20" i="21" s="1"/>
  <c r="O20" i="22"/>
  <c r="AV20" i="15"/>
  <c r="AX19" i="14"/>
  <c r="Q19" i="21" s="1"/>
  <c r="AW19" i="15"/>
  <c r="BH18" i="15"/>
  <c r="BK18" i="15" s="1"/>
  <c r="AL18" i="14"/>
  <c r="K18" i="21" s="1"/>
  <c r="AJ18" i="15"/>
  <c r="AK17" i="15"/>
  <c r="E15" i="22"/>
  <c r="W15" i="15"/>
  <c r="AW10" i="15"/>
  <c r="AX9" i="14"/>
  <c r="Q9" i="21" s="1"/>
  <c r="O9" i="22"/>
  <c r="AV9" i="15"/>
  <c r="AW8" i="15"/>
  <c r="AX7" i="14"/>
  <c r="Q7" i="21" s="1"/>
  <c r="O7" i="22"/>
  <c r="AV7" i="15"/>
  <c r="AU41" i="14"/>
  <c r="AU6" i="15"/>
  <c r="AI41" i="14"/>
  <c r="H6" i="22"/>
  <c r="AI6" i="15"/>
  <c r="I16" i="22"/>
  <c r="AJ16" i="15"/>
  <c r="X16" i="22"/>
  <c r="BH16" i="15"/>
  <c r="BK16" i="15" s="1"/>
  <c r="AX14" i="14"/>
  <c r="Q14" i="21" s="1"/>
  <c r="O14" i="22"/>
  <c r="AV14" i="15"/>
  <c r="AJ12" i="15"/>
  <c r="BH12" i="15"/>
  <c r="BK12" i="15" s="1"/>
  <c r="BL11" i="14"/>
  <c r="BI11" i="15"/>
  <c r="BL11" i="15" s="1"/>
  <c r="Z23" i="22"/>
  <c r="BJ23" i="15"/>
  <c r="X11" i="22"/>
  <c r="BH11" i="15"/>
  <c r="BK11" i="15" s="1"/>
  <c r="BM11" i="15" s="1"/>
  <c r="E11" i="22"/>
  <c r="W11" i="15"/>
  <c r="E9" i="22"/>
  <c r="W9" i="15"/>
  <c r="E7" i="22"/>
  <c r="W7" i="15"/>
  <c r="AL15" i="14"/>
  <c r="K15" i="21" s="1"/>
  <c r="AK15" i="15"/>
  <c r="BL15" i="14"/>
  <c r="BI15" i="15"/>
  <c r="BL15" i="15" s="1"/>
  <c r="Z9" i="22"/>
  <c r="BJ9" i="15"/>
  <c r="O31" i="22"/>
  <c r="AV31" i="15"/>
  <c r="O27" i="22"/>
  <c r="AV27" i="15"/>
  <c r="E24" i="22"/>
  <c r="W24" i="15"/>
  <c r="E22" i="22"/>
  <c r="W22" i="15"/>
  <c r="E21" i="22"/>
  <c r="W21" i="15"/>
  <c r="O19" i="22"/>
  <c r="AV19" i="15"/>
  <c r="E18" i="22"/>
  <c r="W18" i="15"/>
  <c r="E17" i="22"/>
  <c r="W17" i="15"/>
  <c r="AV10" i="15"/>
  <c r="O8" i="22"/>
  <c r="AV8" i="15"/>
  <c r="BK37" i="14"/>
  <c r="BH37" i="15"/>
  <c r="AK36" i="15"/>
  <c r="BK33" i="14"/>
  <c r="X33" i="22"/>
  <c r="BH33" i="15"/>
  <c r="BK33" i="15" s="1"/>
  <c r="BM33" i="15" s="1"/>
  <c r="AK32" i="15"/>
  <c r="AJ31" i="15"/>
  <c r="BK29" i="14"/>
  <c r="X29" i="22"/>
  <c r="BH29" i="15"/>
  <c r="AK28" i="15"/>
  <c r="AJ27" i="15"/>
  <c r="I25" i="22"/>
  <c r="AJ25" i="15"/>
  <c r="AK24" i="15"/>
  <c r="I23" i="22"/>
  <c r="AJ23" i="15"/>
  <c r="AK22" i="15"/>
  <c r="AK20" i="15"/>
  <c r="AK18" i="15"/>
  <c r="AK16" i="15"/>
  <c r="AK14" i="15"/>
  <c r="AK12" i="15"/>
  <c r="AK9" i="15"/>
  <c r="AK7" i="15"/>
  <c r="H37" i="22"/>
  <c r="AI37" i="15"/>
  <c r="H34" i="22"/>
  <c r="AI34" i="15"/>
  <c r="H33" i="22"/>
  <c r="AI33" i="15"/>
  <c r="H30" i="22"/>
  <c r="AI30" i="15"/>
  <c r="H29" i="22"/>
  <c r="AI29" i="15"/>
  <c r="BJ21" i="14"/>
  <c r="Z21" i="21" s="1"/>
  <c r="X21" i="22"/>
  <c r="BH21" i="15"/>
  <c r="BK21" i="15" s="1"/>
  <c r="BM21" i="15" s="1"/>
  <c r="BJ17" i="14"/>
  <c r="Z17" i="21" s="1"/>
  <c r="X17" i="22"/>
  <c r="BH17" i="15"/>
  <c r="AX15" i="14"/>
  <c r="Q15" i="21" s="1"/>
  <c r="O15" i="22"/>
  <c r="AV15" i="15"/>
  <c r="BK10" i="14"/>
  <c r="BH10" i="15"/>
  <c r="BK10" i="15" s="1"/>
  <c r="BK8" i="14"/>
  <c r="BM8" i="14" s="1"/>
  <c r="BH8" i="15"/>
  <c r="BK8" i="15" s="1"/>
  <c r="BM8" i="15" s="1"/>
  <c r="O6" i="22"/>
  <c r="AV6" i="15"/>
  <c r="AJ21" i="15"/>
  <c r="I17" i="22"/>
  <c r="AJ17" i="15"/>
  <c r="AJ8" i="15"/>
  <c r="H32" i="22"/>
  <c r="AI32" i="15"/>
  <c r="H31" i="22"/>
  <c r="AI31" i="15"/>
  <c r="N36" i="22"/>
  <c r="W36" i="22"/>
  <c r="AU36" i="15"/>
  <c r="W39" i="22"/>
  <c r="AU39" i="15"/>
  <c r="T37" i="22"/>
  <c r="BG37" i="15"/>
  <c r="T36" i="22"/>
  <c r="BG36" i="15"/>
  <c r="BL36" i="14"/>
  <c r="BI36" i="15"/>
  <c r="N34" i="22"/>
  <c r="W34" i="22"/>
  <c r="AU34" i="15"/>
  <c r="W33" i="22"/>
  <c r="AU33" i="15"/>
  <c r="W32" i="22"/>
  <c r="AU32" i="15"/>
  <c r="N31" i="22"/>
  <c r="AU31" i="15"/>
  <c r="T30" i="22"/>
  <c r="BG30" i="15"/>
  <c r="T29" i="22"/>
  <c r="BG29" i="15"/>
  <c r="T28" i="22"/>
  <c r="BG28" i="15"/>
  <c r="H28" i="22"/>
  <c r="AI28" i="15"/>
  <c r="T27" i="22"/>
  <c r="BG27" i="15"/>
  <c r="H27" i="22"/>
  <c r="AI27" i="15"/>
  <c r="T25" i="22"/>
  <c r="BG25" i="15"/>
  <c r="H25" i="22"/>
  <c r="AI25" i="15"/>
  <c r="T24" i="22"/>
  <c r="BG24" i="15"/>
  <c r="H24" i="22"/>
  <c r="AI24" i="15"/>
  <c r="T23" i="22"/>
  <c r="BG23" i="15"/>
  <c r="H23" i="22"/>
  <c r="AI23" i="15"/>
  <c r="T22" i="22"/>
  <c r="BG22" i="15"/>
  <c r="H22" i="22"/>
  <c r="AI22" i="15"/>
  <c r="T21" i="22"/>
  <c r="BG21" i="15"/>
  <c r="H21" i="22"/>
  <c r="AI21" i="15"/>
  <c r="T20" i="22"/>
  <c r="BG20" i="15"/>
  <c r="H20" i="22"/>
  <c r="AI20" i="15"/>
  <c r="T19" i="22"/>
  <c r="BG19" i="15"/>
  <c r="H19" i="22"/>
  <c r="AI19" i="15"/>
  <c r="T18" i="22"/>
  <c r="BG18" i="15"/>
  <c r="H18" i="22"/>
  <c r="AI18" i="15"/>
  <c r="T17" i="22"/>
  <c r="BG17" i="15"/>
  <c r="H17" i="22"/>
  <c r="AI17" i="15"/>
  <c r="BG16" i="15"/>
  <c r="H16" i="22"/>
  <c r="AI16" i="15"/>
  <c r="T15" i="22"/>
  <c r="BG15" i="15"/>
  <c r="H15" i="22"/>
  <c r="AI15" i="15"/>
  <c r="N14" i="22"/>
  <c r="W14" i="22"/>
  <c r="AU14" i="15"/>
  <c r="AW14" i="15"/>
  <c r="T12" i="22"/>
  <c r="BG12" i="15"/>
  <c r="H12" i="22"/>
  <c r="AI12" i="15"/>
  <c r="T11" i="22"/>
  <c r="BG11" i="15"/>
  <c r="H11" i="22"/>
  <c r="AI11" i="15"/>
  <c r="T10" i="22"/>
  <c r="BG10" i="15"/>
  <c r="H10" i="22"/>
  <c r="AI10" i="15"/>
  <c r="T9" i="22"/>
  <c r="BG9" i="15"/>
  <c r="H9" i="22"/>
  <c r="AI9" i="15"/>
  <c r="T8" i="22"/>
  <c r="BG8" i="15"/>
  <c r="H8" i="22"/>
  <c r="AI8" i="15"/>
  <c r="T7" i="22"/>
  <c r="BG7" i="15"/>
  <c r="H7" i="22"/>
  <c r="AI7" i="15"/>
  <c r="E37" i="22"/>
  <c r="W37" i="15"/>
  <c r="E27" i="22"/>
  <c r="W27" i="15"/>
  <c r="E25" i="22"/>
  <c r="W25" i="15"/>
  <c r="AC41" i="23"/>
  <c r="AR41" i="15"/>
  <c r="Z41" i="23"/>
  <c r="AF41" i="15"/>
  <c r="AW34" i="15"/>
  <c r="I41" i="9"/>
  <c r="G41" i="9"/>
  <c r="C41" i="9"/>
  <c r="D6" i="6"/>
  <c r="D6" i="9" s="1"/>
  <c r="F6" i="6"/>
  <c r="F6" i="9" s="1"/>
  <c r="H6" i="6"/>
  <c r="H6" i="9" s="1"/>
  <c r="J6" i="6"/>
  <c r="J6" i="9" s="1"/>
  <c r="D4" i="7"/>
  <c r="D4" i="8" s="1"/>
  <c r="BI6" i="15"/>
  <c r="BG41" i="14"/>
  <c r="W6" i="22"/>
  <c r="T6" i="22"/>
  <c r="BG6" i="15"/>
  <c r="BH6" i="15"/>
  <c r="BK6" i="15" s="1"/>
  <c r="X6" i="22"/>
  <c r="BF41" i="13"/>
  <c r="BG6" i="13"/>
  <c r="T6" i="19"/>
  <c r="W6" i="19"/>
  <c r="BH6" i="13"/>
  <c r="X6" i="19"/>
  <c r="T6" i="10"/>
  <c r="E6" i="23"/>
  <c r="E6" i="25" s="1"/>
  <c r="AF7" i="10"/>
  <c r="H7" i="23"/>
  <c r="H7" i="25" s="1"/>
  <c r="AR7" i="10"/>
  <c r="K7" i="23"/>
  <c r="K7" i="25" s="1"/>
  <c r="T8" i="10"/>
  <c r="E8" i="23"/>
  <c r="E8" i="25" s="1"/>
  <c r="AF9" i="10"/>
  <c r="H9" i="23"/>
  <c r="H9" i="25" s="1"/>
  <c r="AR9" i="10"/>
  <c r="K9" i="23"/>
  <c r="K9" i="25" s="1"/>
  <c r="AF10" i="10"/>
  <c r="H10" i="23"/>
  <c r="H10" i="25" s="1"/>
  <c r="AR10" i="10"/>
  <c r="K10" i="23"/>
  <c r="K10" i="25" s="1"/>
  <c r="T11" i="10"/>
  <c r="E11" i="23"/>
  <c r="E11" i="25" s="1"/>
  <c r="AF12" i="10"/>
  <c r="H12" i="23"/>
  <c r="H12" i="25" s="1"/>
  <c r="AR12" i="10"/>
  <c r="K12" i="23"/>
  <c r="K12" i="25" s="1"/>
  <c r="T13" i="10"/>
  <c r="E13" i="23"/>
  <c r="E13" i="25" s="1"/>
  <c r="AF14" i="10"/>
  <c r="H14" i="23"/>
  <c r="H14" i="25" s="1"/>
  <c r="AR14" i="10"/>
  <c r="K14" i="23"/>
  <c r="K14" i="25" s="1"/>
  <c r="T15" i="10"/>
  <c r="E15" i="23"/>
  <c r="E15" i="25" s="1"/>
  <c r="AF16" i="10"/>
  <c r="H16" i="23"/>
  <c r="H16" i="25" s="1"/>
  <c r="AR16" i="10"/>
  <c r="K16" i="23"/>
  <c r="K16" i="25" s="1"/>
  <c r="T17" i="10"/>
  <c r="E17" i="23"/>
  <c r="E17" i="25" s="1"/>
  <c r="AF18" i="10"/>
  <c r="H18" i="23"/>
  <c r="H18" i="25" s="1"/>
  <c r="AR18" i="10"/>
  <c r="K18" i="23"/>
  <c r="K18" i="25" s="1"/>
  <c r="T19" i="10"/>
  <c r="E19" i="23"/>
  <c r="E19" i="25" s="1"/>
  <c r="AF20" i="10"/>
  <c r="H20" i="23"/>
  <c r="H20" i="25" s="1"/>
  <c r="AR20" i="10"/>
  <c r="K20" i="23"/>
  <c r="K20" i="25" s="1"/>
  <c r="T21" i="10"/>
  <c r="E21" i="23"/>
  <c r="E21" i="25" s="1"/>
  <c r="AF22" i="10"/>
  <c r="H22" i="23"/>
  <c r="H22" i="25" s="1"/>
  <c r="AR22" i="10"/>
  <c r="K22" i="23"/>
  <c r="K22" i="25" s="1"/>
  <c r="T23" i="10"/>
  <c r="E23" i="23"/>
  <c r="E23" i="25" s="1"/>
  <c r="AF24" i="10"/>
  <c r="H24" i="23"/>
  <c r="H24" i="25" s="1"/>
  <c r="AR24" i="10"/>
  <c r="K24" i="23"/>
  <c r="K24" i="25" s="1"/>
  <c r="T25" i="10"/>
  <c r="E25" i="23"/>
  <c r="E25" i="25" s="1"/>
  <c r="AF26" i="10"/>
  <c r="H26" i="23"/>
  <c r="H26" i="25" s="1"/>
  <c r="AR26" i="10"/>
  <c r="K26" i="23"/>
  <c r="K26" i="25" s="1"/>
  <c r="T27" i="10"/>
  <c r="E27" i="23"/>
  <c r="E27" i="25" s="1"/>
  <c r="AR27" i="10"/>
  <c r="K27" i="23"/>
  <c r="K27" i="25" s="1"/>
  <c r="T28" i="10"/>
  <c r="E28" i="23"/>
  <c r="E28" i="25" s="1"/>
  <c r="AF29" i="10"/>
  <c r="H29" i="23"/>
  <c r="H29" i="25" s="1"/>
  <c r="AR29" i="10"/>
  <c r="K29" i="23"/>
  <c r="K29" i="25" s="1"/>
  <c r="T30" i="10"/>
  <c r="E30" i="23"/>
  <c r="E30" i="25" s="1"/>
  <c r="AF31" i="10"/>
  <c r="H31" i="23"/>
  <c r="H31" i="25" s="1"/>
  <c r="AR31" i="10"/>
  <c r="K31" i="23"/>
  <c r="K31" i="25" s="1"/>
  <c r="T32" i="10"/>
  <c r="E32" i="23"/>
  <c r="E32" i="25" s="1"/>
  <c r="AF33" i="10"/>
  <c r="H33" i="23"/>
  <c r="H33" i="25" s="1"/>
  <c r="AR33" i="10"/>
  <c r="K33" i="23"/>
  <c r="K33" i="25" s="1"/>
  <c r="T34" i="10"/>
  <c r="E34" i="23"/>
  <c r="E34" i="25" s="1"/>
  <c r="AF35" i="10"/>
  <c r="H35" i="23"/>
  <c r="H35" i="25" s="1"/>
  <c r="AR35" i="10"/>
  <c r="K35" i="23"/>
  <c r="K35" i="25" s="1"/>
  <c r="T36" i="10"/>
  <c r="E36" i="23"/>
  <c r="E36" i="25" s="1"/>
  <c r="AF37" i="10"/>
  <c r="H37" i="23"/>
  <c r="H37" i="25" s="1"/>
  <c r="AR37" i="10"/>
  <c r="K37" i="23"/>
  <c r="K37" i="25" s="1"/>
  <c r="T38" i="10"/>
  <c r="E38" i="23"/>
  <c r="E38" i="25" s="1"/>
  <c r="AF39" i="10"/>
  <c r="H39" i="23"/>
  <c r="H39" i="25" s="1"/>
  <c r="AR39" i="10"/>
  <c r="K39" i="23"/>
  <c r="K39" i="25" s="1"/>
  <c r="T40" i="10"/>
  <c r="E40" i="23"/>
  <c r="E40" i="25" s="1"/>
  <c r="R41" i="10"/>
  <c r="C41" i="23"/>
  <c r="C41" i="25" s="1"/>
  <c r="AP41" i="10"/>
  <c r="I41" i="23"/>
  <c r="I41" i="25" s="1"/>
  <c r="AF6" i="10"/>
  <c r="H6" i="23"/>
  <c r="H6" i="25" s="1"/>
  <c r="AR6" i="10"/>
  <c r="K6" i="23"/>
  <c r="K6" i="25" s="1"/>
  <c r="T7" i="10"/>
  <c r="E7" i="23"/>
  <c r="E7" i="25" s="1"/>
  <c r="AF8" i="10"/>
  <c r="H8" i="23"/>
  <c r="H8" i="25" s="1"/>
  <c r="AR8" i="10"/>
  <c r="K8" i="23"/>
  <c r="K8" i="25" s="1"/>
  <c r="T9" i="10"/>
  <c r="E9" i="23"/>
  <c r="E9" i="25" s="1"/>
  <c r="T10" i="10"/>
  <c r="E10" i="23"/>
  <c r="E10" i="25" s="1"/>
  <c r="AF11" i="10"/>
  <c r="H11" i="23"/>
  <c r="H11" i="25" s="1"/>
  <c r="AR11" i="10"/>
  <c r="K11" i="23"/>
  <c r="K11" i="25" s="1"/>
  <c r="T12" i="10"/>
  <c r="E12" i="23"/>
  <c r="E12" i="25" s="1"/>
  <c r="AF13" i="10"/>
  <c r="H13" i="23"/>
  <c r="H13" i="25" s="1"/>
  <c r="AR13" i="10"/>
  <c r="K13" i="23"/>
  <c r="K13" i="25" s="1"/>
  <c r="T14" i="10"/>
  <c r="E14" i="23"/>
  <c r="E14" i="25" s="1"/>
  <c r="AF15" i="10"/>
  <c r="H15" i="23"/>
  <c r="H15" i="25" s="1"/>
  <c r="AR15" i="10"/>
  <c r="K15" i="23"/>
  <c r="K15" i="25" s="1"/>
  <c r="T16" i="10"/>
  <c r="E16" i="23"/>
  <c r="E16" i="25" s="1"/>
  <c r="AF17" i="10"/>
  <c r="H17" i="23"/>
  <c r="H17" i="25" s="1"/>
  <c r="AR17" i="10"/>
  <c r="K17" i="23"/>
  <c r="K17" i="25" s="1"/>
  <c r="T18" i="10"/>
  <c r="E18" i="23"/>
  <c r="E18" i="25" s="1"/>
  <c r="AF19" i="10"/>
  <c r="H19" i="23"/>
  <c r="H19" i="25" s="1"/>
  <c r="AR19" i="10"/>
  <c r="K19" i="23"/>
  <c r="K19" i="25" s="1"/>
  <c r="T20" i="10"/>
  <c r="E20" i="23"/>
  <c r="E20" i="25" s="1"/>
  <c r="AF21" i="10"/>
  <c r="H21" i="23"/>
  <c r="H21" i="25" s="1"/>
  <c r="AR21" i="10"/>
  <c r="K21" i="23"/>
  <c r="K21" i="25" s="1"/>
  <c r="T22" i="10"/>
  <c r="E22" i="23"/>
  <c r="E22" i="25" s="1"/>
  <c r="AF23" i="10"/>
  <c r="H23" i="23"/>
  <c r="H23" i="25" s="1"/>
  <c r="AR23" i="10"/>
  <c r="K23" i="23"/>
  <c r="K23" i="25" s="1"/>
  <c r="T24" i="10"/>
  <c r="E24" i="23"/>
  <c r="E24" i="25" s="1"/>
  <c r="AF25" i="10"/>
  <c r="H25" i="23"/>
  <c r="H25" i="25" s="1"/>
  <c r="AR25" i="10"/>
  <c r="K25" i="23"/>
  <c r="K25" i="25" s="1"/>
  <c r="T26" i="10"/>
  <c r="E26" i="23"/>
  <c r="E26" i="25" s="1"/>
  <c r="AF28" i="10"/>
  <c r="H28" i="23"/>
  <c r="H28" i="25" s="1"/>
  <c r="AR28" i="10"/>
  <c r="K28" i="23"/>
  <c r="K28" i="25" s="1"/>
  <c r="T29" i="10"/>
  <c r="E29" i="23"/>
  <c r="E29" i="25" s="1"/>
  <c r="AF30" i="10"/>
  <c r="H30" i="23"/>
  <c r="H30" i="25" s="1"/>
  <c r="AR30" i="10"/>
  <c r="K30" i="23"/>
  <c r="K30" i="25" s="1"/>
  <c r="T31" i="10"/>
  <c r="E31" i="23"/>
  <c r="E31" i="25" s="1"/>
  <c r="AF32" i="10"/>
  <c r="H32" i="23"/>
  <c r="H32" i="25" s="1"/>
  <c r="AR32" i="10"/>
  <c r="K32" i="23"/>
  <c r="K32" i="25" s="1"/>
  <c r="T33" i="10"/>
  <c r="E33" i="23"/>
  <c r="E33" i="25" s="1"/>
  <c r="AF34" i="10"/>
  <c r="H34" i="23"/>
  <c r="H34" i="25" s="1"/>
  <c r="AR34" i="10"/>
  <c r="K34" i="23"/>
  <c r="K34" i="25" s="1"/>
  <c r="T35" i="10"/>
  <c r="E35" i="23"/>
  <c r="E35" i="25" s="1"/>
  <c r="AF36" i="10"/>
  <c r="H36" i="23"/>
  <c r="H36" i="25" s="1"/>
  <c r="AR36" i="10"/>
  <c r="K36" i="23"/>
  <c r="K36" i="25" s="1"/>
  <c r="T37" i="10"/>
  <c r="E37" i="23"/>
  <c r="E37" i="25" s="1"/>
  <c r="AF38" i="10"/>
  <c r="H38" i="23"/>
  <c r="H38" i="25" s="1"/>
  <c r="AR38" i="10"/>
  <c r="K38" i="23"/>
  <c r="K38" i="25" s="1"/>
  <c r="T39" i="10"/>
  <c r="E39" i="23"/>
  <c r="E39" i="25" s="1"/>
  <c r="AF40" i="10"/>
  <c r="H40" i="23"/>
  <c r="H40" i="25" s="1"/>
  <c r="AR40" i="10"/>
  <c r="K40" i="23"/>
  <c r="K40" i="25" s="1"/>
  <c r="S41" i="10"/>
  <c r="D41" i="23"/>
  <c r="D41" i="25" s="1"/>
  <c r="AQ41" i="10"/>
  <c r="J41" i="23"/>
  <c r="J41" i="25" s="1"/>
  <c r="U8" i="17"/>
  <c r="BH10" i="4"/>
  <c r="C10" i="17"/>
  <c r="L11" i="17"/>
  <c r="BH12" i="4"/>
  <c r="C12" i="17"/>
  <c r="AG13" i="10"/>
  <c r="U13" i="17"/>
  <c r="AS13" i="10"/>
  <c r="BE13" i="10"/>
  <c r="BH14" i="4"/>
  <c r="C14" i="17"/>
  <c r="U14" i="10"/>
  <c r="AG15" i="10"/>
  <c r="L15" i="17"/>
  <c r="AS15" i="10"/>
  <c r="BE15" i="10"/>
  <c r="BH16" i="4"/>
  <c r="C16" i="17"/>
  <c r="U16" i="10"/>
  <c r="AG17" i="10"/>
  <c r="AS17" i="10"/>
  <c r="BE17" i="10"/>
  <c r="BH18" i="4"/>
  <c r="C18" i="17"/>
  <c r="U18" i="10"/>
  <c r="AH18" i="10"/>
  <c r="AT18" i="10"/>
  <c r="BF18" i="10"/>
  <c r="V19" i="10"/>
  <c r="F19" i="17"/>
  <c r="AG19" i="10"/>
  <c r="AS19" i="10"/>
  <c r="BE19" i="10"/>
  <c r="BH20" i="4"/>
  <c r="BK20" i="4" s="1"/>
  <c r="C20" i="17"/>
  <c r="U20" i="10"/>
  <c r="AH20" i="10"/>
  <c r="AT20" i="10"/>
  <c r="BF20" i="10"/>
  <c r="V21" i="10"/>
  <c r="AG21" i="10"/>
  <c r="AS21" i="10"/>
  <c r="BE21" i="10"/>
  <c r="BH22" i="4"/>
  <c r="C22" i="17"/>
  <c r="U22" i="10"/>
  <c r="AH22" i="10"/>
  <c r="AT22" i="10"/>
  <c r="BF22" i="10"/>
  <c r="V23" i="10"/>
  <c r="AG23" i="10"/>
  <c r="AS23" i="10"/>
  <c r="BE23" i="10"/>
  <c r="BH24" i="4"/>
  <c r="C24" i="17"/>
  <c r="U24" i="10"/>
  <c r="AH24" i="10"/>
  <c r="AT24" i="10"/>
  <c r="BF24" i="10"/>
  <c r="V25" i="10"/>
  <c r="AG25" i="10"/>
  <c r="AS25" i="10"/>
  <c r="BE25" i="10"/>
  <c r="BH26" i="4"/>
  <c r="U26" i="10"/>
  <c r="AH26" i="10"/>
  <c r="AT26" i="10"/>
  <c r="BF26" i="10"/>
  <c r="V27" i="10"/>
  <c r="Y41" i="4"/>
  <c r="Y41" i="10" s="1"/>
  <c r="Y27" i="10"/>
  <c r="AB41" i="4"/>
  <c r="AB41" i="10" s="1"/>
  <c r="AB27" i="10"/>
  <c r="AE41" i="4"/>
  <c r="AE27" i="10"/>
  <c r="AT27" i="10"/>
  <c r="BF27" i="10"/>
  <c r="BI28" i="4"/>
  <c r="V28" i="10"/>
  <c r="AI28" i="4"/>
  <c r="H25" i="16" s="1"/>
  <c r="AG28" i="10"/>
  <c r="AU28" i="4"/>
  <c r="AS28" i="10"/>
  <c r="BG28" i="4"/>
  <c r="N25" i="16" s="1"/>
  <c r="BE28" i="10"/>
  <c r="C29" i="17"/>
  <c r="U29" i="10"/>
  <c r="AH29" i="10"/>
  <c r="AT29" i="10"/>
  <c r="BF29" i="10"/>
  <c r="BI30" i="4"/>
  <c r="V30" i="10"/>
  <c r="AI30" i="4"/>
  <c r="H27" i="16" s="1"/>
  <c r="AG30" i="10"/>
  <c r="AU30" i="4"/>
  <c r="AS30" i="10"/>
  <c r="BG30" i="4"/>
  <c r="N27" i="16" s="1"/>
  <c r="BE30" i="10"/>
  <c r="C31" i="17"/>
  <c r="U31" i="10"/>
  <c r="AH31" i="10"/>
  <c r="AT31" i="10"/>
  <c r="BF31" i="10"/>
  <c r="BI32" i="4"/>
  <c r="V32" i="10"/>
  <c r="AI32" i="4"/>
  <c r="H29" i="16" s="1"/>
  <c r="AG32" i="10"/>
  <c r="AU32" i="4"/>
  <c r="AS32" i="10"/>
  <c r="BG32" i="4"/>
  <c r="N29" i="16" s="1"/>
  <c r="BE32" i="10"/>
  <c r="C33" i="17"/>
  <c r="U33" i="10"/>
  <c r="AH33" i="10"/>
  <c r="AT33" i="10"/>
  <c r="BF33" i="10"/>
  <c r="BI34" i="4"/>
  <c r="V34" i="10"/>
  <c r="AI34" i="4"/>
  <c r="H31" i="16" s="1"/>
  <c r="AG34" i="10"/>
  <c r="AU34" i="4"/>
  <c r="AS34" i="10"/>
  <c r="BG34" i="4"/>
  <c r="N31" i="16" s="1"/>
  <c r="BE34" i="10"/>
  <c r="C35" i="17"/>
  <c r="U35" i="10"/>
  <c r="AH35" i="10"/>
  <c r="AT35" i="10"/>
  <c r="BF35" i="10"/>
  <c r="BI36" i="4"/>
  <c r="V36" i="10"/>
  <c r="AI36" i="4"/>
  <c r="H33" i="16" s="1"/>
  <c r="AG36" i="10"/>
  <c r="AU36" i="4"/>
  <c r="AS36" i="10"/>
  <c r="BG36" i="4"/>
  <c r="N33" i="16" s="1"/>
  <c r="BE36" i="10"/>
  <c r="C37" i="17"/>
  <c r="U37" i="10"/>
  <c r="AH37" i="10"/>
  <c r="AT37" i="10"/>
  <c r="BF37" i="10"/>
  <c r="BI38" i="4"/>
  <c r="V38" i="10"/>
  <c r="AI38" i="4"/>
  <c r="H35" i="16" s="1"/>
  <c r="AG38" i="10"/>
  <c r="AU38" i="4"/>
  <c r="AS38" i="10"/>
  <c r="BG38" i="4"/>
  <c r="N35" i="16" s="1"/>
  <c r="BE38" i="10"/>
  <c r="C39" i="17"/>
  <c r="U39" i="10"/>
  <c r="AH39" i="10"/>
  <c r="AT39" i="10"/>
  <c r="BF39" i="10"/>
  <c r="BI40" i="4"/>
  <c r="V40" i="10"/>
  <c r="AI40" i="4"/>
  <c r="H37" i="16" s="1"/>
  <c r="AG40" i="10"/>
  <c r="AU40" i="4"/>
  <c r="AS40" i="10"/>
  <c r="BG40" i="4"/>
  <c r="N37" i="16" s="1"/>
  <c r="BE40" i="10"/>
  <c r="BF6" i="10"/>
  <c r="AH6" i="10"/>
  <c r="V6" i="10"/>
  <c r="V7" i="10"/>
  <c r="AH7" i="10"/>
  <c r="BF7" i="10"/>
  <c r="V8" i="10"/>
  <c r="AH8" i="10"/>
  <c r="BF8" i="10"/>
  <c r="V9" i="10"/>
  <c r="AH9" i="10"/>
  <c r="BB9" i="10"/>
  <c r="V10" i="10"/>
  <c r="AH10" i="10"/>
  <c r="AT10" i="10"/>
  <c r="BF10" i="10"/>
  <c r="V11" i="10"/>
  <c r="AH11" i="10"/>
  <c r="BF11" i="10"/>
  <c r="V12" i="10"/>
  <c r="AH12" i="10"/>
  <c r="AT12" i="10"/>
  <c r="BF12" i="10"/>
  <c r="V13" i="10"/>
  <c r="AH14" i="10"/>
  <c r="AT14" i="10"/>
  <c r="BF14" i="10"/>
  <c r="V15" i="10"/>
  <c r="AH16" i="10"/>
  <c r="AT16" i="10"/>
  <c r="BF16" i="10"/>
  <c r="AH17" i="10"/>
  <c r="U6" i="17"/>
  <c r="U41" i="4"/>
  <c r="C6" i="17"/>
  <c r="AT41" i="4"/>
  <c r="BH8" i="4"/>
  <c r="C8" i="17"/>
  <c r="AG12" i="10"/>
  <c r="AS12" i="10"/>
  <c r="R12" i="17"/>
  <c r="BE12" i="10"/>
  <c r="C13" i="17"/>
  <c r="U13" i="10"/>
  <c r="AG14" i="10"/>
  <c r="AS14" i="10"/>
  <c r="BE14" i="10"/>
  <c r="C15" i="17"/>
  <c r="U15" i="10"/>
  <c r="F16" i="17"/>
  <c r="AG16" i="10"/>
  <c r="U16" i="17"/>
  <c r="L16" i="17"/>
  <c r="AS16" i="10"/>
  <c r="R16" i="17"/>
  <c r="BE16" i="10"/>
  <c r="C17" i="17"/>
  <c r="U17" i="10"/>
  <c r="AT17" i="10"/>
  <c r="BF17" i="10"/>
  <c r="V18" i="10"/>
  <c r="AG18" i="10"/>
  <c r="AS18" i="10"/>
  <c r="BE18" i="10"/>
  <c r="C19" i="17"/>
  <c r="U19" i="10"/>
  <c r="AH19" i="10"/>
  <c r="AT19" i="10"/>
  <c r="BF19" i="10"/>
  <c r="V20" i="10"/>
  <c r="AG20" i="10"/>
  <c r="U20" i="17"/>
  <c r="AS20" i="10"/>
  <c r="BE20" i="10"/>
  <c r="C21" i="17"/>
  <c r="U21" i="10"/>
  <c r="AH21" i="10"/>
  <c r="AT21" i="10"/>
  <c r="BF21" i="10"/>
  <c r="V22" i="10"/>
  <c r="F22" i="17"/>
  <c r="AG22" i="10"/>
  <c r="AS22" i="10"/>
  <c r="BE22" i="10"/>
  <c r="C23" i="17"/>
  <c r="U23" i="10"/>
  <c r="AH23" i="10"/>
  <c r="AT23" i="10"/>
  <c r="BF23" i="10"/>
  <c r="V24" i="10"/>
  <c r="AG24" i="10"/>
  <c r="U24" i="17"/>
  <c r="AS24" i="10"/>
  <c r="BE24" i="10"/>
  <c r="C25" i="17"/>
  <c r="U25" i="10"/>
  <c r="AH25" i="10"/>
  <c r="AT25" i="10"/>
  <c r="BF25" i="10"/>
  <c r="V26" i="10"/>
  <c r="AG26" i="10"/>
  <c r="AS26" i="10"/>
  <c r="BE26" i="10"/>
  <c r="C27" i="17"/>
  <c r="U27" i="10"/>
  <c r="X41" i="4"/>
  <c r="X41" i="10" s="1"/>
  <c r="X27" i="10"/>
  <c r="AA41" i="4"/>
  <c r="AA41" i="10" s="1"/>
  <c r="AA27" i="10"/>
  <c r="AD41" i="4"/>
  <c r="AD27" i="10"/>
  <c r="AS27" i="10"/>
  <c r="BE27" i="10"/>
  <c r="C28" i="17"/>
  <c r="U28" i="10"/>
  <c r="AH28" i="10"/>
  <c r="AT28" i="10"/>
  <c r="BF28" i="10"/>
  <c r="V29" i="10"/>
  <c r="F29" i="17"/>
  <c r="AG29" i="10"/>
  <c r="L29" i="17"/>
  <c r="U29" i="17"/>
  <c r="AS29" i="10"/>
  <c r="R29" i="17"/>
  <c r="BE29" i="10"/>
  <c r="C30" i="17"/>
  <c r="U30" i="10"/>
  <c r="AH30" i="10"/>
  <c r="AT30" i="10"/>
  <c r="BF30" i="10"/>
  <c r="V31" i="10"/>
  <c r="AG31" i="10"/>
  <c r="U31" i="17"/>
  <c r="AS31" i="10"/>
  <c r="BE31" i="10"/>
  <c r="C32" i="17"/>
  <c r="U32" i="10"/>
  <c r="AH32" i="10"/>
  <c r="AT32" i="10"/>
  <c r="BF32" i="10"/>
  <c r="V33" i="10"/>
  <c r="AG33" i="10"/>
  <c r="U33" i="17"/>
  <c r="AS33" i="10"/>
  <c r="BE33" i="10"/>
  <c r="C34" i="17"/>
  <c r="U34" i="10"/>
  <c r="AH34" i="10"/>
  <c r="AT34" i="10"/>
  <c r="BF34" i="10"/>
  <c r="V35" i="10"/>
  <c r="AG35" i="10"/>
  <c r="AS35" i="10"/>
  <c r="R35" i="17"/>
  <c r="BE35" i="10"/>
  <c r="C36" i="17"/>
  <c r="U36" i="10"/>
  <c r="AH36" i="10"/>
  <c r="AT36" i="10"/>
  <c r="BF36" i="10"/>
  <c r="V37" i="10"/>
  <c r="AG37" i="10"/>
  <c r="U37" i="17"/>
  <c r="AS37" i="10"/>
  <c r="BE37" i="10"/>
  <c r="C38" i="17"/>
  <c r="U38" i="10"/>
  <c r="AH38" i="10"/>
  <c r="AT38" i="10"/>
  <c r="BF38" i="10"/>
  <c r="V39" i="10"/>
  <c r="AG39" i="10"/>
  <c r="AS39" i="10"/>
  <c r="R39" i="17"/>
  <c r="BE39" i="10"/>
  <c r="C40" i="17"/>
  <c r="U40" i="10"/>
  <c r="AH40" i="10"/>
  <c r="AT40" i="10"/>
  <c r="BF40" i="10"/>
  <c r="E41" i="4"/>
  <c r="E41" i="10" s="1"/>
  <c r="K41" i="4"/>
  <c r="K41" i="10" s="1"/>
  <c r="Q41" i="4"/>
  <c r="Q41" i="10" s="1"/>
  <c r="AR41" i="4"/>
  <c r="BE6" i="10"/>
  <c r="AS6" i="10"/>
  <c r="AG6" i="10"/>
  <c r="U6" i="10"/>
  <c r="Q6" i="10"/>
  <c r="K6" i="10"/>
  <c r="E6" i="10"/>
  <c r="U7" i="10"/>
  <c r="AG7" i="10"/>
  <c r="AS7" i="10"/>
  <c r="BE7" i="10"/>
  <c r="U8" i="10"/>
  <c r="AG8" i="10"/>
  <c r="AS8" i="10"/>
  <c r="BE8" i="10"/>
  <c r="U9" i="10"/>
  <c r="AG9" i="10"/>
  <c r="AS9" i="10"/>
  <c r="AY9" i="10"/>
  <c r="BC9" i="10"/>
  <c r="U10" i="10"/>
  <c r="AG10" i="10"/>
  <c r="AS10" i="10"/>
  <c r="BE10" i="10"/>
  <c r="U11" i="10"/>
  <c r="AG11" i="10"/>
  <c r="AS11" i="10"/>
  <c r="BE11" i="10"/>
  <c r="U12" i="10"/>
  <c r="AH13" i="10"/>
  <c r="AT13" i="10"/>
  <c r="BF13" i="10"/>
  <c r="V14" i="10"/>
  <c r="AH15" i="10"/>
  <c r="AT15" i="10"/>
  <c r="BF15" i="10"/>
  <c r="V16" i="10"/>
  <c r="V17" i="10"/>
  <c r="BL38" i="15"/>
  <c r="BL34" i="15"/>
  <c r="BM34" i="15" s="1"/>
  <c r="BL30" i="15"/>
  <c r="BM30" i="15" s="1"/>
  <c r="BL26" i="15"/>
  <c r="BM26" i="15" s="1"/>
  <c r="BL18" i="15"/>
  <c r="BM18" i="15" s="1"/>
  <c r="BL14" i="15"/>
  <c r="BM14" i="15" s="1"/>
  <c r="BK35" i="15"/>
  <c r="BM35" i="15" s="1"/>
  <c r="BK27" i="15"/>
  <c r="BM27" i="15" s="1"/>
  <c r="BK19" i="15"/>
  <c r="BM19" i="15" s="1"/>
  <c r="BL6" i="15"/>
  <c r="BL40" i="15"/>
  <c r="BM40" i="15" s="1"/>
  <c r="BL36" i="15"/>
  <c r="BM36" i="15" s="1"/>
  <c r="BL32" i="15"/>
  <c r="BM32" i="15" s="1"/>
  <c r="BL28" i="15"/>
  <c r="BM28" i="15" s="1"/>
  <c r="BL20" i="15"/>
  <c r="BM20" i="15" s="1"/>
  <c r="BL12" i="15"/>
  <c r="BM12" i="15" s="1"/>
  <c r="BK37" i="15"/>
  <c r="BK29" i="15"/>
  <c r="BK25" i="15"/>
  <c r="BK17" i="15"/>
  <c r="BM17" i="15" s="1"/>
  <c r="BK13" i="15"/>
  <c r="BM13" i="15" s="1"/>
  <c r="AL36" i="14"/>
  <c r="K36" i="21" s="1"/>
  <c r="AX35" i="14"/>
  <c r="AL20" i="14"/>
  <c r="K20" i="21" s="1"/>
  <c r="BJ35" i="14"/>
  <c r="AX13" i="14"/>
  <c r="BJ13" i="14"/>
  <c r="BM9" i="14"/>
  <c r="BK31" i="14"/>
  <c r="BK19" i="14"/>
  <c r="BM19" i="14" s="1"/>
  <c r="AL32" i="14"/>
  <c r="K32" i="21" s="1"/>
  <c r="AX31" i="14"/>
  <c r="Q31" i="21" s="1"/>
  <c r="BK21" i="14"/>
  <c r="BM21" i="14" s="1"/>
  <c r="AL21" i="14"/>
  <c r="K21" i="21" s="1"/>
  <c r="BK17" i="14"/>
  <c r="AL17" i="14"/>
  <c r="K17" i="21" s="1"/>
  <c r="AL9" i="14"/>
  <c r="K9" i="21" s="1"/>
  <c r="AL8" i="14"/>
  <c r="K8" i="21" s="1"/>
  <c r="AL7" i="14"/>
  <c r="K7" i="21" s="1"/>
  <c r="AL14" i="14"/>
  <c r="K14" i="21" s="1"/>
  <c r="BJ37" i="14"/>
  <c r="Z37" i="21" s="1"/>
  <c r="BJ33" i="14"/>
  <c r="Z33" i="21" s="1"/>
  <c r="BJ29" i="14"/>
  <c r="Z29" i="21" s="1"/>
  <c r="AL13" i="14"/>
  <c r="AL35" i="14"/>
  <c r="AL31" i="14"/>
  <c r="K31" i="21" s="1"/>
  <c r="AL27" i="14"/>
  <c r="K27" i="21" s="1"/>
  <c r="AL25" i="14"/>
  <c r="K25" i="21" s="1"/>
  <c r="AL23" i="14"/>
  <c r="K23" i="21" s="1"/>
  <c r="BJ15" i="14"/>
  <c r="Z15" i="21" s="1"/>
  <c r="AX10" i="14"/>
  <c r="Q10" i="21" s="1"/>
  <c r="AX8" i="14"/>
  <c r="Q8" i="21" s="1"/>
  <c r="AL12" i="14"/>
  <c r="K12" i="21" s="1"/>
  <c r="AC41" i="12"/>
  <c r="AC41" i="13" s="1"/>
  <c r="AC27" i="13"/>
  <c r="Z41" i="12"/>
  <c r="Z41" i="13" s="1"/>
  <c r="Z27" i="13"/>
  <c r="AX12" i="12"/>
  <c r="Q12" i="18" s="1"/>
  <c r="AV12" i="13"/>
  <c r="AX10" i="12"/>
  <c r="Q10" i="18" s="1"/>
  <c r="AV10" i="13"/>
  <c r="BE41" i="12"/>
  <c r="BE9" i="13"/>
  <c r="AX19" i="12"/>
  <c r="Q19" i="18" s="1"/>
  <c r="AV19" i="13"/>
  <c r="AL17" i="12"/>
  <c r="K17" i="18" s="1"/>
  <c r="AJ17" i="13"/>
  <c r="AX15" i="12"/>
  <c r="Q15" i="18" s="1"/>
  <c r="AV15" i="13"/>
  <c r="BL13" i="12"/>
  <c r="BL13" i="13" s="1"/>
  <c r="BI13" i="13"/>
  <c r="BD41" i="12"/>
  <c r="BD41" i="13" s="1"/>
  <c r="BD9" i="13"/>
  <c r="AU41" i="12"/>
  <c r="AU6" i="13"/>
  <c r="BL18" i="12"/>
  <c r="BL18" i="13" s="1"/>
  <c r="BI18" i="13"/>
  <c r="BL14" i="12"/>
  <c r="BL14" i="13" s="1"/>
  <c r="BI14" i="13"/>
  <c r="BK10" i="13"/>
  <c r="BL37" i="12"/>
  <c r="BL37" i="13" s="1"/>
  <c r="BI37" i="13"/>
  <c r="BJ26" i="12"/>
  <c r="Z26" i="18" s="1"/>
  <c r="BH26" i="13"/>
  <c r="BL25" i="12"/>
  <c r="BL25" i="13" s="1"/>
  <c r="BI25" i="13"/>
  <c r="BL23" i="12"/>
  <c r="BL23" i="13" s="1"/>
  <c r="BI23" i="13"/>
  <c r="BL8" i="12"/>
  <c r="BL8" i="13" s="1"/>
  <c r="BI8" i="13"/>
  <c r="BL6" i="12"/>
  <c r="BL6" i="13" s="1"/>
  <c r="BI6" i="13"/>
  <c r="BK38" i="12"/>
  <c r="BH38" i="13"/>
  <c r="BL26" i="12"/>
  <c r="BL26" i="13" s="1"/>
  <c r="BI26" i="13"/>
  <c r="BL22" i="12"/>
  <c r="BL22" i="13" s="1"/>
  <c r="BI22" i="13"/>
  <c r="BL20" i="12"/>
  <c r="BL20" i="13" s="1"/>
  <c r="BI20" i="13"/>
  <c r="BL38" i="12"/>
  <c r="BL38" i="13" s="1"/>
  <c r="BI38" i="13"/>
  <c r="BL33" i="12"/>
  <c r="BL33" i="13" s="1"/>
  <c r="BI33" i="13"/>
  <c r="BL35" i="12"/>
  <c r="BL35" i="13" s="1"/>
  <c r="BI35" i="13"/>
  <c r="AI27" i="12"/>
  <c r="H27" i="18" s="1"/>
  <c r="AG27" i="13"/>
  <c r="AX38" i="12"/>
  <c r="Q38" i="18" s="1"/>
  <c r="AW38" i="13"/>
  <c r="AX37" i="12"/>
  <c r="Q37" i="18" s="1"/>
  <c r="AV37" i="13"/>
  <c r="BK36" i="13"/>
  <c r="AL36" i="12"/>
  <c r="K36" i="18" s="1"/>
  <c r="AK36" i="13"/>
  <c r="AX35" i="12"/>
  <c r="Q35" i="18" s="1"/>
  <c r="AV35" i="13"/>
  <c r="BM34" i="12"/>
  <c r="BM34" i="13" s="1"/>
  <c r="BK34" i="13"/>
  <c r="AX33" i="12"/>
  <c r="Q33" i="18" s="1"/>
  <c r="AV33" i="13"/>
  <c r="BK32" i="13"/>
  <c r="AL32" i="12"/>
  <c r="K32" i="18" s="1"/>
  <c r="AK32" i="13"/>
  <c r="AX31" i="12"/>
  <c r="Q31" i="18" s="1"/>
  <c r="AV31" i="13"/>
  <c r="AL30" i="12"/>
  <c r="K30" i="18" s="1"/>
  <c r="AK30" i="13"/>
  <c r="AX29" i="12"/>
  <c r="Q29" i="18" s="1"/>
  <c r="AV29" i="13"/>
  <c r="BK28" i="13"/>
  <c r="AL28" i="12"/>
  <c r="K28" i="18" s="1"/>
  <c r="AK28" i="13"/>
  <c r="AF41" i="12"/>
  <c r="AF27" i="13"/>
  <c r="BM26" i="12"/>
  <c r="BM26" i="13" s="1"/>
  <c r="BK26" i="13"/>
  <c r="AL26" i="12"/>
  <c r="K26" i="18" s="1"/>
  <c r="AK26" i="13"/>
  <c r="AX25" i="12"/>
  <c r="Q25" i="18" s="1"/>
  <c r="AV25" i="13"/>
  <c r="BM24" i="12"/>
  <c r="BM24" i="13" s="1"/>
  <c r="BK24" i="13"/>
  <c r="AX23" i="12"/>
  <c r="Q23" i="18" s="1"/>
  <c r="AV23" i="13"/>
  <c r="BK22" i="13"/>
  <c r="AL22" i="12"/>
  <c r="K22" i="18" s="1"/>
  <c r="AK22" i="13"/>
  <c r="AX21" i="12"/>
  <c r="Q21" i="18" s="1"/>
  <c r="AV21" i="13"/>
  <c r="BM20" i="12"/>
  <c r="BM20" i="13" s="1"/>
  <c r="BK20" i="13"/>
  <c r="AL20" i="12"/>
  <c r="K20" i="18" s="1"/>
  <c r="AK20" i="13"/>
  <c r="AL13" i="12"/>
  <c r="K13" i="18" s="1"/>
  <c r="AK13" i="13"/>
  <c r="AL10" i="12"/>
  <c r="K10" i="18" s="1"/>
  <c r="AJ10" i="13"/>
  <c r="BA41" i="12"/>
  <c r="BA41" i="13" s="1"/>
  <c r="BA9" i="13"/>
  <c r="AL9" i="12"/>
  <c r="K9" i="18" s="1"/>
  <c r="AK9" i="13"/>
  <c r="AL8" i="12"/>
  <c r="K8" i="18" s="1"/>
  <c r="AJ8" i="13"/>
  <c r="BI9" i="12"/>
  <c r="Y9" i="18" s="1"/>
  <c r="BF9" i="13"/>
  <c r="AX18" i="12"/>
  <c r="Q18" i="18" s="1"/>
  <c r="AW18" i="13"/>
  <c r="AK16" i="13"/>
  <c r="BL16" i="12"/>
  <c r="BI16" i="13"/>
  <c r="AX14" i="12"/>
  <c r="Q14" i="18" s="1"/>
  <c r="AW14" i="13"/>
  <c r="BK12" i="13"/>
  <c r="BK11" i="12"/>
  <c r="BH11" i="13"/>
  <c r="BJ30" i="12"/>
  <c r="Z30" i="18" s="1"/>
  <c r="BH30" i="13"/>
  <c r="BL21" i="12"/>
  <c r="BL21" i="13" s="1"/>
  <c r="BI21" i="13"/>
  <c r="BL19" i="12"/>
  <c r="BL19" i="13" s="1"/>
  <c r="BI19" i="13"/>
  <c r="BK18" i="12"/>
  <c r="BH18" i="13"/>
  <c r="BL17" i="12"/>
  <c r="BL17" i="13" s="1"/>
  <c r="BI17" i="13"/>
  <c r="BK16" i="12"/>
  <c r="BK16" i="13" s="1"/>
  <c r="BH16" i="13"/>
  <c r="BL15" i="12"/>
  <c r="BL15" i="13" s="1"/>
  <c r="BI15" i="13"/>
  <c r="BK14" i="12"/>
  <c r="BH14" i="13"/>
  <c r="BK40" i="12"/>
  <c r="BH40" i="13"/>
  <c r="BL12" i="12"/>
  <c r="BL12" i="13" s="1"/>
  <c r="BI12" i="13"/>
  <c r="BL11" i="12"/>
  <c r="BL11" i="13" s="1"/>
  <c r="BI11" i="13"/>
  <c r="BL10" i="12"/>
  <c r="BL10" i="13" s="1"/>
  <c r="BI10" i="13"/>
  <c r="BL36" i="12"/>
  <c r="BL36" i="13" s="1"/>
  <c r="BI36" i="13"/>
  <c r="BL32" i="12"/>
  <c r="BL32" i="13" s="1"/>
  <c r="BI32" i="13"/>
  <c r="BL31" i="12"/>
  <c r="BL31" i="13" s="1"/>
  <c r="BI31" i="13"/>
  <c r="BL30" i="12"/>
  <c r="BL30" i="13" s="1"/>
  <c r="BI30" i="13"/>
  <c r="BL29" i="12"/>
  <c r="BL29" i="13" s="1"/>
  <c r="BI29" i="13"/>
  <c r="BL28" i="12"/>
  <c r="BL28" i="13" s="1"/>
  <c r="BI28" i="13"/>
  <c r="BL40" i="12"/>
  <c r="BL40" i="13" s="1"/>
  <c r="BI40" i="13"/>
  <c r="BK13" i="12"/>
  <c r="BH13" i="13"/>
  <c r="BJ18" i="12"/>
  <c r="Z18" i="18" s="1"/>
  <c r="BJ13" i="12"/>
  <c r="Z13" i="18" s="1"/>
  <c r="BJ32" i="12"/>
  <c r="Z32" i="18" s="1"/>
  <c r="BK40" i="14"/>
  <c r="BM40" i="14" s="1"/>
  <c r="BJ40" i="14"/>
  <c r="BK38" i="14"/>
  <c r="BJ38" i="14"/>
  <c r="BK36" i="14"/>
  <c r="BM36" i="14" s="1"/>
  <c r="BJ36" i="14"/>
  <c r="Z36" i="21" s="1"/>
  <c r="BK34" i="14"/>
  <c r="BM34" i="14" s="1"/>
  <c r="BJ34" i="14"/>
  <c r="Z34" i="21" s="1"/>
  <c r="BK32" i="14"/>
  <c r="BM32" i="14" s="1"/>
  <c r="BJ32" i="14"/>
  <c r="Z32" i="21" s="1"/>
  <c r="BK30" i="14"/>
  <c r="BM30" i="14" s="1"/>
  <c r="BJ30" i="14"/>
  <c r="Z30" i="21" s="1"/>
  <c r="BK28" i="14"/>
  <c r="BJ28" i="14"/>
  <c r="Z28" i="21" s="1"/>
  <c r="BK26" i="14"/>
  <c r="BM26" i="14" s="1"/>
  <c r="BJ26" i="14"/>
  <c r="BK24" i="14"/>
  <c r="BJ24" i="14"/>
  <c r="Z24" i="21" s="1"/>
  <c r="BK22" i="14"/>
  <c r="BM22" i="14" s="1"/>
  <c r="BJ22" i="14"/>
  <c r="Z22" i="21" s="1"/>
  <c r="BK20" i="14"/>
  <c r="BJ20" i="14"/>
  <c r="Z20" i="21" s="1"/>
  <c r="BK18" i="14"/>
  <c r="BM18" i="14" s="1"/>
  <c r="BJ18" i="14"/>
  <c r="Z18" i="21" s="1"/>
  <c r="BI41" i="14"/>
  <c r="BL6" i="14"/>
  <c r="BJ14" i="14"/>
  <c r="Z14" i="21" s="1"/>
  <c r="BK14" i="14"/>
  <c r="BM14" i="14" s="1"/>
  <c r="BK11" i="14"/>
  <c r="BJ11" i="14"/>
  <c r="Z11" i="21" s="1"/>
  <c r="AL40" i="14"/>
  <c r="AW41" i="14"/>
  <c r="AK41" i="14"/>
  <c r="W41" i="14"/>
  <c r="BH41" i="14"/>
  <c r="AV41" i="14"/>
  <c r="AJ41" i="14"/>
  <c r="BM6" i="14"/>
  <c r="BK16" i="14"/>
  <c r="BJ16" i="14"/>
  <c r="Z16" i="21" s="1"/>
  <c r="BJ12" i="14"/>
  <c r="Z12" i="21" s="1"/>
  <c r="BK12" i="14"/>
  <c r="AX40" i="14"/>
  <c r="AX11" i="14"/>
  <c r="Q11" i="21" s="1"/>
  <c r="BJ6" i="14"/>
  <c r="Z6" i="21" s="1"/>
  <c r="AX6" i="14"/>
  <c r="Q6" i="21" s="1"/>
  <c r="AL6" i="14"/>
  <c r="K6" i="21" s="1"/>
  <c r="AL39" i="12"/>
  <c r="AL38" i="12"/>
  <c r="K38" i="18" s="1"/>
  <c r="AL37" i="12"/>
  <c r="K37" i="18" s="1"/>
  <c r="AX36" i="12"/>
  <c r="Q36" i="18" s="1"/>
  <c r="AL33" i="12"/>
  <c r="K33" i="18" s="1"/>
  <c r="AX32" i="12"/>
  <c r="Q32" i="18" s="1"/>
  <c r="AL29" i="12"/>
  <c r="K29" i="18" s="1"/>
  <c r="AX28" i="12"/>
  <c r="Q28" i="18" s="1"/>
  <c r="AL25" i="12"/>
  <c r="K25" i="18" s="1"/>
  <c r="AX24" i="12"/>
  <c r="AL23" i="12"/>
  <c r="K23" i="18" s="1"/>
  <c r="AX22" i="12"/>
  <c r="Q22" i="18" s="1"/>
  <c r="BJ14" i="12"/>
  <c r="Z14" i="18" s="1"/>
  <c r="AX11" i="12"/>
  <c r="Q11" i="18" s="1"/>
  <c r="AX7" i="12"/>
  <c r="Q7" i="18" s="1"/>
  <c r="AX17" i="12"/>
  <c r="Q17" i="18" s="1"/>
  <c r="BJ11" i="12"/>
  <c r="Z11" i="18" s="1"/>
  <c r="BJ12" i="12"/>
  <c r="Z12" i="18" s="1"/>
  <c r="BJ10" i="12"/>
  <c r="Z10" i="18" s="1"/>
  <c r="AJ27" i="12"/>
  <c r="AJ41" i="12" s="1"/>
  <c r="AX40" i="12"/>
  <c r="Q40" i="18" s="1"/>
  <c r="AL35" i="12"/>
  <c r="K35" i="18" s="1"/>
  <c r="AX34" i="12"/>
  <c r="AL31" i="12"/>
  <c r="K31" i="18" s="1"/>
  <c r="AX30" i="12"/>
  <c r="Q30" i="18" s="1"/>
  <c r="BH27" i="12"/>
  <c r="AX26" i="12"/>
  <c r="Q26" i="18" s="1"/>
  <c r="AL21" i="12"/>
  <c r="K21" i="18" s="1"/>
  <c r="AX20" i="12"/>
  <c r="Q20" i="18" s="1"/>
  <c r="BJ16" i="12"/>
  <c r="Z16" i="18" s="1"/>
  <c r="AL12" i="12"/>
  <c r="K12" i="18" s="1"/>
  <c r="AL11" i="12"/>
  <c r="K11" i="18" s="1"/>
  <c r="AX9" i="12"/>
  <c r="Q9" i="18" s="1"/>
  <c r="AX8" i="12"/>
  <c r="Q8" i="18" s="1"/>
  <c r="AL19" i="12"/>
  <c r="K19" i="18" s="1"/>
  <c r="AL15" i="12"/>
  <c r="K15" i="18" s="1"/>
  <c r="BJ22" i="12"/>
  <c r="Z22" i="18" s="1"/>
  <c r="AL18" i="12"/>
  <c r="K18" i="18" s="1"/>
  <c r="AL14" i="12"/>
  <c r="K14" i="18" s="1"/>
  <c r="BI27" i="12"/>
  <c r="Y27" i="18" s="1"/>
  <c r="AW27" i="12"/>
  <c r="P27" i="18" s="1"/>
  <c r="AK27" i="12"/>
  <c r="J27" i="18" s="1"/>
  <c r="BK25" i="12"/>
  <c r="BJ25" i="12"/>
  <c r="Z25" i="18" s="1"/>
  <c r="BK23" i="12"/>
  <c r="BJ23" i="12"/>
  <c r="Z23" i="18" s="1"/>
  <c r="BK21" i="12"/>
  <c r="BJ21" i="12"/>
  <c r="Z21" i="18" s="1"/>
  <c r="AX6" i="12"/>
  <c r="Q6" i="18" s="1"/>
  <c r="BJ17" i="12"/>
  <c r="Z17" i="18" s="1"/>
  <c r="BK17" i="12"/>
  <c r="AL40" i="12"/>
  <c r="K40" i="18" s="1"/>
  <c r="AX39" i="12"/>
  <c r="AV27" i="12"/>
  <c r="AH41" i="12"/>
  <c r="G41" i="18" s="1"/>
  <c r="AG41" i="12"/>
  <c r="W41" i="12"/>
  <c r="E41" i="18" s="1"/>
  <c r="BK39" i="12"/>
  <c r="BJ39" i="12"/>
  <c r="BK37" i="12"/>
  <c r="BJ37" i="12"/>
  <c r="Z37" i="18" s="1"/>
  <c r="BK35" i="12"/>
  <c r="BJ35" i="12"/>
  <c r="Z35" i="18" s="1"/>
  <c r="BK33" i="12"/>
  <c r="BJ33" i="12"/>
  <c r="Z33" i="18" s="1"/>
  <c r="BK31" i="12"/>
  <c r="BJ31" i="12"/>
  <c r="Z31" i="18" s="1"/>
  <c r="BK29" i="12"/>
  <c r="BJ29" i="12"/>
  <c r="Z29" i="18" s="1"/>
  <c r="BK27" i="12"/>
  <c r="BG9" i="12"/>
  <c r="BH9" i="12"/>
  <c r="BJ6" i="12"/>
  <c r="Z6" i="18" s="1"/>
  <c r="BK6" i="12"/>
  <c r="BK6" i="13" s="1"/>
  <c r="AL6" i="12"/>
  <c r="K6" i="18" s="1"/>
  <c r="BJ19" i="12"/>
  <c r="Z19" i="18" s="1"/>
  <c r="BK19" i="12"/>
  <c r="BJ15" i="12"/>
  <c r="Z15" i="18" s="1"/>
  <c r="BK15" i="12"/>
  <c r="AI41" i="12"/>
  <c r="H41" i="18" s="1"/>
  <c r="H41" i="4"/>
  <c r="H41" i="10" s="1"/>
  <c r="N41" i="4"/>
  <c r="N41" i="10" s="1"/>
  <c r="T41" i="4"/>
  <c r="V41" i="4"/>
  <c r="D38" i="16" s="1"/>
  <c r="AO41" i="4"/>
  <c r="AO41" i="10" s="1"/>
  <c r="AS41" i="4"/>
  <c r="BH7" i="4"/>
  <c r="BH11" i="4"/>
  <c r="BH13" i="4"/>
  <c r="BH15" i="4"/>
  <c r="BH17" i="4"/>
  <c r="BH19" i="4"/>
  <c r="BH21" i="4"/>
  <c r="BH23" i="4"/>
  <c r="BH25" i="4"/>
  <c r="AU27" i="4"/>
  <c r="BG27" i="4"/>
  <c r="N24" i="16" s="1"/>
  <c r="BI31" i="4"/>
  <c r="AI31" i="4"/>
  <c r="H28" i="16" s="1"/>
  <c r="AU31" i="4"/>
  <c r="BG31" i="4"/>
  <c r="N28" i="16" s="1"/>
  <c r="BI33" i="4"/>
  <c r="AI33" i="4"/>
  <c r="H30" i="16" s="1"/>
  <c r="AU33" i="4"/>
  <c r="BG33" i="4"/>
  <c r="N30" i="16" s="1"/>
  <c r="BI35" i="4"/>
  <c r="AI35" i="4"/>
  <c r="H32" i="16" s="1"/>
  <c r="AU35" i="4"/>
  <c r="BG35" i="4"/>
  <c r="N32" i="16" s="1"/>
  <c r="BI37" i="4"/>
  <c r="AI37" i="4"/>
  <c r="H34" i="16" s="1"/>
  <c r="AU37" i="4"/>
  <c r="BG37" i="4"/>
  <c r="N34" i="16" s="1"/>
  <c r="BI39" i="4"/>
  <c r="AI39" i="4"/>
  <c r="H36" i="16" s="1"/>
  <c r="AU39" i="4"/>
  <c r="BG39" i="4"/>
  <c r="N36" i="16" s="1"/>
  <c r="BH40" i="4"/>
  <c r="BI7" i="4"/>
  <c r="AI7" i="4"/>
  <c r="H4" i="16" s="1"/>
  <c r="AU7" i="4"/>
  <c r="BG7" i="4"/>
  <c r="N4" i="16" s="1"/>
  <c r="BI8" i="4"/>
  <c r="AI8" i="4"/>
  <c r="H5" i="16" s="1"/>
  <c r="AU8" i="4"/>
  <c r="BG8" i="4"/>
  <c r="N5" i="16" s="1"/>
  <c r="AI9" i="4"/>
  <c r="H6" i="16" s="1"/>
  <c r="AU9" i="4"/>
  <c r="BI10" i="4"/>
  <c r="AI10" i="4"/>
  <c r="H7" i="16" s="1"/>
  <c r="AU10" i="4"/>
  <c r="BG10" i="4"/>
  <c r="N7" i="16" s="1"/>
  <c r="BI11" i="4"/>
  <c r="AI11" i="4"/>
  <c r="H8" i="16" s="1"/>
  <c r="AU11" i="4"/>
  <c r="BG11" i="4"/>
  <c r="N8" i="16" s="1"/>
  <c r="BI12" i="4"/>
  <c r="AI12" i="4"/>
  <c r="H9" i="16" s="1"/>
  <c r="AU12" i="4"/>
  <c r="BG12" i="4"/>
  <c r="N9" i="16" s="1"/>
  <c r="BI13" i="4"/>
  <c r="AI13" i="4"/>
  <c r="H10" i="16" s="1"/>
  <c r="AU13" i="4"/>
  <c r="BG13" i="4"/>
  <c r="N10" i="16" s="1"/>
  <c r="BI14" i="4"/>
  <c r="AI14" i="4"/>
  <c r="H11" i="16" s="1"/>
  <c r="AU14" i="4"/>
  <c r="BG14" i="4"/>
  <c r="N11" i="16" s="1"/>
  <c r="BI15" i="4"/>
  <c r="AI15" i="4"/>
  <c r="H12" i="16" s="1"/>
  <c r="AU15" i="4"/>
  <c r="BG15" i="4"/>
  <c r="N12" i="16" s="1"/>
  <c r="BI16" i="4"/>
  <c r="BI17" i="4"/>
  <c r="AI17" i="4"/>
  <c r="H14" i="16" s="1"/>
  <c r="AU17" i="4"/>
  <c r="BG17" i="4"/>
  <c r="N14" i="16" s="1"/>
  <c r="BI18" i="4"/>
  <c r="AI18" i="4"/>
  <c r="H15" i="16" s="1"/>
  <c r="AU18" i="4"/>
  <c r="BG18" i="4"/>
  <c r="N15" i="16" s="1"/>
  <c r="BI19" i="4"/>
  <c r="AI19" i="4"/>
  <c r="H16" i="16" s="1"/>
  <c r="AU19" i="4"/>
  <c r="BG19" i="4"/>
  <c r="N16" i="16" s="1"/>
  <c r="BI20" i="4"/>
  <c r="AI20" i="4"/>
  <c r="H17" i="16" s="1"/>
  <c r="AU20" i="4"/>
  <c r="BG20" i="4"/>
  <c r="N17" i="16" s="1"/>
  <c r="BI21" i="4"/>
  <c r="AI21" i="4"/>
  <c r="H18" i="16" s="1"/>
  <c r="AU21" i="4"/>
  <c r="BG21" i="4"/>
  <c r="N18" i="16" s="1"/>
  <c r="BI22" i="4"/>
  <c r="AI22" i="4"/>
  <c r="H19" i="16" s="1"/>
  <c r="AU22" i="4"/>
  <c r="BG22" i="4"/>
  <c r="N19" i="16" s="1"/>
  <c r="BI23" i="4"/>
  <c r="AI23" i="4"/>
  <c r="H20" i="16" s="1"/>
  <c r="AU23" i="4"/>
  <c r="BG23" i="4"/>
  <c r="N20" i="16" s="1"/>
  <c r="BI24" i="4"/>
  <c r="AI24" i="4"/>
  <c r="H21" i="16" s="1"/>
  <c r="AU24" i="4"/>
  <c r="BG24" i="4"/>
  <c r="N21" i="16" s="1"/>
  <c r="BI25" i="4"/>
  <c r="AI25" i="4"/>
  <c r="H22" i="16" s="1"/>
  <c r="AU25" i="4"/>
  <c r="BG25" i="4"/>
  <c r="N22" i="16" s="1"/>
  <c r="BI26" i="4"/>
  <c r="AI26" i="4"/>
  <c r="H23" i="16" s="1"/>
  <c r="AU26" i="4"/>
  <c r="BG26" i="4"/>
  <c r="N23" i="16" s="1"/>
  <c r="BH28" i="4"/>
  <c r="BH30" i="4"/>
  <c r="BH31" i="4"/>
  <c r="BH32" i="4"/>
  <c r="BH33" i="4"/>
  <c r="BH34" i="4"/>
  <c r="BH35" i="4"/>
  <c r="BH36" i="4"/>
  <c r="BH37" i="4"/>
  <c r="BH38" i="4"/>
  <c r="BH39" i="4"/>
  <c r="H31" i="7"/>
  <c r="H23" i="7"/>
  <c r="H15" i="7"/>
  <c r="H5" i="7"/>
  <c r="H32" i="7"/>
  <c r="H24" i="7"/>
  <c r="H16" i="7"/>
  <c r="H14" i="7"/>
  <c r="H8" i="7"/>
  <c r="H6" i="7"/>
  <c r="H4" i="7"/>
  <c r="K20" i="6"/>
  <c r="K41" i="6" s="1"/>
  <c r="K9" i="6"/>
  <c r="AC41" i="6"/>
  <c r="AL41" i="6"/>
  <c r="AU41" i="6"/>
  <c r="BK8" i="4"/>
  <c r="BK10" i="4"/>
  <c r="BK11" i="4"/>
  <c r="BK12" i="4"/>
  <c r="BK14" i="4"/>
  <c r="BK15" i="4"/>
  <c r="BK18" i="4"/>
  <c r="BK22" i="4"/>
  <c r="BK23" i="4"/>
  <c r="BK26" i="4"/>
  <c r="BK29" i="4"/>
  <c r="BK30" i="4"/>
  <c r="BJ31" i="4"/>
  <c r="Q28" i="16" s="1"/>
  <c r="BK32" i="4"/>
  <c r="BK33" i="4"/>
  <c r="BK34" i="4"/>
  <c r="BJ35" i="4"/>
  <c r="Q32" i="16" s="1"/>
  <c r="BK36" i="4"/>
  <c r="BK37" i="4"/>
  <c r="BK38" i="4"/>
  <c r="BJ39" i="4"/>
  <c r="Q36" i="16" s="1"/>
  <c r="W6" i="4"/>
  <c r="E3" i="16" s="1"/>
  <c r="AI6" i="4"/>
  <c r="H3" i="16" s="1"/>
  <c r="AJ6" i="4"/>
  <c r="AK6" i="4"/>
  <c r="AU6" i="4"/>
  <c r="AV6" i="4"/>
  <c r="AW6" i="4"/>
  <c r="BG6" i="4"/>
  <c r="N3" i="16" s="1"/>
  <c r="BH6" i="4"/>
  <c r="BI6" i="4"/>
  <c r="W7" i="4"/>
  <c r="E4" i="16" s="1"/>
  <c r="AJ7" i="4"/>
  <c r="AK7" i="4"/>
  <c r="AV7" i="4"/>
  <c r="AW7" i="4"/>
  <c r="W8" i="4"/>
  <c r="E5" i="16" s="1"/>
  <c r="AJ8" i="4"/>
  <c r="AK8" i="4"/>
  <c r="AV8" i="4"/>
  <c r="AW8" i="4"/>
  <c r="W9" i="4"/>
  <c r="E6" i="16" s="1"/>
  <c r="AJ9" i="4"/>
  <c r="AK9" i="4"/>
  <c r="AV9" i="4"/>
  <c r="AW9" i="4"/>
  <c r="BA9" i="4"/>
  <c r="BD9" i="4"/>
  <c r="BE9" i="4"/>
  <c r="BF9" i="4"/>
  <c r="M6" i="16" s="1"/>
  <c r="W10" i="4"/>
  <c r="E7" i="16" s="1"/>
  <c r="AJ10" i="4"/>
  <c r="AK10" i="4"/>
  <c r="AV10" i="4"/>
  <c r="AW10" i="4"/>
  <c r="W11" i="4"/>
  <c r="E8" i="16" s="1"/>
  <c r="AJ11" i="4"/>
  <c r="AK11" i="4"/>
  <c r="AV11" i="4"/>
  <c r="AW11" i="4"/>
  <c r="W12" i="4"/>
  <c r="E9" i="16" s="1"/>
  <c r="AJ12" i="4"/>
  <c r="AK12" i="4"/>
  <c r="AV12" i="4"/>
  <c r="AW12" i="4"/>
  <c r="W13" i="4"/>
  <c r="E10" i="16" s="1"/>
  <c r="AJ13" i="4"/>
  <c r="AK13" i="4"/>
  <c r="AV13" i="4"/>
  <c r="AW13" i="4"/>
  <c r="W14" i="4"/>
  <c r="E11" i="16" s="1"/>
  <c r="AJ14" i="4"/>
  <c r="AK14" i="4"/>
  <c r="AV14" i="4"/>
  <c r="AW14" i="4"/>
  <c r="W15" i="4"/>
  <c r="E12" i="16" s="1"/>
  <c r="AJ15" i="4"/>
  <c r="AK15" i="4"/>
  <c r="AV15" i="4"/>
  <c r="AW15" i="4"/>
  <c r="W17" i="4"/>
  <c r="E14" i="16" s="1"/>
  <c r="AJ17" i="4"/>
  <c r="AK17" i="4"/>
  <c r="AV17" i="4"/>
  <c r="AW17" i="4"/>
  <c r="W18" i="4"/>
  <c r="E15" i="16" s="1"/>
  <c r="AJ18" i="4"/>
  <c r="AK18" i="4"/>
  <c r="AV18" i="4"/>
  <c r="AW18" i="4"/>
  <c r="W19" i="4"/>
  <c r="E16" i="16" s="1"/>
  <c r="AJ19" i="4"/>
  <c r="AK19" i="4"/>
  <c r="AV19" i="4"/>
  <c r="AW19" i="4"/>
  <c r="W20" i="4"/>
  <c r="E17" i="16" s="1"/>
  <c r="AJ20" i="4"/>
  <c r="AK20" i="4"/>
  <c r="AV20" i="4"/>
  <c r="AW20" i="4"/>
  <c r="W21" i="4"/>
  <c r="E18" i="16" s="1"/>
  <c r="AJ21" i="4"/>
  <c r="AK21" i="4"/>
  <c r="AV21" i="4"/>
  <c r="AW21" i="4"/>
  <c r="W22" i="4"/>
  <c r="E19" i="16" s="1"/>
  <c r="AJ22" i="4"/>
  <c r="AK22" i="4"/>
  <c r="AV22" i="4"/>
  <c r="AW22" i="4"/>
  <c r="W23" i="4"/>
  <c r="E20" i="16" s="1"/>
  <c r="AJ23" i="4"/>
  <c r="AK23" i="4"/>
  <c r="AV23" i="4"/>
  <c r="AW23" i="4"/>
  <c r="W24" i="4"/>
  <c r="E21" i="16" s="1"/>
  <c r="AJ24" i="4"/>
  <c r="AK24" i="4"/>
  <c r="AV24" i="4"/>
  <c r="AW24" i="4"/>
  <c r="W25" i="4"/>
  <c r="E22" i="16" s="1"/>
  <c r="AJ25" i="4"/>
  <c r="AK25" i="4"/>
  <c r="AV25" i="4"/>
  <c r="AW25" i="4"/>
  <c r="W26" i="4"/>
  <c r="E23" i="16" s="1"/>
  <c r="AJ26" i="4"/>
  <c r="AK26" i="4"/>
  <c r="AV26" i="4"/>
  <c r="AW26" i="4"/>
  <c r="W27" i="4"/>
  <c r="E24" i="16" s="1"/>
  <c r="Z27" i="4"/>
  <c r="AC27" i="4"/>
  <c r="AF27" i="4"/>
  <c r="H27" i="23" s="1"/>
  <c r="H27" i="25" s="1"/>
  <c r="AG27" i="4"/>
  <c r="AH27" i="4"/>
  <c r="W28" i="4"/>
  <c r="E25" i="16" s="1"/>
  <c r="AJ28" i="4"/>
  <c r="AK28" i="4"/>
  <c r="AV28" i="4"/>
  <c r="AW28" i="4"/>
  <c r="W30" i="4"/>
  <c r="E27" i="16" s="1"/>
  <c r="AJ30" i="4"/>
  <c r="AK30" i="4"/>
  <c r="AV30" i="4"/>
  <c r="AW30" i="4"/>
  <c r="W31" i="4"/>
  <c r="E28" i="16" s="1"/>
  <c r="AJ31" i="4"/>
  <c r="AK31" i="4"/>
  <c r="AV31" i="4"/>
  <c r="AW31" i="4"/>
  <c r="W32" i="4"/>
  <c r="E29" i="16" s="1"/>
  <c r="AJ32" i="4"/>
  <c r="AK32" i="4"/>
  <c r="AV32" i="4"/>
  <c r="AW32" i="4"/>
  <c r="W33" i="4"/>
  <c r="E30" i="16" s="1"/>
  <c r="AJ33" i="4"/>
  <c r="AK33" i="4"/>
  <c r="AV33" i="4"/>
  <c r="AW33" i="4"/>
  <c r="W34" i="4"/>
  <c r="E31" i="16" s="1"/>
  <c r="AJ34" i="4"/>
  <c r="AK34" i="4"/>
  <c r="AV34" i="4"/>
  <c r="AW34" i="4"/>
  <c r="W35" i="4"/>
  <c r="E32" i="16" s="1"/>
  <c r="AJ35" i="4"/>
  <c r="AK35" i="4"/>
  <c r="AV35" i="4"/>
  <c r="AW35" i="4"/>
  <c r="W36" i="4"/>
  <c r="E33" i="16" s="1"/>
  <c r="AJ36" i="4"/>
  <c r="AK36" i="4"/>
  <c r="AV36" i="4"/>
  <c r="AW36" i="4"/>
  <c r="W37" i="4"/>
  <c r="E34" i="16" s="1"/>
  <c r="AJ37" i="4"/>
  <c r="AK37" i="4"/>
  <c r="AV37" i="4"/>
  <c r="AW37" i="4"/>
  <c r="W38" i="4"/>
  <c r="E35" i="16" s="1"/>
  <c r="AJ38" i="4"/>
  <c r="AK38" i="4"/>
  <c r="AV38" i="4"/>
  <c r="AW38" i="4"/>
  <c r="W39" i="4"/>
  <c r="E36" i="16" s="1"/>
  <c r="AJ39" i="4"/>
  <c r="AK39" i="4"/>
  <c r="AV39" i="4"/>
  <c r="AW39" i="4"/>
  <c r="W40" i="4"/>
  <c r="E37" i="16" s="1"/>
  <c r="AJ40" i="4"/>
  <c r="AK40" i="4"/>
  <c r="AV40" i="4"/>
  <c r="AW40" i="4"/>
  <c r="D6" i="32" l="1"/>
  <c r="D7" i="32"/>
  <c r="H10" i="32"/>
  <c r="H7" i="32"/>
  <c r="C6" i="32"/>
  <c r="D10" i="32"/>
  <c r="D5" i="32"/>
  <c r="C10" i="32"/>
  <c r="C8" i="32"/>
  <c r="H9" i="32"/>
  <c r="D8" i="32"/>
  <c r="O22" i="17"/>
  <c r="L6" i="16"/>
  <c r="R9" i="17" s="1"/>
  <c r="O9" i="17"/>
  <c r="O32" i="16"/>
  <c r="X35" i="17" s="1"/>
  <c r="R34" i="27"/>
  <c r="K23" i="16"/>
  <c r="N26" i="17" s="1"/>
  <c r="W26" i="17"/>
  <c r="K21" i="16"/>
  <c r="N24" i="17" s="1"/>
  <c r="W24" i="17"/>
  <c r="K19" i="16"/>
  <c r="N22" i="17" s="1"/>
  <c r="W22" i="17"/>
  <c r="K17" i="16"/>
  <c r="N20" i="17" s="1"/>
  <c r="W20" i="17"/>
  <c r="K15" i="16"/>
  <c r="N18" i="17" s="1"/>
  <c r="W18" i="17"/>
  <c r="K6" i="16"/>
  <c r="N9" i="17" s="1"/>
  <c r="W37" i="17"/>
  <c r="K34" i="16"/>
  <c r="N37" i="17" s="1"/>
  <c r="W33" i="17"/>
  <c r="K30" i="16"/>
  <c r="N33" i="17" s="1"/>
  <c r="W27" i="17"/>
  <c r="K24" i="16"/>
  <c r="N27" i="17" s="1"/>
  <c r="W40" i="17"/>
  <c r="K37" i="16"/>
  <c r="N40" i="17" s="1"/>
  <c r="P31" i="16"/>
  <c r="S33" i="27"/>
  <c r="W32" i="17"/>
  <c r="K29" i="16"/>
  <c r="N32" i="17" s="1"/>
  <c r="O33" i="17"/>
  <c r="AK27" i="4"/>
  <c r="G24" i="16"/>
  <c r="O25" i="17"/>
  <c r="I14" i="17"/>
  <c r="I6" i="17"/>
  <c r="H34" i="7"/>
  <c r="H17" i="7"/>
  <c r="H33" i="7"/>
  <c r="O31" i="16"/>
  <c r="X34" i="17" s="1"/>
  <c r="R33" i="27"/>
  <c r="T33" i="27" s="1"/>
  <c r="P4" i="16"/>
  <c r="S6" i="27"/>
  <c r="O22" i="16"/>
  <c r="X25" i="17" s="1"/>
  <c r="R24" i="27"/>
  <c r="BM25" i="15"/>
  <c r="P37" i="16"/>
  <c r="S39" i="27"/>
  <c r="W38" i="17"/>
  <c r="K35" i="16"/>
  <c r="N38" i="17" s="1"/>
  <c r="P29" i="16"/>
  <c r="S31" i="27"/>
  <c r="C11" i="17"/>
  <c r="U9" i="17"/>
  <c r="C9" i="17"/>
  <c r="O40" i="17"/>
  <c r="O36" i="17"/>
  <c r="O11" i="17"/>
  <c r="H10" i="7"/>
  <c r="H36" i="7"/>
  <c r="H27" i="7"/>
  <c r="O30" i="16"/>
  <c r="X33" i="17" s="1"/>
  <c r="R32" i="27"/>
  <c r="T32" i="27" s="1"/>
  <c r="P20" i="16"/>
  <c r="S22" i="27"/>
  <c r="P18" i="16"/>
  <c r="S20" i="27"/>
  <c r="P15" i="16"/>
  <c r="S17" i="27"/>
  <c r="P36" i="16"/>
  <c r="S38" i="27"/>
  <c r="P30" i="16"/>
  <c r="S32" i="27"/>
  <c r="O12" i="16"/>
  <c r="X15" i="17" s="1"/>
  <c r="R14" i="27"/>
  <c r="T9" i="18"/>
  <c r="T9" i="19" s="1"/>
  <c r="BM12" i="14"/>
  <c r="BL41" i="14"/>
  <c r="BM22" i="12"/>
  <c r="BM22" i="13" s="1"/>
  <c r="BM17" i="14"/>
  <c r="BM38" i="15"/>
  <c r="O5" i="16"/>
  <c r="X8" i="17" s="1"/>
  <c r="R7" i="27"/>
  <c r="P35" i="16"/>
  <c r="S37" i="27"/>
  <c r="W36" i="17"/>
  <c r="K33" i="16"/>
  <c r="N36" i="17" s="1"/>
  <c r="P27" i="16"/>
  <c r="S29" i="27"/>
  <c r="O19" i="16"/>
  <c r="X22" i="17" s="1"/>
  <c r="R21" i="27"/>
  <c r="O15" i="16"/>
  <c r="X18" i="17" s="1"/>
  <c r="R17" i="27"/>
  <c r="T17" i="27" s="1"/>
  <c r="O11" i="16"/>
  <c r="X14" i="17" s="1"/>
  <c r="R13" i="27"/>
  <c r="BJ10" i="15"/>
  <c r="J29" i="33"/>
  <c r="R7" i="17"/>
  <c r="W9" i="18"/>
  <c r="O38" i="17"/>
  <c r="I32" i="17"/>
  <c r="I24" i="17"/>
  <c r="I11" i="17"/>
  <c r="O36" i="16"/>
  <c r="R38" i="27"/>
  <c r="T38" i="27" s="1"/>
  <c r="O28" i="16"/>
  <c r="X31" i="17" s="1"/>
  <c r="R30" i="27"/>
  <c r="K22" i="16"/>
  <c r="N25" i="17" s="1"/>
  <c r="W25" i="17"/>
  <c r="K20" i="16"/>
  <c r="W23" i="17"/>
  <c r="K18" i="16"/>
  <c r="N21" i="17" s="1"/>
  <c r="W21" i="17"/>
  <c r="K16" i="16"/>
  <c r="W19" i="17"/>
  <c r="K14" i="16"/>
  <c r="N17" i="17" s="1"/>
  <c r="W17" i="17"/>
  <c r="K36" i="16"/>
  <c r="N39" i="17" s="1"/>
  <c r="W35" i="17"/>
  <c r="K32" i="16"/>
  <c r="N35" i="17" s="1"/>
  <c r="K28" i="16"/>
  <c r="N31" i="17" s="1"/>
  <c r="O16" i="16"/>
  <c r="X19" i="17" s="1"/>
  <c r="R18" i="27"/>
  <c r="O8" i="16"/>
  <c r="X11" i="17" s="1"/>
  <c r="R10" i="27"/>
  <c r="AW41" i="15"/>
  <c r="P41" i="21"/>
  <c r="BK24" i="4"/>
  <c r="O21" i="16"/>
  <c r="X24" i="17" s="1"/>
  <c r="R23" i="27"/>
  <c r="T23" i="27" s="1"/>
  <c r="O17" i="16"/>
  <c r="X20" i="17" s="1"/>
  <c r="R19" i="27"/>
  <c r="BK16" i="4"/>
  <c r="O13" i="16"/>
  <c r="X16" i="17" s="1"/>
  <c r="R15" i="27"/>
  <c r="I39" i="17"/>
  <c r="O37" i="17"/>
  <c r="O21" i="17"/>
  <c r="I19" i="17"/>
  <c r="O17" i="17"/>
  <c r="O12" i="17"/>
  <c r="O8" i="17"/>
  <c r="H26" i="7"/>
  <c r="H9" i="7"/>
  <c r="H25" i="7"/>
  <c r="O35" i="16"/>
  <c r="X38" i="17" s="1"/>
  <c r="R37" i="27"/>
  <c r="T37" i="27" s="1"/>
  <c r="O27" i="16"/>
  <c r="X30" i="17" s="1"/>
  <c r="R29" i="27"/>
  <c r="T29" i="27" s="1"/>
  <c r="K12" i="16"/>
  <c r="N15" i="17" s="1"/>
  <c r="W15" i="17"/>
  <c r="K11" i="16"/>
  <c r="N14" i="17" s="1"/>
  <c r="W14" i="17"/>
  <c r="W12" i="17"/>
  <c r="K9" i="16"/>
  <c r="N12" i="17" s="1"/>
  <c r="W11" i="17"/>
  <c r="K8" i="16"/>
  <c r="N11" i="17" s="1"/>
  <c r="W10" i="17"/>
  <c r="K7" i="16"/>
  <c r="N10" i="17" s="1"/>
  <c r="P5" i="16"/>
  <c r="S7" i="27"/>
  <c r="O14" i="16"/>
  <c r="X17" i="17" s="1"/>
  <c r="R16" i="27"/>
  <c r="O4" i="16"/>
  <c r="X7" i="17" s="1"/>
  <c r="R6" i="27"/>
  <c r="T6" i="27" s="1"/>
  <c r="X9" i="18"/>
  <c r="X9" i="19" s="1"/>
  <c r="J8" i="36"/>
  <c r="E26" i="36"/>
  <c r="I27" i="18"/>
  <c r="W30" i="17"/>
  <c r="K27" i="16"/>
  <c r="N30" i="17" s="1"/>
  <c r="X14" i="19"/>
  <c r="AJ27" i="4"/>
  <c r="F24" i="16"/>
  <c r="O24" i="17"/>
  <c r="O15" i="17"/>
  <c r="P3" i="16"/>
  <c r="S5" i="27"/>
  <c r="O6" i="17"/>
  <c r="H20" i="7"/>
  <c r="H28" i="7"/>
  <c r="H11" i="7"/>
  <c r="H19" i="7"/>
  <c r="H35" i="7"/>
  <c r="O34" i="16"/>
  <c r="X37" i="17" s="1"/>
  <c r="R36" i="27"/>
  <c r="P22" i="16"/>
  <c r="S24" i="27"/>
  <c r="P21" i="16"/>
  <c r="S23" i="27"/>
  <c r="P19" i="16"/>
  <c r="S21" i="27"/>
  <c r="P17" i="16"/>
  <c r="S19" i="27"/>
  <c r="P16" i="16"/>
  <c r="S18" i="27"/>
  <c r="P14" i="16"/>
  <c r="S16" i="27"/>
  <c r="O37" i="16"/>
  <c r="X40" i="17" s="1"/>
  <c r="R39" i="27"/>
  <c r="P34" i="16"/>
  <c r="S36" i="27"/>
  <c r="P32" i="16"/>
  <c r="S34" i="27"/>
  <c r="P28" i="16"/>
  <c r="S30" i="27"/>
  <c r="O20" i="16"/>
  <c r="X23" i="17" s="1"/>
  <c r="R22" i="27"/>
  <c r="T22" i="27" s="1"/>
  <c r="O39" i="17"/>
  <c r="O31" i="17"/>
  <c r="O23" i="17"/>
  <c r="O19" i="17"/>
  <c r="O14" i="17"/>
  <c r="O10" i="17"/>
  <c r="O3" i="16"/>
  <c r="X6" i="17" s="1"/>
  <c r="R5" i="27"/>
  <c r="K3" i="16"/>
  <c r="N6" i="17" s="1"/>
  <c r="W6" i="17"/>
  <c r="BK19" i="4"/>
  <c r="BK7" i="4"/>
  <c r="F39" i="7"/>
  <c r="F39" i="8" s="1"/>
  <c r="H12" i="7"/>
  <c r="H22" i="7"/>
  <c r="H30" i="7"/>
  <c r="H38" i="7"/>
  <c r="H13" i="7"/>
  <c r="H21" i="7"/>
  <c r="H29" i="7"/>
  <c r="H37" i="7"/>
  <c r="O33" i="16"/>
  <c r="X36" i="17" s="1"/>
  <c r="R35" i="27"/>
  <c r="O29" i="16"/>
  <c r="X32" i="17" s="1"/>
  <c r="R31" i="27"/>
  <c r="T31" i="27" s="1"/>
  <c r="P13" i="16"/>
  <c r="S15" i="27"/>
  <c r="P12" i="16"/>
  <c r="S14" i="27"/>
  <c r="P11" i="16"/>
  <c r="S13" i="27"/>
  <c r="P9" i="16"/>
  <c r="S11" i="27"/>
  <c r="P8" i="16"/>
  <c r="S10" i="27"/>
  <c r="P7" i="16"/>
  <c r="S9" i="27"/>
  <c r="W8" i="17"/>
  <c r="K5" i="16"/>
  <c r="N8" i="17" s="1"/>
  <c r="W7" i="17"/>
  <c r="K4" i="16"/>
  <c r="N7" i="17" s="1"/>
  <c r="O18" i="16"/>
  <c r="X21" i="17" s="1"/>
  <c r="R20" i="27"/>
  <c r="O27" i="18"/>
  <c r="O27" i="19" s="1"/>
  <c r="G26" i="36"/>
  <c r="X27" i="18"/>
  <c r="J26" i="36"/>
  <c r="AK41" i="15"/>
  <c r="J41" i="21"/>
  <c r="BI41" i="15"/>
  <c r="Y41" i="21"/>
  <c r="P33" i="16"/>
  <c r="S35" i="27"/>
  <c r="W34" i="17"/>
  <c r="K31" i="16"/>
  <c r="O9" i="16"/>
  <c r="X12" i="17" s="1"/>
  <c r="R11" i="27"/>
  <c r="O7" i="16"/>
  <c r="X10" i="17" s="1"/>
  <c r="R9" i="27"/>
  <c r="BJ40" i="13"/>
  <c r="J10" i="33"/>
  <c r="J12" i="33"/>
  <c r="P10" i="16"/>
  <c r="S12" i="27"/>
  <c r="O13" i="17"/>
  <c r="W13" i="17"/>
  <c r="K10" i="16"/>
  <c r="N13" i="17" s="1"/>
  <c r="O10" i="16"/>
  <c r="X13" i="17" s="1"/>
  <c r="R12" i="27"/>
  <c r="P23" i="16"/>
  <c r="S25" i="27"/>
  <c r="O23" i="16"/>
  <c r="X26" i="17" s="1"/>
  <c r="R25" i="27"/>
  <c r="BG41" i="15"/>
  <c r="T41" i="21"/>
  <c r="AU41" i="15"/>
  <c r="N41" i="21"/>
  <c r="N41" i="22" s="1"/>
  <c r="W41" i="21"/>
  <c r="AI41" i="15"/>
  <c r="H41" i="21"/>
  <c r="AJ41" i="15"/>
  <c r="E40" i="37"/>
  <c r="I41" i="21"/>
  <c r="AV41" i="15"/>
  <c r="G40" i="37"/>
  <c r="O41" i="21"/>
  <c r="BH41" i="15"/>
  <c r="J40" i="37"/>
  <c r="X41" i="21"/>
  <c r="W41" i="15"/>
  <c r="E41" i="21"/>
  <c r="H40" i="36"/>
  <c r="R41" i="18"/>
  <c r="U41" i="18"/>
  <c r="U41" i="19" s="1"/>
  <c r="I40" i="36"/>
  <c r="N41" i="18"/>
  <c r="F41" i="18"/>
  <c r="D40" i="36"/>
  <c r="I41" i="18"/>
  <c r="J38" i="16"/>
  <c r="I38" i="16"/>
  <c r="L41" i="17" s="1"/>
  <c r="W28" i="17"/>
  <c r="K25" i="16"/>
  <c r="P25" i="16"/>
  <c r="S27" i="27"/>
  <c r="BK28" i="4"/>
  <c r="O25" i="16"/>
  <c r="X28" i="17" s="1"/>
  <c r="R27" i="27"/>
  <c r="C38" i="16"/>
  <c r="C41" i="17" s="1"/>
  <c r="BM7" i="15"/>
  <c r="P27" i="19"/>
  <c r="S40" i="17"/>
  <c r="H39" i="32"/>
  <c r="V40" i="17"/>
  <c r="I39" i="32"/>
  <c r="D39" i="17"/>
  <c r="C38" i="32"/>
  <c r="S38" i="17"/>
  <c r="H37" i="32"/>
  <c r="V38" i="17"/>
  <c r="I37" i="32"/>
  <c r="D37" i="17"/>
  <c r="C36" i="32"/>
  <c r="S36" i="17"/>
  <c r="H35" i="32"/>
  <c r="V36" i="17"/>
  <c r="I35" i="32"/>
  <c r="D35" i="17"/>
  <c r="C34" i="32"/>
  <c r="S34" i="17"/>
  <c r="H33" i="32"/>
  <c r="V34" i="17"/>
  <c r="I33" i="32"/>
  <c r="D33" i="17"/>
  <c r="C32" i="32"/>
  <c r="S32" i="17"/>
  <c r="H31" i="32"/>
  <c r="V32" i="17"/>
  <c r="I31" i="32"/>
  <c r="D31" i="17"/>
  <c r="C30" i="32"/>
  <c r="S30" i="17"/>
  <c r="H29" i="32"/>
  <c r="V30" i="17"/>
  <c r="I29" i="32"/>
  <c r="D29" i="17"/>
  <c r="C28" i="32"/>
  <c r="S28" i="17"/>
  <c r="H27" i="32"/>
  <c r="V28" i="17"/>
  <c r="I27" i="32"/>
  <c r="V25" i="17"/>
  <c r="I24" i="32"/>
  <c r="G25" i="17"/>
  <c r="D24" i="32"/>
  <c r="V23" i="17"/>
  <c r="I22" i="32"/>
  <c r="G23" i="17"/>
  <c r="D22" i="32"/>
  <c r="V21" i="17"/>
  <c r="I20" i="32"/>
  <c r="G21" i="17"/>
  <c r="D20" i="32"/>
  <c r="V19" i="17"/>
  <c r="I18" i="32"/>
  <c r="G19" i="17"/>
  <c r="D18" i="32"/>
  <c r="V17" i="17"/>
  <c r="I16" i="32"/>
  <c r="M15" i="17"/>
  <c r="F14" i="32"/>
  <c r="V13" i="17"/>
  <c r="I12" i="32"/>
  <c r="M11" i="17"/>
  <c r="F10" i="32"/>
  <c r="V8" i="17"/>
  <c r="I7" i="32"/>
  <c r="V6" i="17"/>
  <c r="I5" i="32"/>
  <c r="M9" i="17"/>
  <c r="F8" i="32"/>
  <c r="V7" i="17"/>
  <c r="I6" i="32"/>
  <c r="D40" i="17"/>
  <c r="C39" i="32"/>
  <c r="V39" i="17"/>
  <c r="I38" i="32"/>
  <c r="G39" i="17"/>
  <c r="D38" i="32"/>
  <c r="D38" i="17"/>
  <c r="C37" i="32"/>
  <c r="V37" i="17"/>
  <c r="I36" i="32"/>
  <c r="G37" i="17"/>
  <c r="D36" i="32"/>
  <c r="D36" i="17"/>
  <c r="C35" i="32"/>
  <c r="V35" i="17"/>
  <c r="I34" i="32"/>
  <c r="G35" i="17"/>
  <c r="D34" i="32"/>
  <c r="D34" i="17"/>
  <c r="C33" i="32"/>
  <c r="V33" i="17"/>
  <c r="I32" i="32"/>
  <c r="G33" i="17"/>
  <c r="D32" i="32"/>
  <c r="D32" i="17"/>
  <c r="C31" i="32"/>
  <c r="V31" i="17"/>
  <c r="I30" i="32"/>
  <c r="G31" i="17"/>
  <c r="D30" i="32"/>
  <c r="D30" i="17"/>
  <c r="C29" i="32"/>
  <c r="V29" i="17"/>
  <c r="I28" i="32"/>
  <c r="G29" i="17"/>
  <c r="D28" i="32"/>
  <c r="D28" i="17"/>
  <c r="C27" i="32"/>
  <c r="V27" i="17"/>
  <c r="I26" i="32"/>
  <c r="D27" i="17"/>
  <c r="C26" i="32"/>
  <c r="S26" i="17"/>
  <c r="H25" i="32"/>
  <c r="V26" i="17"/>
  <c r="I25" i="32"/>
  <c r="M24" i="17"/>
  <c r="F23" i="32"/>
  <c r="G24" i="17"/>
  <c r="D23" i="32"/>
  <c r="D23" i="17"/>
  <c r="C22" i="32"/>
  <c r="S22" i="17"/>
  <c r="H21" i="32"/>
  <c r="V22" i="17"/>
  <c r="I21" i="32"/>
  <c r="M20" i="17"/>
  <c r="F19" i="32"/>
  <c r="G20" i="17"/>
  <c r="D19" i="32"/>
  <c r="D19" i="17"/>
  <c r="C18" i="32"/>
  <c r="S18" i="17"/>
  <c r="H17" i="32"/>
  <c r="V18" i="17"/>
  <c r="I17" i="32"/>
  <c r="V16" i="17"/>
  <c r="I15" i="32"/>
  <c r="M14" i="17"/>
  <c r="F13" i="32"/>
  <c r="M12" i="17"/>
  <c r="F11" i="32"/>
  <c r="M10" i="17"/>
  <c r="F9" i="32"/>
  <c r="S41" i="22"/>
  <c r="V41" i="22"/>
  <c r="Y36" i="22"/>
  <c r="J35" i="34"/>
  <c r="J7" i="22"/>
  <c r="E6" i="34"/>
  <c r="J9" i="22"/>
  <c r="E8" i="34"/>
  <c r="J12" i="22"/>
  <c r="E11" i="34"/>
  <c r="J14" i="22"/>
  <c r="E13" i="34"/>
  <c r="J16" i="22"/>
  <c r="E15" i="34"/>
  <c r="J18" i="22"/>
  <c r="E17" i="34"/>
  <c r="J20" i="22"/>
  <c r="E19" i="34"/>
  <c r="J22" i="22"/>
  <c r="E21" i="34"/>
  <c r="J24" i="22"/>
  <c r="E23" i="34"/>
  <c r="J28" i="22"/>
  <c r="E27" i="34"/>
  <c r="J36" i="22"/>
  <c r="E35" i="34"/>
  <c r="J15" i="22"/>
  <c r="E14" i="34"/>
  <c r="P8" i="22"/>
  <c r="G7" i="34"/>
  <c r="P19" i="22"/>
  <c r="G18" i="34"/>
  <c r="J21" i="22"/>
  <c r="E20" i="34"/>
  <c r="P27" i="22"/>
  <c r="G26" i="34"/>
  <c r="P29" i="22"/>
  <c r="G28" i="34"/>
  <c r="J31" i="22"/>
  <c r="E30" i="34"/>
  <c r="P33" i="22"/>
  <c r="G32" i="34"/>
  <c r="J39" i="22"/>
  <c r="E38" i="34"/>
  <c r="P28" i="22"/>
  <c r="G27" i="34"/>
  <c r="P30" i="22"/>
  <c r="G29" i="34"/>
  <c r="P32" i="22"/>
  <c r="G31" i="34"/>
  <c r="P36" i="22"/>
  <c r="G35" i="34"/>
  <c r="P7" i="22"/>
  <c r="G6" i="34"/>
  <c r="Y10" i="22"/>
  <c r="J9" i="34"/>
  <c r="J11" i="22"/>
  <c r="E10" i="34"/>
  <c r="Y17" i="22"/>
  <c r="J16" i="34"/>
  <c r="P18" i="22"/>
  <c r="G17" i="34"/>
  <c r="Y21" i="22"/>
  <c r="J20" i="34"/>
  <c r="P22" i="22"/>
  <c r="G21" i="34"/>
  <c r="Y25" i="22"/>
  <c r="J24" i="34"/>
  <c r="Y27" i="22"/>
  <c r="J26" i="34"/>
  <c r="Y28" i="22"/>
  <c r="J27" i="34"/>
  <c r="Y31" i="22"/>
  <c r="J30" i="34"/>
  <c r="Y39" i="22"/>
  <c r="J38" i="34"/>
  <c r="Y29" i="22"/>
  <c r="J28" i="34"/>
  <c r="Y33" i="22"/>
  <c r="J32" i="34"/>
  <c r="Y37" i="22"/>
  <c r="J36" i="34"/>
  <c r="Y7" i="22"/>
  <c r="J6" i="34"/>
  <c r="Y12" i="22"/>
  <c r="J11" i="34"/>
  <c r="Y16" i="22"/>
  <c r="J15" i="34"/>
  <c r="Y20" i="22"/>
  <c r="J19" i="34"/>
  <c r="Y24" i="22"/>
  <c r="J23" i="34"/>
  <c r="J30" i="22"/>
  <c r="E29" i="34"/>
  <c r="J6" i="22"/>
  <c r="E5" i="34"/>
  <c r="P6" i="22"/>
  <c r="G5" i="34"/>
  <c r="J8" i="22"/>
  <c r="E7" i="34"/>
  <c r="J10" i="22"/>
  <c r="E9" i="34"/>
  <c r="P21" i="22"/>
  <c r="G20" i="34"/>
  <c r="J23" i="22"/>
  <c r="E22" i="34"/>
  <c r="J29" i="22"/>
  <c r="E28" i="34"/>
  <c r="P31" i="22"/>
  <c r="G30" i="34"/>
  <c r="P39" i="22"/>
  <c r="G38" i="34"/>
  <c r="V9" i="19"/>
  <c r="I8" i="33"/>
  <c r="P8" i="19"/>
  <c r="G7" i="33"/>
  <c r="P15" i="19"/>
  <c r="G14" i="33"/>
  <c r="P19" i="19"/>
  <c r="G18" i="33"/>
  <c r="P21" i="19"/>
  <c r="G20" i="33"/>
  <c r="P23" i="19"/>
  <c r="G22" i="33"/>
  <c r="P25" i="19"/>
  <c r="G24" i="33"/>
  <c r="P33" i="19"/>
  <c r="G32" i="33"/>
  <c r="P10" i="19"/>
  <c r="G9" i="33"/>
  <c r="P12" i="19"/>
  <c r="G11" i="33"/>
  <c r="J15" i="19"/>
  <c r="E14" i="33"/>
  <c r="J17" i="19"/>
  <c r="E16" i="33"/>
  <c r="J19" i="19"/>
  <c r="E18" i="33"/>
  <c r="J21" i="19"/>
  <c r="E20" i="33"/>
  <c r="J31" i="19"/>
  <c r="E30" i="33"/>
  <c r="J35" i="19"/>
  <c r="E34" i="33"/>
  <c r="J12" i="19"/>
  <c r="E11" i="33"/>
  <c r="J14" i="19"/>
  <c r="E13" i="33"/>
  <c r="P16" i="19"/>
  <c r="G15" i="33"/>
  <c r="J18" i="19"/>
  <c r="E17" i="33"/>
  <c r="D41" i="22"/>
  <c r="C40" i="34"/>
  <c r="P9" i="19"/>
  <c r="G8" i="33"/>
  <c r="P11" i="19"/>
  <c r="G10" i="33"/>
  <c r="P20" i="19"/>
  <c r="G19" i="33"/>
  <c r="P22" i="19"/>
  <c r="G21" i="33"/>
  <c r="P26" i="19"/>
  <c r="G25" i="33"/>
  <c r="G27" i="19"/>
  <c r="D26" i="33"/>
  <c r="P28" i="19"/>
  <c r="G27" i="33"/>
  <c r="P30" i="19"/>
  <c r="G29" i="33"/>
  <c r="P32" i="19"/>
  <c r="G31" i="33"/>
  <c r="P36" i="19"/>
  <c r="G35" i="33"/>
  <c r="J38" i="19"/>
  <c r="E37" i="33"/>
  <c r="J40" i="19"/>
  <c r="E39" i="33"/>
  <c r="P37" i="19"/>
  <c r="G36" i="33"/>
  <c r="M41" i="22"/>
  <c r="F40" i="34"/>
  <c r="J11" i="19"/>
  <c r="E10" i="33"/>
  <c r="P40" i="19"/>
  <c r="G39" i="33"/>
  <c r="Y27" i="19"/>
  <c r="M40" i="17"/>
  <c r="F39" i="32"/>
  <c r="G40" i="17"/>
  <c r="D39" i="32"/>
  <c r="M38" i="17"/>
  <c r="F37" i="32"/>
  <c r="G38" i="17"/>
  <c r="D37" i="32"/>
  <c r="M36" i="17"/>
  <c r="F35" i="32"/>
  <c r="G36" i="17"/>
  <c r="D35" i="32"/>
  <c r="M34" i="17"/>
  <c r="F33" i="32"/>
  <c r="G34" i="17"/>
  <c r="D33" i="32"/>
  <c r="M32" i="17"/>
  <c r="F31" i="32"/>
  <c r="G32" i="17"/>
  <c r="D31" i="32"/>
  <c r="M30" i="17"/>
  <c r="F29" i="32"/>
  <c r="G30" i="17"/>
  <c r="D29" i="32"/>
  <c r="M28" i="17"/>
  <c r="F27" i="32"/>
  <c r="G28" i="17"/>
  <c r="D27" i="32"/>
  <c r="D26" i="17"/>
  <c r="C25" i="32"/>
  <c r="S25" i="17"/>
  <c r="H24" i="32"/>
  <c r="M25" i="17"/>
  <c r="F24" i="32"/>
  <c r="D24" i="17"/>
  <c r="C23" i="32"/>
  <c r="S23" i="17"/>
  <c r="H22" i="32"/>
  <c r="M23" i="17"/>
  <c r="F22" i="32"/>
  <c r="D22" i="17"/>
  <c r="C21" i="32"/>
  <c r="S21" i="17"/>
  <c r="H20" i="32"/>
  <c r="M21" i="17"/>
  <c r="F20" i="32"/>
  <c r="D20" i="17"/>
  <c r="C19" i="32"/>
  <c r="S19" i="17"/>
  <c r="H18" i="32"/>
  <c r="M19" i="17"/>
  <c r="F18" i="32"/>
  <c r="D18" i="17"/>
  <c r="C17" i="32"/>
  <c r="S17" i="17"/>
  <c r="H16" i="32"/>
  <c r="M17" i="17"/>
  <c r="F16" i="32"/>
  <c r="V15" i="17"/>
  <c r="I14" i="32"/>
  <c r="M13" i="17"/>
  <c r="F12" i="32"/>
  <c r="V11" i="17"/>
  <c r="I10" i="32"/>
  <c r="M8" i="17"/>
  <c r="F7" i="32"/>
  <c r="M6" i="17"/>
  <c r="F5" i="32"/>
  <c r="M7" i="17"/>
  <c r="F6" i="32"/>
  <c r="S39" i="17"/>
  <c r="H38" i="32"/>
  <c r="M39" i="17"/>
  <c r="F38" i="32"/>
  <c r="S37" i="17"/>
  <c r="H36" i="32"/>
  <c r="M37" i="17"/>
  <c r="F36" i="32"/>
  <c r="S35" i="17"/>
  <c r="H34" i="32"/>
  <c r="M35" i="17"/>
  <c r="F34" i="32"/>
  <c r="S33" i="17"/>
  <c r="H32" i="32"/>
  <c r="M33" i="17"/>
  <c r="F32" i="32"/>
  <c r="S31" i="17"/>
  <c r="H30" i="32"/>
  <c r="M31" i="17"/>
  <c r="F30" i="32"/>
  <c r="S29" i="17"/>
  <c r="H28" i="32"/>
  <c r="M29" i="17"/>
  <c r="F28" i="32"/>
  <c r="S27" i="17"/>
  <c r="H26" i="32"/>
  <c r="M27" i="17"/>
  <c r="F26" i="32"/>
  <c r="M26" i="17"/>
  <c r="F25" i="32"/>
  <c r="G26" i="17"/>
  <c r="D25" i="32"/>
  <c r="D25" i="17"/>
  <c r="C24" i="32"/>
  <c r="S24" i="17"/>
  <c r="H23" i="32"/>
  <c r="V24" i="17"/>
  <c r="I23" i="32"/>
  <c r="M22" i="17"/>
  <c r="F21" i="32"/>
  <c r="G22" i="17"/>
  <c r="D21" i="32"/>
  <c r="D21" i="17"/>
  <c r="C20" i="32"/>
  <c r="S20" i="17"/>
  <c r="H19" i="32"/>
  <c r="V20" i="17"/>
  <c r="I19" i="32"/>
  <c r="M18" i="17"/>
  <c r="F17" i="32"/>
  <c r="G18" i="17"/>
  <c r="D17" i="32"/>
  <c r="M16" i="17"/>
  <c r="F15" i="32"/>
  <c r="V14" i="17"/>
  <c r="I13" i="32"/>
  <c r="V12" i="17"/>
  <c r="I11" i="32"/>
  <c r="V10" i="17"/>
  <c r="I9" i="32"/>
  <c r="V41" i="19"/>
  <c r="S41" i="19"/>
  <c r="Y6" i="22"/>
  <c r="J5" i="34"/>
  <c r="P34" i="22"/>
  <c r="G33" i="34"/>
  <c r="P14" i="22"/>
  <c r="G13" i="34"/>
  <c r="J32" i="22"/>
  <c r="E31" i="34"/>
  <c r="Y15" i="22"/>
  <c r="J14" i="34"/>
  <c r="Y11" i="22"/>
  <c r="J10" i="34"/>
  <c r="P10" i="22"/>
  <c r="G9" i="34"/>
  <c r="J17" i="22"/>
  <c r="E16" i="34"/>
  <c r="P23" i="22"/>
  <c r="G22" i="34"/>
  <c r="P25" i="22"/>
  <c r="G24" i="34"/>
  <c r="J37" i="22"/>
  <c r="E36" i="34"/>
  <c r="Y8" i="22"/>
  <c r="J7" i="34"/>
  <c r="P9" i="22"/>
  <c r="G8" i="34"/>
  <c r="P12" i="22"/>
  <c r="G11" i="34"/>
  <c r="P16" i="22"/>
  <c r="G15" i="34"/>
  <c r="Y19" i="22"/>
  <c r="J18" i="34"/>
  <c r="P20" i="22"/>
  <c r="G19" i="34"/>
  <c r="Y23" i="22"/>
  <c r="J22" i="34"/>
  <c r="P24" i="22"/>
  <c r="G23" i="34"/>
  <c r="Y32" i="22"/>
  <c r="J31" i="34"/>
  <c r="Y30" i="22"/>
  <c r="J29" i="34"/>
  <c r="Y34" i="22"/>
  <c r="J33" i="34"/>
  <c r="Y9" i="22"/>
  <c r="J8" i="34"/>
  <c r="Y14" i="22"/>
  <c r="J13" i="34"/>
  <c r="Y18" i="22"/>
  <c r="J17" i="34"/>
  <c r="Y22" i="22"/>
  <c r="J21" i="34"/>
  <c r="J34" i="22"/>
  <c r="E33" i="34"/>
  <c r="P15" i="22"/>
  <c r="G14" i="34"/>
  <c r="P11" i="22"/>
  <c r="G10" i="34"/>
  <c r="P17" i="22"/>
  <c r="G16" i="34"/>
  <c r="J19" i="22"/>
  <c r="E18" i="34"/>
  <c r="J25" i="22"/>
  <c r="E24" i="34"/>
  <c r="J27" i="22"/>
  <c r="E26" i="34"/>
  <c r="J33" i="22"/>
  <c r="E32" i="34"/>
  <c r="P37" i="22"/>
  <c r="G36" i="34"/>
  <c r="D41" i="19"/>
  <c r="C40" i="33"/>
  <c r="P6" i="19"/>
  <c r="G5" i="33"/>
  <c r="P13" i="19"/>
  <c r="G12" i="33"/>
  <c r="P17" i="19"/>
  <c r="G16" i="33"/>
  <c r="P29" i="19"/>
  <c r="G28" i="33"/>
  <c r="P31" i="19"/>
  <c r="G30" i="33"/>
  <c r="P35" i="19"/>
  <c r="G34" i="33"/>
  <c r="J6" i="19"/>
  <c r="E5" i="33"/>
  <c r="J8" i="19"/>
  <c r="E7" i="33"/>
  <c r="J23" i="19"/>
  <c r="E22" i="33"/>
  <c r="J25" i="19"/>
  <c r="E24" i="33"/>
  <c r="J29" i="19"/>
  <c r="E28" i="33"/>
  <c r="J33" i="19"/>
  <c r="E32" i="33"/>
  <c r="J37" i="19"/>
  <c r="E36" i="33"/>
  <c r="J10" i="19"/>
  <c r="E9" i="33"/>
  <c r="M41" i="19"/>
  <c r="F40" i="33"/>
  <c r="J34" i="33"/>
  <c r="J32" i="33"/>
  <c r="J9" i="33"/>
  <c r="J11" i="33"/>
  <c r="J19" i="33"/>
  <c r="J21" i="33"/>
  <c r="J5" i="33"/>
  <c r="J7" i="33"/>
  <c r="J16" i="33"/>
  <c r="J18" i="33"/>
  <c r="J20" i="33"/>
  <c r="G13" i="33"/>
  <c r="E8" i="33"/>
  <c r="E21" i="33"/>
  <c r="E25" i="33"/>
  <c r="E27" i="33"/>
  <c r="E29" i="33"/>
  <c r="E35" i="33"/>
  <c r="G37" i="33"/>
  <c r="C16" i="32"/>
  <c r="H15" i="32"/>
  <c r="D15" i="32"/>
  <c r="C14" i="32"/>
  <c r="H13" i="32"/>
  <c r="D13" i="32"/>
  <c r="C12" i="32"/>
  <c r="H11" i="32"/>
  <c r="D11" i="32"/>
  <c r="C7" i="32"/>
  <c r="C5" i="32"/>
  <c r="J27" i="33"/>
  <c r="J28" i="33"/>
  <c r="J30" i="33"/>
  <c r="J31" i="33"/>
  <c r="J35" i="33"/>
  <c r="J14" i="33"/>
  <c r="J22" i="33"/>
  <c r="J24" i="33"/>
  <c r="J36" i="33"/>
  <c r="E15" i="33"/>
  <c r="G17" i="33"/>
  <c r="E12" i="33"/>
  <c r="E19" i="33"/>
  <c r="E31" i="33"/>
  <c r="D16" i="32"/>
  <c r="C15" i="32"/>
  <c r="H14" i="32"/>
  <c r="D14" i="32"/>
  <c r="C13" i="32"/>
  <c r="H12" i="32"/>
  <c r="D12" i="32"/>
  <c r="C11" i="32"/>
  <c r="C9" i="32"/>
  <c r="AU41" i="9"/>
  <c r="AT41" i="6"/>
  <c r="AT41" i="9" s="1"/>
  <c r="AR41" i="6"/>
  <c r="AR41" i="9" s="1"/>
  <c r="AP41" i="6"/>
  <c r="AP41" i="9" s="1"/>
  <c r="AN41" i="6"/>
  <c r="AN41" i="9" s="1"/>
  <c r="AC41" i="9"/>
  <c r="AB41" i="6"/>
  <c r="AB41" i="9" s="1"/>
  <c r="Z41" i="6"/>
  <c r="Z41" i="9" s="1"/>
  <c r="X41" i="6"/>
  <c r="X41" i="9" s="1"/>
  <c r="V41" i="6"/>
  <c r="V41" i="9" s="1"/>
  <c r="T41" i="9"/>
  <c r="S41" i="6"/>
  <c r="S41" i="9" s="1"/>
  <c r="Q41" i="6"/>
  <c r="Q41" i="9" s="1"/>
  <c r="O41" i="6"/>
  <c r="O41" i="9" s="1"/>
  <c r="M41" i="6"/>
  <c r="M41" i="9" s="1"/>
  <c r="AL41" i="9"/>
  <c r="AK41" i="6"/>
  <c r="AK41" i="9" s="1"/>
  <c r="AI41" i="6"/>
  <c r="AI41" i="9" s="1"/>
  <c r="AG41" i="6"/>
  <c r="AG41" i="9" s="1"/>
  <c r="AE41" i="6"/>
  <c r="AE41" i="9" s="1"/>
  <c r="K9" i="9"/>
  <c r="D7" i="7"/>
  <c r="J9" i="6"/>
  <c r="J9" i="9" s="1"/>
  <c r="H9" i="6"/>
  <c r="H9" i="9" s="1"/>
  <c r="F9" i="6"/>
  <c r="F9" i="9" s="1"/>
  <c r="D9" i="6"/>
  <c r="D9" i="9" s="1"/>
  <c r="K20" i="9"/>
  <c r="D18" i="7"/>
  <c r="D20" i="6"/>
  <c r="D20" i="9" s="1"/>
  <c r="J20" i="6"/>
  <c r="J20" i="9" s="1"/>
  <c r="H20" i="6"/>
  <c r="H20" i="9" s="1"/>
  <c r="F20" i="6"/>
  <c r="F20" i="9" s="1"/>
  <c r="G39" i="7"/>
  <c r="G39" i="8" s="1"/>
  <c r="G4" i="8"/>
  <c r="E39" i="7"/>
  <c r="E39" i="8" s="1"/>
  <c r="E4" i="8"/>
  <c r="I39" i="8"/>
  <c r="BM15" i="15"/>
  <c r="BM29" i="14"/>
  <c r="BM37" i="14"/>
  <c r="BM16" i="15"/>
  <c r="BM23" i="15"/>
  <c r="BM24" i="15"/>
  <c r="BM31" i="15"/>
  <c r="AI41" i="13"/>
  <c r="H41" i="22"/>
  <c r="H41" i="19"/>
  <c r="AL6" i="13"/>
  <c r="K6" i="19"/>
  <c r="AG41" i="13"/>
  <c r="F41" i="22"/>
  <c r="F41" i="19"/>
  <c r="AV27" i="13"/>
  <c r="AL40" i="13"/>
  <c r="K40" i="19"/>
  <c r="BJ17" i="13"/>
  <c r="Z17" i="19"/>
  <c r="BJ21" i="13"/>
  <c r="Z21" i="19"/>
  <c r="BJ23" i="13"/>
  <c r="Z23" i="19"/>
  <c r="BJ25" i="13"/>
  <c r="Z25" i="19"/>
  <c r="AK27" i="13"/>
  <c r="AL14" i="13"/>
  <c r="K14" i="19"/>
  <c r="BJ22" i="13"/>
  <c r="Z22" i="19"/>
  <c r="AL19" i="13"/>
  <c r="K19" i="19"/>
  <c r="AX9" i="13"/>
  <c r="Q9" i="19"/>
  <c r="AL12" i="13"/>
  <c r="K12" i="19"/>
  <c r="AX20" i="13"/>
  <c r="Q20" i="19"/>
  <c r="AX26" i="13"/>
  <c r="Q26" i="19"/>
  <c r="AX30" i="13"/>
  <c r="Q30" i="19"/>
  <c r="AX40" i="13"/>
  <c r="Q40" i="19"/>
  <c r="BJ10" i="13"/>
  <c r="Z10" i="19"/>
  <c r="AX16" i="13"/>
  <c r="Q16" i="19"/>
  <c r="AX17" i="13"/>
  <c r="Q17" i="19"/>
  <c r="AX11" i="13"/>
  <c r="Q11" i="19"/>
  <c r="AX22" i="13"/>
  <c r="Q22" i="19"/>
  <c r="AX28" i="13"/>
  <c r="Q28" i="19"/>
  <c r="AX32" i="13"/>
  <c r="Q32" i="19"/>
  <c r="AX36" i="13"/>
  <c r="Q36" i="19"/>
  <c r="AL38" i="13"/>
  <c r="K38" i="19"/>
  <c r="BJ13" i="13"/>
  <c r="Z13" i="19"/>
  <c r="AX14" i="13"/>
  <c r="Q14" i="19"/>
  <c r="AL16" i="13"/>
  <c r="K16" i="19"/>
  <c r="AX18" i="13"/>
  <c r="Q18" i="19"/>
  <c r="BI9" i="13"/>
  <c r="AL8" i="13"/>
  <c r="K8" i="19"/>
  <c r="AL9" i="13"/>
  <c r="K9" i="19"/>
  <c r="AL10" i="13"/>
  <c r="K10" i="19"/>
  <c r="AL13" i="13"/>
  <c r="K13" i="19"/>
  <c r="AL20" i="13"/>
  <c r="K20" i="19"/>
  <c r="AX21" i="13"/>
  <c r="Q21" i="19"/>
  <c r="AL22" i="13"/>
  <c r="K22" i="19"/>
  <c r="AX23" i="13"/>
  <c r="Q23" i="19"/>
  <c r="AX25" i="13"/>
  <c r="Q25" i="19"/>
  <c r="AL26" i="13"/>
  <c r="K26" i="19"/>
  <c r="AF41" i="13"/>
  <c r="Q41" i="23"/>
  <c r="AL28" i="13"/>
  <c r="K28" i="19"/>
  <c r="AX31" i="13"/>
  <c r="Q31" i="19"/>
  <c r="AL32" i="13"/>
  <c r="K32" i="19"/>
  <c r="AX37" i="13"/>
  <c r="Q37" i="19"/>
  <c r="AX38" i="13"/>
  <c r="Q38" i="19"/>
  <c r="AI27" i="13"/>
  <c r="H27" i="19"/>
  <c r="BJ26" i="13"/>
  <c r="Z26" i="19"/>
  <c r="BK7" i="13"/>
  <c r="BM7" i="12"/>
  <c r="BM7" i="13" s="1"/>
  <c r="BJ15" i="13"/>
  <c r="Z15" i="19"/>
  <c r="BJ19" i="13"/>
  <c r="Z19" i="19"/>
  <c r="AJ41" i="13"/>
  <c r="I41" i="22"/>
  <c r="I41" i="19"/>
  <c r="BJ29" i="13"/>
  <c r="Z29" i="19"/>
  <c r="BJ31" i="13"/>
  <c r="Z31" i="19"/>
  <c r="BJ33" i="13"/>
  <c r="Z33" i="19"/>
  <c r="BJ35" i="13"/>
  <c r="Z35" i="19"/>
  <c r="BJ37" i="13"/>
  <c r="Z37" i="19"/>
  <c r="W41" i="13"/>
  <c r="E41" i="22"/>
  <c r="E41" i="19"/>
  <c r="AH41" i="13"/>
  <c r="AX6" i="13"/>
  <c r="Q6" i="19"/>
  <c r="AL18" i="13"/>
  <c r="K18" i="19"/>
  <c r="AL15" i="13"/>
  <c r="K15" i="19"/>
  <c r="AX8" i="13"/>
  <c r="Q8" i="19"/>
  <c r="AL11" i="13"/>
  <c r="K11" i="19"/>
  <c r="BJ16" i="13"/>
  <c r="Z16" i="19"/>
  <c r="AL21" i="13"/>
  <c r="K21" i="19"/>
  <c r="BH27" i="13"/>
  <c r="X27" i="19"/>
  <c r="AL31" i="13"/>
  <c r="K31" i="19"/>
  <c r="AL35" i="13"/>
  <c r="K35" i="19"/>
  <c r="AJ27" i="13"/>
  <c r="I27" i="19"/>
  <c r="BJ12" i="13"/>
  <c r="Z12" i="19"/>
  <c r="BJ11" i="13"/>
  <c r="Z11" i="19"/>
  <c r="BJ14" i="13"/>
  <c r="Z14" i="19"/>
  <c r="AL23" i="13"/>
  <c r="K23" i="19"/>
  <c r="AL25" i="13"/>
  <c r="K25" i="19"/>
  <c r="AL29" i="13"/>
  <c r="K29" i="19"/>
  <c r="AL33" i="13"/>
  <c r="K33" i="19"/>
  <c r="AL37" i="13"/>
  <c r="K37" i="19"/>
  <c r="BJ32" i="13"/>
  <c r="Z32" i="19"/>
  <c r="BJ18" i="13"/>
  <c r="Z18" i="19"/>
  <c r="BJ30" i="13"/>
  <c r="Z30" i="19"/>
  <c r="AX29" i="13"/>
  <c r="Q29" i="19"/>
  <c r="AL30" i="13"/>
  <c r="K30" i="19"/>
  <c r="AX33" i="13"/>
  <c r="Q33" i="19"/>
  <c r="AX35" i="13"/>
  <c r="Q35" i="19"/>
  <c r="AL36" i="13"/>
  <c r="K36" i="19"/>
  <c r="AU41" i="13"/>
  <c r="N41" i="19"/>
  <c r="AX15" i="13"/>
  <c r="Q15" i="19"/>
  <c r="AL17" i="13"/>
  <c r="K17" i="19"/>
  <c r="AX19" i="13"/>
  <c r="Q19" i="19"/>
  <c r="AX10" i="13"/>
  <c r="Q10" i="19"/>
  <c r="AX12" i="13"/>
  <c r="Q12" i="19"/>
  <c r="AL27" i="12"/>
  <c r="K27" i="18" s="1"/>
  <c r="BM8" i="12"/>
  <c r="BM8" i="13" s="1"/>
  <c r="W9" i="19"/>
  <c r="Q6" i="22"/>
  <c r="AX6" i="15"/>
  <c r="Q11" i="22"/>
  <c r="AX11" i="15"/>
  <c r="Z16" i="22"/>
  <c r="BJ16" i="15"/>
  <c r="Z11" i="22"/>
  <c r="BJ11" i="15"/>
  <c r="Z18" i="22"/>
  <c r="BJ18" i="15"/>
  <c r="Z20" i="22"/>
  <c r="BJ20" i="15"/>
  <c r="Z22" i="22"/>
  <c r="BJ22" i="15"/>
  <c r="Z24" i="22"/>
  <c r="BJ24" i="15"/>
  <c r="Z28" i="22"/>
  <c r="BJ28" i="15"/>
  <c r="Z30" i="22"/>
  <c r="BJ30" i="15"/>
  <c r="Z32" i="22"/>
  <c r="BJ32" i="15"/>
  <c r="Z34" i="22"/>
  <c r="BJ34" i="15"/>
  <c r="Z36" i="22"/>
  <c r="BJ36" i="15"/>
  <c r="BJ38" i="15"/>
  <c r="K16" i="22"/>
  <c r="AL16" i="15"/>
  <c r="Q10" i="22"/>
  <c r="AX10" i="15"/>
  <c r="K23" i="22"/>
  <c r="AL23" i="15"/>
  <c r="K27" i="22"/>
  <c r="AL27" i="15"/>
  <c r="Z29" i="22"/>
  <c r="BJ29" i="15"/>
  <c r="Z37" i="22"/>
  <c r="BJ37" i="15"/>
  <c r="K7" i="22"/>
  <c r="AL7" i="15"/>
  <c r="K9" i="22"/>
  <c r="AL9" i="15"/>
  <c r="K32" i="22"/>
  <c r="AL32" i="15"/>
  <c r="Q15" i="22"/>
  <c r="AX15" i="15"/>
  <c r="Z21" i="22"/>
  <c r="BJ21" i="15"/>
  <c r="K15" i="22"/>
  <c r="AL15" i="15"/>
  <c r="Q7" i="22"/>
  <c r="AX7" i="15"/>
  <c r="K18" i="22"/>
  <c r="AL18" i="15"/>
  <c r="Q20" i="22"/>
  <c r="AX20" i="15"/>
  <c r="Q23" i="22"/>
  <c r="AX23" i="15"/>
  <c r="Q25" i="22"/>
  <c r="AX25" i="15"/>
  <c r="K28" i="22"/>
  <c r="AL28" i="15"/>
  <c r="Q30" i="22"/>
  <c r="AX30" i="15"/>
  <c r="Q34" i="22"/>
  <c r="AX34" i="15"/>
  <c r="K37" i="22"/>
  <c r="AL37" i="15"/>
  <c r="Z31" i="22"/>
  <c r="BJ31" i="15"/>
  <c r="Q16" i="22"/>
  <c r="AX16" i="15"/>
  <c r="AL41" i="14"/>
  <c r="K6" i="22"/>
  <c r="AL6" i="15"/>
  <c r="Z12" i="22"/>
  <c r="BJ12" i="15"/>
  <c r="Z14" i="22"/>
  <c r="BJ14" i="15"/>
  <c r="K12" i="22"/>
  <c r="AL12" i="15"/>
  <c r="Q8" i="22"/>
  <c r="AX8" i="15"/>
  <c r="Z15" i="22"/>
  <c r="BJ15" i="15"/>
  <c r="K25" i="22"/>
  <c r="AL25" i="15"/>
  <c r="K31" i="22"/>
  <c r="AL31" i="15"/>
  <c r="Z33" i="22"/>
  <c r="BJ33" i="15"/>
  <c r="K14" i="22"/>
  <c r="AL14" i="15"/>
  <c r="K8" i="22"/>
  <c r="AL8" i="15"/>
  <c r="K17" i="22"/>
  <c r="AL17" i="15"/>
  <c r="K21" i="22"/>
  <c r="AL21" i="15"/>
  <c r="Q31" i="22"/>
  <c r="AX31" i="15"/>
  <c r="K20" i="22"/>
  <c r="AL20" i="15"/>
  <c r="K36" i="22"/>
  <c r="AL36" i="15"/>
  <c r="Z17" i="22"/>
  <c r="BJ17" i="15"/>
  <c r="Q14" i="22"/>
  <c r="AX14" i="15"/>
  <c r="Q9" i="22"/>
  <c r="AX9" i="15"/>
  <c r="Q19" i="22"/>
  <c r="AX19" i="15"/>
  <c r="K22" i="22"/>
  <c r="AL22" i="15"/>
  <c r="K24" i="22"/>
  <c r="AL24" i="15"/>
  <c r="Q27" i="22"/>
  <c r="AX27" i="15"/>
  <c r="Q29" i="22"/>
  <c r="AX29" i="15"/>
  <c r="Q33" i="22"/>
  <c r="AX33" i="15"/>
  <c r="Q36" i="22"/>
  <c r="AX36" i="15"/>
  <c r="K39" i="22"/>
  <c r="AL39" i="15"/>
  <c r="Z19" i="22"/>
  <c r="BJ19" i="15"/>
  <c r="Z39" i="22"/>
  <c r="BJ39" i="15"/>
  <c r="Z25" i="22"/>
  <c r="BJ25" i="15"/>
  <c r="Q12" i="22"/>
  <c r="AX12" i="15"/>
  <c r="K10" i="22"/>
  <c r="AL10" i="15"/>
  <c r="Q18" i="22"/>
  <c r="AX18" i="15"/>
  <c r="Q21" i="22"/>
  <c r="AX21" i="15"/>
  <c r="Q24" i="22"/>
  <c r="AX24" i="15"/>
  <c r="K29" i="22"/>
  <c r="AL29" i="15"/>
  <c r="Q32" i="22"/>
  <c r="AX32" i="15"/>
  <c r="K34" i="22"/>
  <c r="AL34" i="15"/>
  <c r="Q39" i="22"/>
  <c r="AX39" i="15"/>
  <c r="BM16" i="14"/>
  <c r="BM11" i="14"/>
  <c r="BM20" i="14"/>
  <c r="BM24" i="14"/>
  <c r="BM28" i="14"/>
  <c r="BM38" i="14"/>
  <c r="BM31" i="14"/>
  <c r="BM29" i="15"/>
  <c r="BM37" i="15"/>
  <c r="BM39" i="15"/>
  <c r="BK41" i="15"/>
  <c r="BM10" i="15"/>
  <c r="BM10" i="14"/>
  <c r="BM15" i="14"/>
  <c r="Q17" i="22"/>
  <c r="AX17" i="15"/>
  <c r="K19" i="22"/>
  <c r="AL19" i="15"/>
  <c r="Q22" i="22"/>
  <c r="AX22" i="15"/>
  <c r="Q28" i="22"/>
  <c r="AX28" i="15"/>
  <c r="K30" i="22"/>
  <c r="AL30" i="15"/>
  <c r="K33" i="22"/>
  <c r="AL33" i="15"/>
  <c r="Q37" i="22"/>
  <c r="AX37" i="15"/>
  <c r="AW27" i="4"/>
  <c r="K41" i="9"/>
  <c r="J41" i="6"/>
  <c r="H41" i="6"/>
  <c r="F41" i="6"/>
  <c r="D41" i="6"/>
  <c r="BJ6" i="15"/>
  <c r="Z6" i="22"/>
  <c r="BJ6" i="13"/>
  <c r="Z6" i="19"/>
  <c r="BE41" i="13"/>
  <c r="U41" i="22"/>
  <c r="R41" i="19"/>
  <c r="R41" i="22"/>
  <c r="AD41" i="10"/>
  <c r="F41" i="23"/>
  <c r="F41" i="25" s="1"/>
  <c r="AE41" i="10"/>
  <c r="G41" i="23"/>
  <c r="G41" i="25" s="1"/>
  <c r="T41" i="10"/>
  <c r="E41" i="23"/>
  <c r="E41" i="25" s="1"/>
  <c r="AR41" i="10"/>
  <c r="K41" i="23"/>
  <c r="K41" i="25" s="1"/>
  <c r="AJ27" i="10"/>
  <c r="AW40" i="10"/>
  <c r="AK40" i="10"/>
  <c r="AV39" i="10"/>
  <c r="AJ39" i="10"/>
  <c r="AK38" i="10"/>
  <c r="E38" i="17"/>
  <c r="W38" i="10"/>
  <c r="I37" i="17"/>
  <c r="AJ37" i="10"/>
  <c r="AW36" i="10"/>
  <c r="E36" i="17"/>
  <c r="W36" i="10"/>
  <c r="O35" i="17"/>
  <c r="AV35" i="10"/>
  <c r="AW34" i="10"/>
  <c r="AK34" i="10"/>
  <c r="E34" i="17"/>
  <c r="W34" i="10"/>
  <c r="I33" i="17"/>
  <c r="AJ33" i="10"/>
  <c r="AW32" i="10"/>
  <c r="E32" i="17"/>
  <c r="W32" i="10"/>
  <c r="AV31" i="10"/>
  <c r="AW30" i="10"/>
  <c r="E30" i="17"/>
  <c r="W30" i="10"/>
  <c r="O29" i="17"/>
  <c r="AV29" i="10"/>
  <c r="AW28" i="10"/>
  <c r="E28" i="17"/>
  <c r="W28" i="10"/>
  <c r="AC41" i="4"/>
  <c r="AC41" i="10" s="1"/>
  <c r="AC27" i="10"/>
  <c r="O26" i="17"/>
  <c r="AV26" i="10"/>
  <c r="AW25" i="10"/>
  <c r="AV40" i="10"/>
  <c r="I40" i="17"/>
  <c r="AJ40" i="10"/>
  <c r="AW39" i="10"/>
  <c r="AK39" i="10"/>
  <c r="E39" i="17"/>
  <c r="W39" i="10"/>
  <c r="AV38" i="10"/>
  <c r="I38" i="17"/>
  <c r="AJ38" i="10"/>
  <c r="AW37" i="10"/>
  <c r="AK37" i="10"/>
  <c r="E37" i="17"/>
  <c r="W37" i="10"/>
  <c r="AV36" i="10"/>
  <c r="I36" i="17"/>
  <c r="AJ36" i="10"/>
  <c r="AW35" i="10"/>
  <c r="AK35" i="10"/>
  <c r="E35" i="17"/>
  <c r="W35" i="10"/>
  <c r="O34" i="17"/>
  <c r="AV34" i="10"/>
  <c r="I34" i="17"/>
  <c r="AJ34" i="10"/>
  <c r="AW33" i="10"/>
  <c r="AK33" i="10"/>
  <c r="E33" i="17"/>
  <c r="W33" i="10"/>
  <c r="O32" i="17"/>
  <c r="AV32" i="10"/>
  <c r="AJ32" i="10"/>
  <c r="AW31" i="10"/>
  <c r="AK31" i="10"/>
  <c r="E31" i="17"/>
  <c r="W31" i="10"/>
  <c r="O30" i="17"/>
  <c r="AV30" i="10"/>
  <c r="I30" i="17"/>
  <c r="AJ30" i="10"/>
  <c r="AW29" i="10"/>
  <c r="AK29" i="10"/>
  <c r="E29" i="17"/>
  <c r="W29" i="10"/>
  <c r="O28" i="17"/>
  <c r="AV28" i="10"/>
  <c r="I28" i="17"/>
  <c r="AJ28" i="10"/>
  <c r="BI27" i="4"/>
  <c r="AH27" i="10"/>
  <c r="AF41" i="4"/>
  <c r="AF27" i="10"/>
  <c r="Z41" i="4"/>
  <c r="Z41" i="10" s="1"/>
  <c r="Z27" i="10"/>
  <c r="AW26" i="10"/>
  <c r="AK26" i="10"/>
  <c r="E26" i="17"/>
  <c r="W26" i="10"/>
  <c r="AV25" i="10"/>
  <c r="I25" i="17"/>
  <c r="AJ25" i="10"/>
  <c r="AW24" i="10"/>
  <c r="AK24" i="10"/>
  <c r="E24" i="17"/>
  <c r="W24" i="10"/>
  <c r="AV23" i="10"/>
  <c r="I23" i="17"/>
  <c r="AJ23" i="10"/>
  <c r="AW22" i="10"/>
  <c r="AK22" i="10"/>
  <c r="E22" i="17"/>
  <c r="W22" i="10"/>
  <c r="AV21" i="10"/>
  <c r="I21" i="17"/>
  <c r="AJ21" i="10"/>
  <c r="AW20" i="10"/>
  <c r="AK20" i="10"/>
  <c r="E20" i="17"/>
  <c r="W20" i="10"/>
  <c r="AV19" i="10"/>
  <c r="AJ19" i="10"/>
  <c r="AW18" i="10"/>
  <c r="AK18" i="10"/>
  <c r="E18" i="17"/>
  <c r="W18" i="10"/>
  <c r="AV17" i="10"/>
  <c r="I17" i="17"/>
  <c r="AJ17" i="10"/>
  <c r="AW16" i="10"/>
  <c r="AK16" i="10"/>
  <c r="E16" i="17"/>
  <c r="W16" i="10"/>
  <c r="AV15" i="10"/>
  <c r="I15" i="17"/>
  <c r="AJ15" i="10"/>
  <c r="AW14" i="10"/>
  <c r="AK14" i="10"/>
  <c r="E14" i="17"/>
  <c r="W14" i="10"/>
  <c r="AV13" i="10"/>
  <c r="I13" i="17"/>
  <c r="AJ13" i="10"/>
  <c r="AW12" i="10"/>
  <c r="AK12" i="10"/>
  <c r="E12" i="17"/>
  <c r="W12" i="10"/>
  <c r="AV11" i="10"/>
  <c r="AJ11" i="10"/>
  <c r="AW10" i="10"/>
  <c r="AK10" i="10"/>
  <c r="E10" i="17"/>
  <c r="W10" i="10"/>
  <c r="BE9" i="10"/>
  <c r="BA41" i="4"/>
  <c r="BA41" i="10" s="1"/>
  <c r="BA9" i="10"/>
  <c r="AV9" i="10"/>
  <c r="I9" i="17"/>
  <c r="AJ9" i="10"/>
  <c r="AW8" i="10"/>
  <c r="AK8" i="10"/>
  <c r="E8" i="17"/>
  <c r="W8" i="10"/>
  <c r="O7" i="17"/>
  <c r="AV7" i="10"/>
  <c r="I7" i="17"/>
  <c r="AJ7" i="10"/>
  <c r="BI6" i="10"/>
  <c r="T6" i="17"/>
  <c r="BG6" i="10"/>
  <c r="AV6" i="10"/>
  <c r="AK6" i="10"/>
  <c r="H6" i="17"/>
  <c r="AI6" i="10"/>
  <c r="Z39" i="17"/>
  <c r="BJ39" i="10"/>
  <c r="Z35" i="17"/>
  <c r="BJ35" i="10"/>
  <c r="Z31" i="17"/>
  <c r="BJ31" i="10"/>
  <c r="BK39" i="4"/>
  <c r="X39" i="17"/>
  <c r="BH39" i="10"/>
  <c r="BJ37" i="4"/>
  <c r="Q34" i="16" s="1"/>
  <c r="BH37" i="10"/>
  <c r="BK37" i="10" s="1"/>
  <c r="BM37" i="10" s="1"/>
  <c r="BK35" i="4"/>
  <c r="BH35" i="10"/>
  <c r="BK35" i="10" s="1"/>
  <c r="BM35" i="10" s="1"/>
  <c r="BJ33" i="4"/>
  <c r="Q30" i="16" s="1"/>
  <c r="BH33" i="10"/>
  <c r="BK31" i="4"/>
  <c r="BH31" i="10"/>
  <c r="X29" i="17"/>
  <c r="BH29" i="10"/>
  <c r="T26" i="17"/>
  <c r="BG26" i="10"/>
  <c r="H26" i="17"/>
  <c r="AI26" i="10"/>
  <c r="T25" i="17"/>
  <c r="BG25" i="10"/>
  <c r="H25" i="17"/>
  <c r="AI25" i="10"/>
  <c r="T24" i="17"/>
  <c r="BG24" i="10"/>
  <c r="H24" i="17"/>
  <c r="AI24" i="10"/>
  <c r="T23" i="17"/>
  <c r="BG23" i="10"/>
  <c r="H23" i="17"/>
  <c r="AI23" i="10"/>
  <c r="T22" i="17"/>
  <c r="BG22" i="10"/>
  <c r="H22" i="17"/>
  <c r="AI22" i="10"/>
  <c r="T21" i="17"/>
  <c r="BG21" i="10"/>
  <c r="H21" i="17"/>
  <c r="AI21" i="10"/>
  <c r="T20" i="17"/>
  <c r="BG20" i="10"/>
  <c r="H20" i="17"/>
  <c r="AI20" i="10"/>
  <c r="T19" i="17"/>
  <c r="BG19" i="10"/>
  <c r="H19" i="17"/>
  <c r="AI19" i="10"/>
  <c r="T18" i="17"/>
  <c r="BG18" i="10"/>
  <c r="H18" i="17"/>
  <c r="AI18" i="10"/>
  <c r="T17" i="17"/>
  <c r="BG17" i="10"/>
  <c r="H17" i="17"/>
  <c r="AI17" i="10"/>
  <c r="T16" i="17"/>
  <c r="BG16" i="10"/>
  <c r="H16" i="17"/>
  <c r="AI16" i="10"/>
  <c r="T15" i="17"/>
  <c r="BG15" i="10"/>
  <c r="H15" i="17"/>
  <c r="AI15" i="10"/>
  <c r="T14" i="17"/>
  <c r="BG14" i="10"/>
  <c r="H14" i="17"/>
  <c r="AI14" i="10"/>
  <c r="T13" i="17"/>
  <c r="BG13" i="10"/>
  <c r="H13" i="17"/>
  <c r="AI13" i="10"/>
  <c r="T12" i="17"/>
  <c r="BG12" i="10"/>
  <c r="H12" i="17"/>
  <c r="AI12" i="10"/>
  <c r="T11" i="17"/>
  <c r="BG11" i="10"/>
  <c r="H11" i="17"/>
  <c r="AI11" i="10"/>
  <c r="T10" i="17"/>
  <c r="BG10" i="10"/>
  <c r="H10" i="17"/>
  <c r="AI10" i="10"/>
  <c r="AU9" i="10"/>
  <c r="T8" i="17"/>
  <c r="BG8" i="10"/>
  <c r="H8" i="17"/>
  <c r="AI8" i="10"/>
  <c r="T7" i="17"/>
  <c r="BG7" i="10"/>
  <c r="H7" i="17"/>
  <c r="AI7" i="10"/>
  <c r="BK40" i="4"/>
  <c r="BH40" i="10"/>
  <c r="BK40" i="10" s="1"/>
  <c r="W39" i="17"/>
  <c r="AU39" i="10"/>
  <c r="BL39" i="4"/>
  <c r="BI39" i="10"/>
  <c r="BL39" i="10" s="1"/>
  <c r="AU37" i="10"/>
  <c r="BL37" i="4"/>
  <c r="BM37" i="4" s="1"/>
  <c r="BI37" i="10"/>
  <c r="BL37" i="10" s="1"/>
  <c r="AU35" i="10"/>
  <c r="BL35" i="4"/>
  <c r="BI35" i="10"/>
  <c r="BL35" i="10" s="1"/>
  <c r="AU33" i="10"/>
  <c r="BL33" i="4"/>
  <c r="BM33" i="4" s="1"/>
  <c r="BI33" i="10"/>
  <c r="BL33" i="10" s="1"/>
  <c r="W31" i="17"/>
  <c r="AU31" i="10"/>
  <c r="BL31" i="4"/>
  <c r="BI31" i="10"/>
  <c r="BL31" i="10" s="1"/>
  <c r="N29" i="17"/>
  <c r="W29" i="17"/>
  <c r="AU29" i="10"/>
  <c r="BL29" i="4"/>
  <c r="BM29" i="4" s="1"/>
  <c r="BI29" i="10"/>
  <c r="BL29" i="10" s="1"/>
  <c r="AU27" i="10"/>
  <c r="BH23" i="10"/>
  <c r="BH19" i="10"/>
  <c r="BH15" i="10"/>
  <c r="BK15" i="10" s="1"/>
  <c r="BM15" i="10" s="1"/>
  <c r="BH11" i="10"/>
  <c r="BK11" i="10" s="1"/>
  <c r="AS41" i="10"/>
  <c r="V41" i="10"/>
  <c r="BH8" i="10"/>
  <c r="BK8" i="10" s="1"/>
  <c r="T40" i="17"/>
  <c r="BG40" i="10"/>
  <c r="AU40" i="10"/>
  <c r="BL40" i="4"/>
  <c r="BI40" i="10"/>
  <c r="T38" i="17"/>
  <c r="BG38" i="10"/>
  <c r="AU38" i="10"/>
  <c r="BL38" i="4"/>
  <c r="BM38" i="4" s="1"/>
  <c r="BI38" i="10"/>
  <c r="T36" i="17"/>
  <c r="BG36" i="10"/>
  <c r="AU36" i="10"/>
  <c r="BL36" i="4"/>
  <c r="BI36" i="10"/>
  <c r="T34" i="17"/>
  <c r="BG34" i="10"/>
  <c r="N34" i="17"/>
  <c r="AU34" i="10"/>
  <c r="BL34" i="4"/>
  <c r="BI34" i="10"/>
  <c r="T32" i="17"/>
  <c r="BG32" i="10"/>
  <c r="AU32" i="10"/>
  <c r="BL32" i="4"/>
  <c r="BI32" i="10"/>
  <c r="T30" i="17"/>
  <c r="BG30" i="10"/>
  <c r="AU30" i="10"/>
  <c r="BL30" i="4"/>
  <c r="BM30" i="4" s="1"/>
  <c r="BI30" i="10"/>
  <c r="BL30" i="10" s="1"/>
  <c r="BM30" i="10" s="1"/>
  <c r="T28" i="17"/>
  <c r="BG28" i="10"/>
  <c r="N28" i="17"/>
  <c r="AU28" i="10"/>
  <c r="BL28" i="4"/>
  <c r="BI28" i="10"/>
  <c r="BL28" i="10" s="1"/>
  <c r="BH24" i="10"/>
  <c r="BK24" i="10" s="1"/>
  <c r="BH20" i="10"/>
  <c r="BK20" i="10" s="1"/>
  <c r="BH12" i="10"/>
  <c r="BK12" i="10" s="1"/>
  <c r="BH10" i="10"/>
  <c r="BK10" i="10" s="1"/>
  <c r="AV27" i="4"/>
  <c r="E40" i="17"/>
  <c r="W40" i="10"/>
  <c r="AW38" i="10"/>
  <c r="AV37" i="10"/>
  <c r="AK36" i="10"/>
  <c r="I35" i="17"/>
  <c r="AJ35" i="10"/>
  <c r="AV33" i="10"/>
  <c r="AK32" i="10"/>
  <c r="I31" i="17"/>
  <c r="AJ31" i="10"/>
  <c r="AK30" i="10"/>
  <c r="I29" i="17"/>
  <c r="AJ29" i="10"/>
  <c r="AK28" i="10"/>
  <c r="F27" i="17"/>
  <c r="AG27" i="10"/>
  <c r="E27" i="17"/>
  <c r="W27" i="10"/>
  <c r="I26" i="17"/>
  <c r="AJ26" i="10"/>
  <c r="AK25" i="10"/>
  <c r="E25" i="17"/>
  <c r="W25" i="10"/>
  <c r="AV24" i="10"/>
  <c r="AJ24" i="10"/>
  <c r="AW23" i="10"/>
  <c r="AK23" i="10"/>
  <c r="E23" i="17"/>
  <c r="W23" i="10"/>
  <c r="AV22" i="10"/>
  <c r="I22" i="17"/>
  <c r="AJ22" i="10"/>
  <c r="AW21" i="10"/>
  <c r="AK21" i="10"/>
  <c r="E21" i="17"/>
  <c r="W21" i="10"/>
  <c r="O20" i="17"/>
  <c r="AV20" i="10"/>
  <c r="I20" i="17"/>
  <c r="AJ20" i="10"/>
  <c r="AW19" i="10"/>
  <c r="AK19" i="10"/>
  <c r="E19" i="17"/>
  <c r="W19" i="10"/>
  <c r="O18" i="17"/>
  <c r="AV18" i="10"/>
  <c r="I18" i="17"/>
  <c r="AJ18" i="10"/>
  <c r="AW17" i="10"/>
  <c r="AK17" i="10"/>
  <c r="E17" i="17"/>
  <c r="W17" i="10"/>
  <c r="O16" i="17"/>
  <c r="AV16" i="10"/>
  <c r="I16" i="17"/>
  <c r="AJ16" i="10"/>
  <c r="AW15" i="10"/>
  <c r="AK15" i="10"/>
  <c r="E15" i="17"/>
  <c r="W15" i="10"/>
  <c r="AV14" i="10"/>
  <c r="AJ14" i="10"/>
  <c r="AW13" i="10"/>
  <c r="AK13" i="10"/>
  <c r="E13" i="17"/>
  <c r="W13" i="10"/>
  <c r="AV12" i="10"/>
  <c r="I12" i="17"/>
  <c r="AJ12" i="10"/>
  <c r="AW11" i="10"/>
  <c r="AK11" i="10"/>
  <c r="E11" i="17"/>
  <c r="W11" i="10"/>
  <c r="AV10" i="10"/>
  <c r="I10" i="17"/>
  <c r="AJ10" i="10"/>
  <c r="BI9" i="4"/>
  <c r="BF9" i="10"/>
  <c r="BD41" i="4"/>
  <c r="BD41" i="10" s="1"/>
  <c r="BD9" i="10"/>
  <c r="AW9" i="10"/>
  <c r="AK9" i="10"/>
  <c r="E9" i="17"/>
  <c r="W9" i="10"/>
  <c r="AV8" i="10"/>
  <c r="I8" i="17"/>
  <c r="AJ8" i="10"/>
  <c r="AW7" i="10"/>
  <c r="AK7" i="10"/>
  <c r="E7" i="17"/>
  <c r="W7" i="10"/>
  <c r="BH6" i="10"/>
  <c r="BK6" i="10" s="1"/>
  <c r="AW6" i="10"/>
  <c r="AU6" i="10"/>
  <c r="AJ6" i="10"/>
  <c r="E6" i="17"/>
  <c r="W6" i="10"/>
  <c r="BJ38" i="4"/>
  <c r="Q35" i="16" s="1"/>
  <c r="BH38" i="10"/>
  <c r="BK38" i="10" s="1"/>
  <c r="BJ36" i="4"/>
  <c r="Q33" i="16" s="1"/>
  <c r="BH36" i="10"/>
  <c r="BK36" i="10" s="1"/>
  <c r="BJ34" i="4"/>
  <c r="Q31" i="16" s="1"/>
  <c r="BH34" i="10"/>
  <c r="BK34" i="10" s="1"/>
  <c r="BJ32" i="4"/>
  <c r="Q29" i="16" s="1"/>
  <c r="BH32" i="10"/>
  <c r="BK32" i="10" s="1"/>
  <c r="BJ30" i="4"/>
  <c r="Q27" i="16" s="1"/>
  <c r="BH30" i="10"/>
  <c r="BK30" i="10" s="1"/>
  <c r="BJ28" i="4"/>
  <c r="Q25" i="16" s="1"/>
  <c r="BH28" i="10"/>
  <c r="BK28" i="10" s="1"/>
  <c r="AU26" i="10"/>
  <c r="BL26" i="4"/>
  <c r="BM26" i="4" s="1"/>
  <c r="BI26" i="10"/>
  <c r="BL26" i="10" s="1"/>
  <c r="AU25" i="10"/>
  <c r="BL25" i="4"/>
  <c r="BI25" i="10"/>
  <c r="BL25" i="10" s="1"/>
  <c r="AU24" i="10"/>
  <c r="BL24" i="4"/>
  <c r="BI24" i="10"/>
  <c r="BL24" i="10" s="1"/>
  <c r="BM24" i="10" s="1"/>
  <c r="N23" i="17"/>
  <c r="AU23" i="10"/>
  <c r="BL23" i="4"/>
  <c r="BM23" i="4" s="1"/>
  <c r="BI23" i="10"/>
  <c r="BL23" i="10" s="1"/>
  <c r="AU22" i="10"/>
  <c r="BL22" i="4"/>
  <c r="BM22" i="4" s="1"/>
  <c r="BI22" i="10"/>
  <c r="BL22" i="10" s="1"/>
  <c r="AU21" i="10"/>
  <c r="BL21" i="4"/>
  <c r="BI21" i="10"/>
  <c r="BL21" i="10" s="1"/>
  <c r="AU20" i="10"/>
  <c r="BL20" i="4"/>
  <c r="BM20" i="4" s="1"/>
  <c r="BI20" i="10"/>
  <c r="BL20" i="10" s="1"/>
  <c r="BM20" i="10" s="1"/>
  <c r="N19" i="17"/>
  <c r="AU19" i="10"/>
  <c r="BL19" i="4"/>
  <c r="BI19" i="10"/>
  <c r="BL19" i="10" s="1"/>
  <c r="AU18" i="10"/>
  <c r="BL18" i="4"/>
  <c r="BM18" i="4" s="1"/>
  <c r="BI18" i="10"/>
  <c r="BL18" i="10" s="1"/>
  <c r="AU17" i="10"/>
  <c r="BL17" i="4"/>
  <c r="BI17" i="10"/>
  <c r="BL17" i="10" s="1"/>
  <c r="W16" i="17"/>
  <c r="N16" i="17"/>
  <c r="AU16" i="10"/>
  <c r="BL16" i="4"/>
  <c r="BI16" i="10"/>
  <c r="BL16" i="10" s="1"/>
  <c r="AU15" i="10"/>
  <c r="BL15" i="4"/>
  <c r="BM15" i="4" s="1"/>
  <c r="BI15" i="10"/>
  <c r="BL15" i="10" s="1"/>
  <c r="AU14" i="10"/>
  <c r="BL14" i="4"/>
  <c r="BM14" i="4" s="1"/>
  <c r="BI14" i="10"/>
  <c r="BL14" i="10" s="1"/>
  <c r="AU13" i="10"/>
  <c r="BL13" i="4"/>
  <c r="BI13" i="10"/>
  <c r="BL13" i="10" s="1"/>
  <c r="AU12" i="10"/>
  <c r="BL12" i="4"/>
  <c r="BM12" i="4" s="1"/>
  <c r="BI12" i="10"/>
  <c r="BL12" i="10" s="1"/>
  <c r="AU11" i="10"/>
  <c r="BL11" i="4"/>
  <c r="BM11" i="4" s="1"/>
  <c r="BI11" i="10"/>
  <c r="BL11" i="10" s="1"/>
  <c r="AU10" i="10"/>
  <c r="BL10" i="4"/>
  <c r="BM10" i="4" s="1"/>
  <c r="BI10" i="10"/>
  <c r="BL10" i="10" s="1"/>
  <c r="H9" i="17"/>
  <c r="AI9" i="10"/>
  <c r="AU8" i="10"/>
  <c r="BL8" i="4"/>
  <c r="BI8" i="10"/>
  <c r="BL8" i="10" s="1"/>
  <c r="AU7" i="10"/>
  <c r="BL7" i="4"/>
  <c r="BM7" i="4" s="1"/>
  <c r="BI7" i="10"/>
  <c r="BL7" i="10" s="1"/>
  <c r="T39" i="17"/>
  <c r="BG39" i="10"/>
  <c r="H39" i="17"/>
  <c r="AI39" i="10"/>
  <c r="T37" i="17"/>
  <c r="BG37" i="10"/>
  <c r="H37" i="17"/>
  <c r="AI37" i="10"/>
  <c r="T35" i="17"/>
  <c r="BG35" i="10"/>
  <c r="H35" i="17"/>
  <c r="AI35" i="10"/>
  <c r="T33" i="17"/>
  <c r="BG33" i="10"/>
  <c r="H33" i="17"/>
  <c r="AI33" i="10"/>
  <c r="T31" i="17"/>
  <c r="BG31" i="10"/>
  <c r="H31" i="17"/>
  <c r="AI31" i="10"/>
  <c r="T29" i="17"/>
  <c r="BG29" i="10"/>
  <c r="H29" i="17"/>
  <c r="AI29" i="10"/>
  <c r="T27" i="17"/>
  <c r="BG27" i="10"/>
  <c r="BK25" i="4"/>
  <c r="BH25" i="10"/>
  <c r="BK21" i="4"/>
  <c r="BM21" i="4" s="1"/>
  <c r="BH21" i="10"/>
  <c r="BK21" i="10" s="1"/>
  <c r="BM21" i="10" s="1"/>
  <c r="BK17" i="4"/>
  <c r="BH17" i="10"/>
  <c r="BK17" i="10" s="1"/>
  <c r="BM17" i="10" s="1"/>
  <c r="BK13" i="4"/>
  <c r="BM13" i="4" s="1"/>
  <c r="BH13" i="10"/>
  <c r="BK13" i="10" s="1"/>
  <c r="BM13" i="10" s="1"/>
  <c r="BH7" i="10"/>
  <c r="BK7" i="10" s="1"/>
  <c r="BM7" i="10" s="1"/>
  <c r="AT41" i="10"/>
  <c r="U41" i="10"/>
  <c r="H40" i="17"/>
  <c r="AI40" i="10"/>
  <c r="H38" i="17"/>
  <c r="AI38" i="10"/>
  <c r="H36" i="17"/>
  <c r="AI36" i="10"/>
  <c r="H34" i="17"/>
  <c r="AI34" i="10"/>
  <c r="H32" i="17"/>
  <c r="AI32" i="10"/>
  <c r="H30" i="17"/>
  <c r="AI30" i="10"/>
  <c r="H28" i="17"/>
  <c r="AI28" i="10"/>
  <c r="BH26" i="10"/>
  <c r="BK26" i="10" s="1"/>
  <c r="BH22" i="10"/>
  <c r="BK22" i="10" s="1"/>
  <c r="BH18" i="10"/>
  <c r="BK18" i="10" s="1"/>
  <c r="BH16" i="10"/>
  <c r="BK16" i="10" s="1"/>
  <c r="BH14" i="10"/>
  <c r="BK14" i="10" s="1"/>
  <c r="BM36" i="4"/>
  <c r="BM34" i="4"/>
  <c r="BM32" i="4"/>
  <c r="BM28" i="4"/>
  <c r="BM16" i="4"/>
  <c r="BL41" i="15"/>
  <c r="BM6" i="15"/>
  <c r="BM41" i="15" s="1"/>
  <c r="BJ41" i="14"/>
  <c r="Z41" i="21" s="1"/>
  <c r="AX41" i="14"/>
  <c r="BM29" i="12"/>
  <c r="BM29" i="13" s="1"/>
  <c r="BK29" i="13"/>
  <c r="BM35" i="12"/>
  <c r="BM35" i="13" s="1"/>
  <c r="BK35" i="13"/>
  <c r="BM39" i="12"/>
  <c r="BM39" i="13" s="1"/>
  <c r="BK39" i="13"/>
  <c r="BL27" i="12"/>
  <c r="BL27" i="13" s="1"/>
  <c r="BI27" i="13"/>
  <c r="BM13" i="12"/>
  <c r="BM13" i="13" s="1"/>
  <c r="BK13" i="13"/>
  <c r="BM40" i="12"/>
  <c r="BM40" i="13" s="1"/>
  <c r="BK40" i="13"/>
  <c r="BK14" i="13"/>
  <c r="BM14" i="12"/>
  <c r="BM14" i="13" s="1"/>
  <c r="BM18" i="12"/>
  <c r="BM18" i="13" s="1"/>
  <c r="BK18" i="13"/>
  <c r="BM11" i="12"/>
  <c r="BM11" i="13" s="1"/>
  <c r="BK11" i="13"/>
  <c r="BM16" i="12"/>
  <c r="BM16" i="13" s="1"/>
  <c r="BL16" i="13"/>
  <c r="BM38" i="12"/>
  <c r="BM38" i="13" s="1"/>
  <c r="BK38" i="13"/>
  <c r="BM12" i="12"/>
  <c r="BM12" i="13" s="1"/>
  <c r="BM28" i="12"/>
  <c r="BM28" i="13" s="1"/>
  <c r="BM30" i="12"/>
  <c r="BM30" i="13" s="1"/>
  <c r="BM32" i="12"/>
  <c r="BM32" i="13" s="1"/>
  <c r="BM36" i="12"/>
  <c r="BM36" i="13" s="1"/>
  <c r="BM10" i="12"/>
  <c r="BM10" i="13" s="1"/>
  <c r="BG41" i="12"/>
  <c r="T41" i="18" s="1"/>
  <c r="BG9" i="13"/>
  <c r="BM27" i="12"/>
  <c r="BM27" i="13" s="1"/>
  <c r="BK27" i="13"/>
  <c r="BM31" i="12"/>
  <c r="BM31" i="13" s="1"/>
  <c r="BK31" i="13"/>
  <c r="BM33" i="12"/>
  <c r="BM33" i="13" s="1"/>
  <c r="BK33" i="13"/>
  <c r="BM37" i="12"/>
  <c r="BM37" i="13" s="1"/>
  <c r="BK37" i="13"/>
  <c r="BM15" i="12"/>
  <c r="BM15" i="13" s="1"/>
  <c r="BK15" i="13"/>
  <c r="BM19" i="12"/>
  <c r="BM19" i="13" s="1"/>
  <c r="BK19" i="13"/>
  <c r="BH41" i="12"/>
  <c r="BH9" i="13"/>
  <c r="BM17" i="12"/>
  <c r="BM17" i="13" s="1"/>
  <c r="BK17" i="13"/>
  <c r="BM21" i="12"/>
  <c r="BM21" i="13" s="1"/>
  <c r="BK21" i="13"/>
  <c r="BM23" i="12"/>
  <c r="BM23" i="13" s="1"/>
  <c r="BK23" i="13"/>
  <c r="BM25" i="12"/>
  <c r="BM25" i="13" s="1"/>
  <c r="BK25" i="13"/>
  <c r="AW41" i="12"/>
  <c r="P41" i="18" s="1"/>
  <c r="AW27" i="13"/>
  <c r="BJ27" i="12"/>
  <c r="Z27" i="18" s="1"/>
  <c r="AK41" i="12"/>
  <c r="J41" i="18" s="1"/>
  <c r="BL9" i="12"/>
  <c r="BK41" i="14"/>
  <c r="BI41" i="12"/>
  <c r="Y41" i="18" s="1"/>
  <c r="AX27" i="12"/>
  <c r="BK9" i="12"/>
  <c r="BJ9" i="12"/>
  <c r="Z9" i="18" s="1"/>
  <c r="BM6" i="12"/>
  <c r="BM6" i="13" s="1"/>
  <c r="AV41" i="12"/>
  <c r="BL40" i="10"/>
  <c r="BL36" i="10"/>
  <c r="BL32" i="10"/>
  <c r="BM32" i="10" s="1"/>
  <c r="BK25" i="10"/>
  <c r="BM25" i="10" s="1"/>
  <c r="BK39" i="10"/>
  <c r="BM39" i="10" s="1"/>
  <c r="BK31" i="10"/>
  <c r="BM31" i="10" s="1"/>
  <c r="BL6" i="10"/>
  <c r="BL38" i="10"/>
  <c r="BM38" i="10" s="1"/>
  <c r="BL34" i="10"/>
  <c r="BK23" i="10"/>
  <c r="BK19" i="10"/>
  <c r="BK33" i="10"/>
  <c r="BK29" i="10"/>
  <c r="BM29" i="10" s="1"/>
  <c r="BJ7" i="4"/>
  <c r="Q4" i="16" s="1"/>
  <c r="BJ40" i="4"/>
  <c r="Q37" i="16" s="1"/>
  <c r="BM8" i="4"/>
  <c r="AU41" i="4"/>
  <c r="BJ8" i="4"/>
  <c r="Q5" i="16" s="1"/>
  <c r="BJ26" i="4"/>
  <c r="Q23" i="16" s="1"/>
  <c r="BJ25" i="4"/>
  <c r="Q22" i="16" s="1"/>
  <c r="BJ24" i="4"/>
  <c r="Q21" i="16" s="1"/>
  <c r="BJ23" i="4"/>
  <c r="Q20" i="16" s="1"/>
  <c r="BJ22" i="4"/>
  <c r="Q19" i="16" s="1"/>
  <c r="BJ21" i="4"/>
  <c r="Q18" i="16" s="1"/>
  <c r="BJ20" i="4"/>
  <c r="Q17" i="16" s="1"/>
  <c r="BJ19" i="4"/>
  <c r="Q16" i="16" s="1"/>
  <c r="BJ18" i="4"/>
  <c r="Q15" i="16" s="1"/>
  <c r="BJ17" i="4"/>
  <c r="Q14" i="16" s="1"/>
  <c r="BJ16" i="4"/>
  <c r="Q13" i="16" s="1"/>
  <c r="BJ15" i="4"/>
  <c r="Q12" i="16" s="1"/>
  <c r="BJ14" i="4"/>
  <c r="Q11" i="16" s="1"/>
  <c r="BJ13" i="4"/>
  <c r="Q10" i="16" s="1"/>
  <c r="BJ12" i="4"/>
  <c r="Q9" i="16" s="1"/>
  <c r="BJ11" i="4"/>
  <c r="Q8" i="16" s="1"/>
  <c r="BJ10" i="4"/>
  <c r="Q7" i="16" s="1"/>
  <c r="BI41" i="4"/>
  <c r="P38" i="16" s="1"/>
  <c r="BL6" i="4"/>
  <c r="BK6" i="4"/>
  <c r="BJ6" i="4"/>
  <c r="Q3" i="16" s="1"/>
  <c r="AX6" i="4"/>
  <c r="AL6" i="4"/>
  <c r="AX40" i="4"/>
  <c r="AL40" i="4"/>
  <c r="AX39" i="4"/>
  <c r="AL39" i="4"/>
  <c r="AX38" i="4"/>
  <c r="AL38" i="4"/>
  <c r="AX37" i="4"/>
  <c r="AL37" i="4"/>
  <c r="AX36" i="4"/>
  <c r="AL36" i="4"/>
  <c r="AX35" i="4"/>
  <c r="AL35" i="4"/>
  <c r="AX34" i="4"/>
  <c r="AL34" i="4"/>
  <c r="AX33" i="4"/>
  <c r="AL33" i="4"/>
  <c r="AX32" i="4"/>
  <c r="AL32" i="4"/>
  <c r="AX31" i="4"/>
  <c r="AL31" i="4"/>
  <c r="AX30" i="4"/>
  <c r="AL30" i="4"/>
  <c r="AX28" i="4"/>
  <c r="AL28" i="4"/>
  <c r="AL27" i="4"/>
  <c r="AI27" i="4"/>
  <c r="H24" i="16" s="1"/>
  <c r="AX26" i="4"/>
  <c r="AL26" i="4"/>
  <c r="AX25" i="4"/>
  <c r="AL25" i="4"/>
  <c r="AX24" i="4"/>
  <c r="AL24" i="4"/>
  <c r="AX23" i="4"/>
  <c r="AL23" i="4"/>
  <c r="AX22" i="4"/>
  <c r="AL22" i="4"/>
  <c r="AX21" i="4"/>
  <c r="AL21" i="4"/>
  <c r="AX20" i="4"/>
  <c r="AL20" i="4"/>
  <c r="AX19" i="4"/>
  <c r="AL19" i="4"/>
  <c r="AX18" i="4"/>
  <c r="AL18" i="4"/>
  <c r="AX17" i="4"/>
  <c r="AL17" i="4"/>
  <c r="AX15" i="4"/>
  <c r="AL15" i="4"/>
  <c r="AX14" i="4"/>
  <c r="AL14" i="4"/>
  <c r="AX13" i="4"/>
  <c r="AL13" i="4"/>
  <c r="AX12" i="4"/>
  <c r="AL12" i="4"/>
  <c r="AX11" i="4"/>
  <c r="AL11" i="4"/>
  <c r="AX10" i="4"/>
  <c r="AL10" i="4"/>
  <c r="BG9" i="4"/>
  <c r="N6" i="16" s="1"/>
  <c r="AX9" i="4"/>
  <c r="AL9" i="4"/>
  <c r="AX8" i="4"/>
  <c r="AL8" i="4"/>
  <c r="AX7" i="4"/>
  <c r="AL7" i="4"/>
  <c r="BF41" i="4"/>
  <c r="M38" i="16" s="1"/>
  <c r="BE41" i="4"/>
  <c r="AK41" i="4"/>
  <c r="AI41" i="4"/>
  <c r="H38" i="16" s="1"/>
  <c r="AH41" i="4"/>
  <c r="G38" i="16" s="1"/>
  <c r="AG41" i="4"/>
  <c r="W41" i="4"/>
  <c r="E38" i="16" s="1"/>
  <c r="BH27" i="4"/>
  <c r="BH9" i="4"/>
  <c r="T21" i="27" l="1"/>
  <c r="T24" i="27"/>
  <c r="BM23" i="10"/>
  <c r="BM19" i="4"/>
  <c r="P24" i="16"/>
  <c r="S26" i="27"/>
  <c r="T7" i="27"/>
  <c r="O6" i="16"/>
  <c r="X9" i="17" s="1"/>
  <c r="R8" i="27"/>
  <c r="BM40" i="10"/>
  <c r="BM24" i="4"/>
  <c r="AK27" i="10"/>
  <c r="T12" i="27"/>
  <c r="T11" i="27"/>
  <c r="T36" i="27"/>
  <c r="T16" i="27"/>
  <c r="T15" i="27"/>
  <c r="T19" i="27"/>
  <c r="T18" i="27"/>
  <c r="T13" i="27"/>
  <c r="O27" i="17"/>
  <c r="I27" i="17"/>
  <c r="AW41" i="4"/>
  <c r="AX27" i="4"/>
  <c r="AV41" i="4"/>
  <c r="O41" i="17" s="1"/>
  <c r="BM33" i="10"/>
  <c r="T25" i="27"/>
  <c r="T20" i="27"/>
  <c r="T30" i="27"/>
  <c r="O24" i="16"/>
  <c r="X27" i="17" s="1"/>
  <c r="R26" i="27"/>
  <c r="T26" i="27" s="1"/>
  <c r="AJ41" i="4"/>
  <c r="BM34" i="10"/>
  <c r="Q27" i="19"/>
  <c r="Q27" i="18"/>
  <c r="P6" i="16"/>
  <c r="S8" i="27"/>
  <c r="S40" i="27" s="1"/>
  <c r="AW27" i="10"/>
  <c r="T9" i="27"/>
  <c r="T35" i="27"/>
  <c r="T5" i="27"/>
  <c r="T39" i="27"/>
  <c r="T10" i="27"/>
  <c r="T14" i="27"/>
  <c r="T34" i="27"/>
  <c r="E40" i="36"/>
  <c r="AX41" i="15"/>
  <c r="Q41" i="21"/>
  <c r="AL41" i="15"/>
  <c r="K41" i="21"/>
  <c r="W41" i="18"/>
  <c r="O41" i="18"/>
  <c r="O41" i="19" s="1"/>
  <c r="G40" i="36"/>
  <c r="J40" i="36"/>
  <c r="X41" i="18"/>
  <c r="L38" i="16"/>
  <c r="R41" i="17" s="1"/>
  <c r="U41" i="17"/>
  <c r="K38" i="16"/>
  <c r="N41" i="17" s="1"/>
  <c r="F38" i="16"/>
  <c r="F41" i="17" s="1"/>
  <c r="I41" i="17"/>
  <c r="R40" i="27"/>
  <c r="T27" i="27"/>
  <c r="BM14" i="10"/>
  <c r="BM18" i="10"/>
  <c r="BM22" i="10"/>
  <c r="BM26" i="10"/>
  <c r="H40" i="33"/>
  <c r="I40" i="33"/>
  <c r="G26" i="33"/>
  <c r="V9" i="17"/>
  <c r="I8" i="32"/>
  <c r="P6" i="17"/>
  <c r="G5" i="32"/>
  <c r="P7" i="17"/>
  <c r="G6" i="32"/>
  <c r="J9" i="17"/>
  <c r="E8" i="32"/>
  <c r="S9" i="17"/>
  <c r="H8" i="32"/>
  <c r="Y28" i="17"/>
  <c r="J27" i="32"/>
  <c r="Y34" i="17"/>
  <c r="J33" i="32"/>
  <c r="Y38" i="17"/>
  <c r="J37" i="32"/>
  <c r="D41" i="17"/>
  <c r="C40" i="32"/>
  <c r="P27" i="17"/>
  <c r="J29" i="17"/>
  <c r="E28" i="32"/>
  <c r="P31" i="17"/>
  <c r="G30" i="32"/>
  <c r="J33" i="17"/>
  <c r="E32" i="32"/>
  <c r="J35" i="17"/>
  <c r="E34" i="32"/>
  <c r="P37" i="17"/>
  <c r="G36" i="32"/>
  <c r="J39" i="17"/>
  <c r="E38" i="32"/>
  <c r="P28" i="17"/>
  <c r="G27" i="32"/>
  <c r="P32" i="17"/>
  <c r="G31" i="32"/>
  <c r="P34" i="17"/>
  <c r="G33" i="32"/>
  <c r="J38" i="17"/>
  <c r="E37" i="32"/>
  <c r="J40" i="17"/>
  <c r="E39" i="32"/>
  <c r="P40" i="17"/>
  <c r="G39" i="32"/>
  <c r="G41" i="19"/>
  <c r="D40" i="33"/>
  <c r="M41" i="17"/>
  <c r="F40" i="32"/>
  <c r="Y7" i="17"/>
  <c r="J6" i="32"/>
  <c r="Y8" i="17"/>
  <c r="J7" i="32"/>
  <c r="Y10" i="17"/>
  <c r="J9" i="32"/>
  <c r="Y11" i="17"/>
  <c r="J10" i="32"/>
  <c r="Y12" i="17"/>
  <c r="J11" i="32"/>
  <c r="Y13" i="17"/>
  <c r="J12" i="32"/>
  <c r="Y14" i="17"/>
  <c r="J13" i="32"/>
  <c r="Y15" i="17"/>
  <c r="J14" i="32"/>
  <c r="Y16" i="17"/>
  <c r="J15" i="32"/>
  <c r="Y17" i="17"/>
  <c r="J16" i="32"/>
  <c r="Y18" i="17"/>
  <c r="J17" i="32"/>
  <c r="Y19" i="17"/>
  <c r="J18" i="32"/>
  <c r="Y20" i="17"/>
  <c r="J19" i="32"/>
  <c r="Y21" i="17"/>
  <c r="J20" i="32"/>
  <c r="Y22" i="17"/>
  <c r="J21" i="32"/>
  <c r="Y23" i="17"/>
  <c r="J22" i="32"/>
  <c r="Y24" i="17"/>
  <c r="J23" i="32"/>
  <c r="Y25" i="17"/>
  <c r="J24" i="32"/>
  <c r="Y26" i="17"/>
  <c r="J25" i="32"/>
  <c r="J11" i="17"/>
  <c r="E10" i="32"/>
  <c r="P11" i="17"/>
  <c r="G10" i="32"/>
  <c r="J13" i="17"/>
  <c r="E12" i="32"/>
  <c r="P13" i="17"/>
  <c r="G12" i="32"/>
  <c r="J15" i="17"/>
  <c r="E14" i="32"/>
  <c r="P15" i="17"/>
  <c r="G14" i="32"/>
  <c r="J17" i="17"/>
  <c r="E16" i="32"/>
  <c r="P17" i="17"/>
  <c r="G16" i="32"/>
  <c r="J19" i="17"/>
  <c r="E18" i="32"/>
  <c r="P19" i="17"/>
  <c r="G18" i="32"/>
  <c r="J21" i="17"/>
  <c r="E20" i="32"/>
  <c r="P21" i="17"/>
  <c r="G20" i="32"/>
  <c r="J23" i="17"/>
  <c r="E22" i="32"/>
  <c r="P23" i="17"/>
  <c r="G22" i="32"/>
  <c r="J25" i="17"/>
  <c r="E24" i="32"/>
  <c r="J28" i="17"/>
  <c r="E27" i="32"/>
  <c r="J30" i="17"/>
  <c r="E29" i="32"/>
  <c r="J32" i="17"/>
  <c r="E31" i="32"/>
  <c r="J36" i="17"/>
  <c r="E35" i="32"/>
  <c r="P38" i="17"/>
  <c r="G37" i="32"/>
  <c r="Y29" i="17"/>
  <c r="J28" i="32"/>
  <c r="Y31" i="17"/>
  <c r="J30" i="32"/>
  <c r="Y33" i="17"/>
  <c r="J32" i="32"/>
  <c r="Y35" i="17"/>
  <c r="J34" i="32"/>
  <c r="Y37" i="17"/>
  <c r="J36" i="32"/>
  <c r="Y39" i="17"/>
  <c r="J38" i="32"/>
  <c r="J6" i="17"/>
  <c r="E5" i="32"/>
  <c r="Y6" i="17"/>
  <c r="J5" i="32"/>
  <c r="J8" i="17"/>
  <c r="E7" i="32"/>
  <c r="P8" i="17"/>
  <c r="G7" i="32"/>
  <c r="J10" i="17"/>
  <c r="E9" i="32"/>
  <c r="P10" i="17"/>
  <c r="G9" i="32"/>
  <c r="J12" i="17"/>
  <c r="E11" i="32"/>
  <c r="P12" i="17"/>
  <c r="G11" i="32"/>
  <c r="J14" i="17"/>
  <c r="E13" i="32"/>
  <c r="P14" i="17"/>
  <c r="G13" i="32"/>
  <c r="J16" i="17"/>
  <c r="E15" i="32"/>
  <c r="P16" i="17"/>
  <c r="G15" i="32"/>
  <c r="J18" i="17"/>
  <c r="E17" i="32"/>
  <c r="P18" i="17"/>
  <c r="G17" i="32"/>
  <c r="J20" i="17"/>
  <c r="E19" i="32"/>
  <c r="P20" i="17"/>
  <c r="G19" i="32"/>
  <c r="J22" i="17"/>
  <c r="E21" i="32"/>
  <c r="P22" i="17"/>
  <c r="G21" i="32"/>
  <c r="J24" i="17"/>
  <c r="E23" i="32"/>
  <c r="P24" i="17"/>
  <c r="G23" i="32"/>
  <c r="J26" i="17"/>
  <c r="E25" i="32"/>
  <c r="P26" i="17"/>
  <c r="G25" i="32"/>
  <c r="G27" i="17"/>
  <c r="D26" i="32"/>
  <c r="G41" i="22"/>
  <c r="D40" i="34"/>
  <c r="Y9" i="19"/>
  <c r="J8" i="33"/>
  <c r="J27" i="19"/>
  <c r="E26" i="33"/>
  <c r="J26" i="33"/>
  <c r="I40" i="34"/>
  <c r="H40" i="34"/>
  <c r="J7" i="17"/>
  <c r="E6" i="32"/>
  <c r="P9" i="17"/>
  <c r="G8" i="32"/>
  <c r="Y30" i="17"/>
  <c r="J29" i="32"/>
  <c r="Y32" i="17"/>
  <c r="J31" i="32"/>
  <c r="Y36" i="17"/>
  <c r="J35" i="32"/>
  <c r="Y40" i="17"/>
  <c r="J39" i="32"/>
  <c r="J27" i="17"/>
  <c r="P29" i="17"/>
  <c r="G28" i="32"/>
  <c r="J31" i="17"/>
  <c r="E30" i="32"/>
  <c r="P33" i="17"/>
  <c r="G32" i="32"/>
  <c r="P35" i="17"/>
  <c r="G34" i="32"/>
  <c r="J37" i="17"/>
  <c r="E36" i="32"/>
  <c r="P39" i="17"/>
  <c r="G38" i="32"/>
  <c r="P25" i="17"/>
  <c r="G24" i="32"/>
  <c r="P30" i="17"/>
  <c r="G29" i="32"/>
  <c r="J34" i="17"/>
  <c r="E33" i="32"/>
  <c r="P36" i="17"/>
  <c r="G35" i="32"/>
  <c r="D18" i="8"/>
  <c r="H18" i="7"/>
  <c r="D7" i="8"/>
  <c r="H7" i="7"/>
  <c r="D39" i="7"/>
  <c r="D39" i="8" s="1"/>
  <c r="BM41" i="14"/>
  <c r="AV41" i="13"/>
  <c r="O41" i="22"/>
  <c r="Z9" i="19"/>
  <c r="BJ27" i="13"/>
  <c r="Z27" i="19"/>
  <c r="AW41" i="13"/>
  <c r="AL27" i="13"/>
  <c r="K27" i="19"/>
  <c r="AK41" i="13"/>
  <c r="AL41" i="12"/>
  <c r="K41" i="18" s="1"/>
  <c r="BJ41" i="15"/>
  <c r="BM19" i="10"/>
  <c r="BM28" i="10"/>
  <c r="BM36" i="10"/>
  <c r="BM17" i="4"/>
  <c r="BM25" i="4"/>
  <c r="F41" i="9"/>
  <c r="J41" i="9"/>
  <c r="D41" i="9"/>
  <c r="H41" i="9"/>
  <c r="BI41" i="13"/>
  <c r="BH41" i="13"/>
  <c r="X41" i="19"/>
  <c r="X41" i="22"/>
  <c r="BG41" i="13"/>
  <c r="W41" i="22"/>
  <c r="T41" i="19"/>
  <c r="T41" i="22"/>
  <c r="W41" i="19"/>
  <c r="AF41" i="10"/>
  <c r="H41" i="23"/>
  <c r="H41" i="25" s="1"/>
  <c r="BH9" i="10"/>
  <c r="E41" i="17"/>
  <c r="W41" i="10"/>
  <c r="AK41" i="10"/>
  <c r="K7" i="17"/>
  <c r="AL7" i="10"/>
  <c r="K8" i="17"/>
  <c r="AL8" i="10"/>
  <c r="BG41" i="4"/>
  <c r="N38" i="16" s="1"/>
  <c r="T9" i="17"/>
  <c r="BG9" i="10"/>
  <c r="Q10" i="17"/>
  <c r="AX10" i="10"/>
  <c r="Q12" i="17"/>
  <c r="AX12" i="10"/>
  <c r="BH27" i="10"/>
  <c r="BK27" i="10" s="1"/>
  <c r="AG41" i="10"/>
  <c r="H41" i="17"/>
  <c r="AI41" i="10"/>
  <c r="AW41" i="10"/>
  <c r="BF41" i="10"/>
  <c r="Q7" i="17"/>
  <c r="AX7" i="10"/>
  <c r="Q8" i="17"/>
  <c r="AX8" i="10"/>
  <c r="Q9" i="17"/>
  <c r="AX9" i="10"/>
  <c r="K10" i="17"/>
  <c r="AL10" i="10"/>
  <c r="K11" i="17"/>
  <c r="AL11" i="10"/>
  <c r="K12" i="17"/>
  <c r="AL12" i="10"/>
  <c r="K13" i="17"/>
  <c r="AL13" i="10"/>
  <c r="K14" i="17"/>
  <c r="AL14" i="10"/>
  <c r="K15" i="17"/>
  <c r="AL15" i="10"/>
  <c r="K16" i="17"/>
  <c r="AL16" i="10"/>
  <c r="K17" i="17"/>
  <c r="AL17" i="10"/>
  <c r="K18" i="17"/>
  <c r="AL18" i="10"/>
  <c r="K19" i="17"/>
  <c r="AL19" i="10"/>
  <c r="K20" i="17"/>
  <c r="AL20" i="10"/>
  <c r="K21" i="17"/>
  <c r="AL21" i="10"/>
  <c r="K22" i="17"/>
  <c r="AL22" i="10"/>
  <c r="K23" i="17"/>
  <c r="AL23" i="10"/>
  <c r="K24" i="17"/>
  <c r="AL24" i="10"/>
  <c r="K25" i="17"/>
  <c r="AL25" i="10"/>
  <c r="K26" i="17"/>
  <c r="AL26" i="10"/>
  <c r="H27" i="17"/>
  <c r="AI27" i="10"/>
  <c r="Q27" i="17"/>
  <c r="AX27" i="10"/>
  <c r="Q28" i="17"/>
  <c r="AX28" i="10"/>
  <c r="Q29" i="17"/>
  <c r="AX29" i="10"/>
  <c r="Q30" i="17"/>
  <c r="AX30" i="10"/>
  <c r="Q31" i="17"/>
  <c r="AX31" i="10"/>
  <c r="Q32" i="17"/>
  <c r="AX32" i="10"/>
  <c r="Q33" i="17"/>
  <c r="AX33" i="10"/>
  <c r="Q34" i="17"/>
  <c r="AX34" i="10"/>
  <c r="Q35" i="17"/>
  <c r="AX35" i="10"/>
  <c r="Q36" i="17"/>
  <c r="AX36" i="10"/>
  <c r="Q37" i="17"/>
  <c r="AX37" i="10"/>
  <c r="Q38" i="17"/>
  <c r="AX38" i="10"/>
  <c r="Q39" i="17"/>
  <c r="AX39" i="10"/>
  <c r="Q40" i="17"/>
  <c r="AX40" i="10"/>
  <c r="AJ41" i="10"/>
  <c r="BI41" i="10"/>
  <c r="Z11" i="17"/>
  <c r="BJ11" i="10"/>
  <c r="Z13" i="17"/>
  <c r="BJ13" i="10"/>
  <c r="Z15" i="17"/>
  <c r="BJ15" i="10"/>
  <c r="Z17" i="17"/>
  <c r="BJ17" i="10"/>
  <c r="Z19" i="17"/>
  <c r="BJ19" i="10"/>
  <c r="Z21" i="17"/>
  <c r="BJ21" i="10"/>
  <c r="Z23" i="17"/>
  <c r="BJ23" i="10"/>
  <c r="Z25" i="17"/>
  <c r="BJ25" i="10"/>
  <c r="Z8" i="17"/>
  <c r="BJ8" i="10"/>
  <c r="Z7" i="17"/>
  <c r="BJ7" i="10"/>
  <c r="Z30" i="17"/>
  <c r="BJ30" i="10"/>
  <c r="Z34" i="17"/>
  <c r="BJ34" i="10"/>
  <c r="Z38" i="17"/>
  <c r="BJ38" i="10"/>
  <c r="BL9" i="4"/>
  <c r="BI9" i="10"/>
  <c r="BL9" i="10" s="1"/>
  <c r="Z29" i="17"/>
  <c r="BJ29" i="10"/>
  <c r="Z33" i="17"/>
  <c r="BJ33" i="10"/>
  <c r="Z37" i="17"/>
  <c r="BJ37" i="10"/>
  <c r="BL27" i="4"/>
  <c r="BI27" i="10"/>
  <c r="BL27" i="10" s="1"/>
  <c r="BM10" i="10"/>
  <c r="BM12" i="10"/>
  <c r="BM8" i="10"/>
  <c r="BM40" i="4"/>
  <c r="AH41" i="10"/>
  <c r="BE41" i="10"/>
  <c r="K9" i="17"/>
  <c r="AL9" i="10"/>
  <c r="Q11" i="17"/>
  <c r="AX11" i="10"/>
  <c r="Q13" i="17"/>
  <c r="AX13" i="10"/>
  <c r="Q14" i="17"/>
  <c r="AX14" i="10"/>
  <c r="Q15" i="17"/>
  <c r="AX15" i="10"/>
  <c r="Q16" i="17"/>
  <c r="AX16" i="10"/>
  <c r="Q17" i="17"/>
  <c r="AX17" i="10"/>
  <c r="Q18" i="17"/>
  <c r="AX18" i="10"/>
  <c r="Q19" i="17"/>
  <c r="AX19" i="10"/>
  <c r="Q20" i="17"/>
  <c r="AX20" i="10"/>
  <c r="Q21" i="17"/>
  <c r="AX21" i="10"/>
  <c r="Q22" i="17"/>
  <c r="AX22" i="10"/>
  <c r="Q23" i="17"/>
  <c r="AX23" i="10"/>
  <c r="Q24" i="17"/>
  <c r="AX24" i="10"/>
  <c r="Q25" i="17"/>
  <c r="AX25" i="10"/>
  <c r="Q26" i="17"/>
  <c r="AX26" i="10"/>
  <c r="K27" i="17"/>
  <c r="AL27" i="10"/>
  <c r="K28" i="17"/>
  <c r="AL28" i="10"/>
  <c r="K29" i="17"/>
  <c r="AL29" i="10"/>
  <c r="K30" i="17"/>
  <c r="AL30" i="10"/>
  <c r="K31" i="17"/>
  <c r="AL31" i="10"/>
  <c r="K32" i="17"/>
  <c r="AL32" i="10"/>
  <c r="K33" i="17"/>
  <c r="AL33" i="10"/>
  <c r="K34" i="17"/>
  <c r="AL34" i="10"/>
  <c r="K35" i="17"/>
  <c r="AL35" i="10"/>
  <c r="K36" i="17"/>
  <c r="AL36" i="10"/>
  <c r="K37" i="17"/>
  <c r="AL37" i="10"/>
  <c r="K38" i="17"/>
  <c r="AL38" i="10"/>
  <c r="K39" i="17"/>
  <c r="AL39" i="10"/>
  <c r="K40" i="17"/>
  <c r="AL40" i="10"/>
  <c r="K6" i="17"/>
  <c r="AL6" i="10"/>
  <c r="Q6" i="17"/>
  <c r="AX6" i="10"/>
  <c r="Z6" i="17"/>
  <c r="BJ6" i="10"/>
  <c r="Z10" i="17"/>
  <c r="BJ10" i="10"/>
  <c r="Z12" i="17"/>
  <c r="BJ12" i="10"/>
  <c r="Z14" i="17"/>
  <c r="BJ14" i="10"/>
  <c r="Z16" i="17"/>
  <c r="BJ16" i="10"/>
  <c r="Z18" i="17"/>
  <c r="BJ18" i="10"/>
  <c r="Z20" i="17"/>
  <c r="BJ20" i="10"/>
  <c r="Z22" i="17"/>
  <c r="BJ22" i="10"/>
  <c r="Z24" i="17"/>
  <c r="BJ24" i="10"/>
  <c r="Z26" i="17"/>
  <c r="BJ26" i="10"/>
  <c r="AU41" i="10"/>
  <c r="Z40" i="17"/>
  <c r="BJ40" i="10"/>
  <c r="Z28" i="17"/>
  <c r="BJ28" i="10"/>
  <c r="Z32" i="17"/>
  <c r="BJ32" i="10"/>
  <c r="Z36" i="17"/>
  <c r="BJ36" i="10"/>
  <c r="AV27" i="10"/>
  <c r="BL41" i="4"/>
  <c r="BL41" i="10"/>
  <c r="BM16" i="10"/>
  <c r="BM11" i="10"/>
  <c r="W9" i="17"/>
  <c r="BM31" i="4"/>
  <c r="BM35" i="4"/>
  <c r="BM39" i="4"/>
  <c r="BL9" i="13"/>
  <c r="BL41" i="12"/>
  <c r="BL41" i="13" s="1"/>
  <c r="BM9" i="12"/>
  <c r="BM9" i="13" s="1"/>
  <c r="BK9" i="13"/>
  <c r="BJ41" i="12"/>
  <c r="Z41" i="18" s="1"/>
  <c r="BJ9" i="13"/>
  <c r="AX41" i="12"/>
  <c r="Q41" i="18" s="1"/>
  <c r="AX27" i="13"/>
  <c r="BM41" i="12"/>
  <c r="BM41" i="13" s="1"/>
  <c r="BK41" i="12"/>
  <c r="BK41" i="13" s="1"/>
  <c r="BK9" i="10"/>
  <c r="BM6" i="10"/>
  <c r="BK9" i="4"/>
  <c r="BM9" i="4" s="1"/>
  <c r="BJ9" i="4"/>
  <c r="Q6" i="16" s="1"/>
  <c r="BK27" i="4"/>
  <c r="BM27" i="4" s="1"/>
  <c r="BJ27" i="4"/>
  <c r="Q24" i="16" s="1"/>
  <c r="BM6" i="4"/>
  <c r="AL41" i="4"/>
  <c r="AX41" i="4"/>
  <c r="BH41" i="4"/>
  <c r="AV41" i="10" l="1"/>
  <c r="H39" i="7"/>
  <c r="E26" i="32"/>
  <c r="T8" i="27"/>
  <c r="T40" i="27" s="1"/>
  <c r="W41" i="17"/>
  <c r="O38" i="16"/>
  <c r="X41" i="17" s="1"/>
  <c r="V41" i="17"/>
  <c r="I40" i="32"/>
  <c r="Y27" i="17"/>
  <c r="J26" i="32"/>
  <c r="Y41" i="17"/>
  <c r="S41" i="17"/>
  <c r="H40" i="32"/>
  <c r="P41" i="17"/>
  <c r="G40" i="32"/>
  <c r="Y41" i="22"/>
  <c r="J40" i="34"/>
  <c r="J41" i="19"/>
  <c r="E40" i="33"/>
  <c r="P41" i="22"/>
  <c r="G40" i="34"/>
  <c r="G41" i="17"/>
  <c r="D40" i="32"/>
  <c r="Y9" i="17"/>
  <c r="J8" i="32"/>
  <c r="J41" i="17"/>
  <c r="E40" i="32"/>
  <c r="Y41" i="19"/>
  <c r="J40" i="33"/>
  <c r="J41" i="22"/>
  <c r="E40" i="34"/>
  <c r="P41" i="19"/>
  <c r="G40" i="33"/>
  <c r="G26" i="32"/>
  <c r="AX41" i="13"/>
  <c r="Q41" i="22"/>
  <c r="Q41" i="19"/>
  <c r="AL41" i="13"/>
  <c r="K41" i="22"/>
  <c r="K41" i="19"/>
  <c r="BJ41" i="13"/>
  <c r="Z41" i="19"/>
  <c r="Z41" i="22"/>
  <c r="BM41" i="4"/>
  <c r="Q41" i="17"/>
  <c r="AX41" i="10"/>
  <c r="T41" i="17"/>
  <c r="BG41" i="10"/>
  <c r="BM27" i="10"/>
  <c r="BH41" i="10"/>
  <c r="K41" i="17"/>
  <c r="AL41" i="10"/>
  <c r="Z27" i="17"/>
  <c r="BJ27" i="10"/>
  <c r="Z9" i="17"/>
  <c r="BJ9" i="10"/>
  <c r="BM9" i="10"/>
  <c r="BM41" i="10" s="1"/>
  <c r="BK41" i="10"/>
  <c r="BK41" i="4"/>
  <c r="BJ41" i="4"/>
  <c r="Q38" i="16" s="1"/>
  <c r="J40" i="32" l="1"/>
  <c r="Z41" i="17"/>
  <c r="BJ41" i="10"/>
  <c r="E40" i="49"/>
  <c r="M40" i="48"/>
  <c r="M40" i="49" s="1"/>
  <c r="N40" i="48"/>
  <c r="N40" i="49" s="1"/>
  <c r="N37" i="48"/>
  <c r="M37" i="48"/>
  <c r="E41" i="48"/>
  <c r="E41" i="49" s="1"/>
  <c r="D41" i="48"/>
  <c r="D41" i="49" s="1"/>
  <c r="N36" i="48"/>
  <c r="N41" i="48" l="1"/>
  <c r="N41" i="49" s="1"/>
  <c r="M36" i="48"/>
  <c r="M41" i="48" s="1"/>
  <c r="M41" i="49" s="1"/>
</calcChain>
</file>

<file path=xl/sharedStrings.xml><?xml version="1.0" encoding="utf-8"?>
<sst xmlns="http://schemas.openxmlformats.org/spreadsheetml/2006/main" count="3108" uniqueCount="227">
  <si>
    <t>Pre-Primary</t>
  </si>
  <si>
    <t xml:space="preserve">Class I  </t>
  </si>
  <si>
    <t>Class II</t>
  </si>
  <si>
    <t>Class III</t>
  </si>
  <si>
    <t>Class IV</t>
  </si>
  <si>
    <t>Class V</t>
  </si>
  <si>
    <t>Class VI</t>
  </si>
  <si>
    <t>Class VII</t>
  </si>
  <si>
    <t>Class VIII</t>
  </si>
  <si>
    <t>Class IX</t>
  </si>
  <si>
    <t>Class X</t>
  </si>
  <si>
    <t>Class XI</t>
  </si>
  <si>
    <t>Class XII</t>
  </si>
  <si>
    <t>Boys</t>
  </si>
  <si>
    <t>Girls</t>
  </si>
  <si>
    <t>Total</t>
  </si>
  <si>
    <t>Andhra Pradesh</t>
  </si>
  <si>
    <t>Arunachal Pradesh</t>
  </si>
  <si>
    <t>Bihar</t>
  </si>
  <si>
    <t>Chhattisgarh</t>
  </si>
  <si>
    <t>Goa</t>
  </si>
  <si>
    <t>Gujarat</t>
  </si>
  <si>
    <t>Haryana</t>
  </si>
  <si>
    <t xml:space="preserve">Himachal Pradesh </t>
  </si>
  <si>
    <t xml:space="preserve">Jammu &amp; Kashmir </t>
  </si>
  <si>
    <t>Karnataka</t>
  </si>
  <si>
    <t xml:space="preserve">Kerala </t>
  </si>
  <si>
    <t>Madhya Pradesh</t>
  </si>
  <si>
    <t>Maharashtra</t>
  </si>
  <si>
    <t>Manipur</t>
  </si>
  <si>
    <t>Meghalaya</t>
  </si>
  <si>
    <t>Mizoram</t>
  </si>
  <si>
    <t>Orissa</t>
  </si>
  <si>
    <t>Rajasthan</t>
  </si>
  <si>
    <t>Sikkim</t>
  </si>
  <si>
    <t>Tamil Nadu</t>
  </si>
  <si>
    <t>Tripura</t>
  </si>
  <si>
    <t>Uttar Pradesh</t>
  </si>
  <si>
    <t>Uttarakhand</t>
  </si>
  <si>
    <t xml:space="preserve">West Bengal </t>
  </si>
  <si>
    <t>A&amp;N Islands</t>
  </si>
  <si>
    <t>Chandigarh</t>
  </si>
  <si>
    <t>D&amp;N Haveli</t>
  </si>
  <si>
    <t>Daman &amp; Diu</t>
  </si>
  <si>
    <t>Delhi</t>
  </si>
  <si>
    <t xml:space="preserve">Lakshadweep </t>
  </si>
  <si>
    <t>Puducherry</t>
  </si>
  <si>
    <t>INDIA</t>
  </si>
  <si>
    <t>High/Secondary Schools</t>
  </si>
  <si>
    <t>Assam</t>
  </si>
  <si>
    <t xml:space="preserve">Bihar </t>
  </si>
  <si>
    <t>Himachal Pradesh</t>
  </si>
  <si>
    <t>Jammu &amp; Kashmir</t>
  </si>
  <si>
    <t>Jharkhand</t>
  </si>
  <si>
    <t>Kerala</t>
  </si>
  <si>
    <t>Nagaland</t>
  </si>
  <si>
    <t>Odisha</t>
  </si>
  <si>
    <t>Punjab</t>
  </si>
  <si>
    <t>West Bengal</t>
  </si>
  <si>
    <t>Lakshadweep</t>
  </si>
  <si>
    <t>TABLE  A - II :  NUMBER OF INSTITUTIONS BY MANAGEMENT</t>
  </si>
  <si>
    <t>TABLE A - II :  NUMBER OF INSTITUTIONS BY MANAGEMENT</t>
  </si>
  <si>
    <t>Primary Schools</t>
  </si>
  <si>
    <t>Local Bodies</t>
  </si>
  <si>
    <t>Private Aided</t>
  </si>
  <si>
    <t>Private Unaided</t>
  </si>
  <si>
    <t>Number</t>
  </si>
  <si>
    <t>%age</t>
  </si>
  <si>
    <t>States/
Union Territories</t>
  </si>
  <si>
    <t>Government</t>
  </si>
  <si>
    <t>Sl. No.</t>
  </si>
  <si>
    <t>Table A2:</t>
  </si>
  <si>
    <t>NUMBER OF INSTITUTIONS BY MANAGEMENT</t>
  </si>
  <si>
    <t xml:space="preserve">Intermediate/Senior Secondary Schools </t>
  </si>
  <si>
    <t>Upper Primary Schools</t>
  </si>
  <si>
    <t>Pre-Primary Schools</t>
  </si>
  <si>
    <t>Table A1:</t>
  </si>
  <si>
    <t>NUMBER OF SCHOOL EDUCATION INSTITUTIONS</t>
  </si>
  <si>
    <t xml:space="preserve">Intermediate/ Senior Secondary Schools </t>
  </si>
  <si>
    <t>High/ Secondary Schools</t>
  </si>
  <si>
    <t>Number of Senior Secondary/ Secondary Education Board</t>
  </si>
  <si>
    <t>TOTAL
VI - VIII</t>
  </si>
  <si>
    <t>TOTAL
I - VIII</t>
  </si>
  <si>
    <t>TOTAL
IX-X</t>
  </si>
  <si>
    <t>TOTAL
I-X</t>
  </si>
  <si>
    <t>TOTAL
XI- XII</t>
  </si>
  <si>
    <t>TOTAL
I- XII</t>
  </si>
  <si>
    <r>
      <t>Punjab</t>
    </r>
    <r>
      <rPr>
        <vertAlign val="superscript"/>
        <sz val="12"/>
        <rFont val="Cambria"/>
        <family val="1"/>
        <scheme val="major"/>
      </rPr>
      <t xml:space="preserve"> </t>
    </r>
  </si>
  <si>
    <t>ENROLMENT IN SCHOOL EDUCATION</t>
  </si>
  <si>
    <t>Table B1:</t>
  </si>
  <si>
    <t>ALL CATEGORIES OF STUDENTS</t>
  </si>
  <si>
    <t xml:space="preserve">Grand Total 
Enrolment from classes
 Pre-Primary to Class XII </t>
  </si>
  <si>
    <t>TOTAL
I - V</t>
  </si>
  <si>
    <t>Secondary</t>
  </si>
  <si>
    <t xml:space="preserve">Vocational           </t>
  </si>
  <si>
    <t>Source: National Institute of Open School (NIOS)</t>
  </si>
  <si>
    <t>Senior Secondary</t>
  </si>
  <si>
    <t>Table B4:</t>
  </si>
  <si>
    <t>ENROLMENT IN OPEN SCHOOL EDUCATION</t>
  </si>
  <si>
    <t>Scheduled Caste</t>
  </si>
  <si>
    <t>Scheduled Tribe</t>
  </si>
  <si>
    <t>All Categories</t>
  </si>
  <si>
    <t>Table B2:</t>
  </si>
  <si>
    <t>Table B3:</t>
  </si>
  <si>
    <t>Table D1:</t>
  </si>
  <si>
    <t>GROSS ENROLMENT RATIO (GER)</t>
  </si>
  <si>
    <t>TOTAL
Class I - V</t>
  </si>
  <si>
    <t>TOTAL
Class VI - VIII</t>
  </si>
  <si>
    <t>TOTAL
Class I - VIII</t>
  </si>
  <si>
    <t>TOTAL
Class IX-X</t>
  </si>
  <si>
    <t>TOTAL
Class I-X</t>
  </si>
  <si>
    <t>TOTAL
Class XI- XII</t>
  </si>
  <si>
    <t>TOTAL
Class I- XII</t>
  </si>
  <si>
    <t>Classes I-V
(6-10 Years)</t>
  </si>
  <si>
    <t>Classes VI-VIII
(11-13 Years)</t>
  </si>
  <si>
    <t>Classes I-VIII
(6-13 Years)</t>
  </si>
  <si>
    <t>Classes IX-X
(14-15 Years)</t>
  </si>
  <si>
    <t>Classes I-X
(6-15 Years)</t>
  </si>
  <si>
    <t>Classes XI-XII
(16-17 Years)</t>
  </si>
  <si>
    <t>Classes IX-XII
(14-17 Years)</t>
  </si>
  <si>
    <t>Classes I-XII
(6-17 Years)</t>
  </si>
  <si>
    <t>Table D2:</t>
  </si>
  <si>
    <t>Table D3:</t>
  </si>
  <si>
    <t>Table G1:</t>
  </si>
  <si>
    <t>DROP OUT RATES</t>
  </si>
  <si>
    <t>Classes I-V</t>
  </si>
  <si>
    <t>Classes I-VIII</t>
  </si>
  <si>
    <t>Classes I-X</t>
  </si>
  <si>
    <t>BOYS</t>
  </si>
  <si>
    <t xml:space="preserve">GIRLS </t>
  </si>
  <si>
    <t>TOTAL</t>
  </si>
  <si>
    <t xml:space="preserve">INDIA  </t>
  </si>
  <si>
    <t>2001-2002</t>
  </si>
  <si>
    <t>2003-2004</t>
  </si>
  <si>
    <t>2006-2007</t>
  </si>
  <si>
    <r>
      <t>Punjab</t>
    </r>
    <r>
      <rPr>
        <vertAlign val="superscript"/>
        <sz val="11"/>
        <rFont val="Cambria"/>
        <family val="1"/>
        <scheme val="major"/>
      </rPr>
      <t xml:space="preserve"> </t>
    </r>
  </si>
  <si>
    <t>Men</t>
  </si>
  <si>
    <t>Women</t>
  </si>
  <si>
    <t>Difference in Enrolment</t>
  </si>
  <si>
    <t>PUPIL TEACHER RATIO (PTR)</t>
  </si>
  <si>
    <t>Table C4:</t>
  </si>
  <si>
    <t>Classes
VI-VIII</t>
  </si>
  <si>
    <t>Classes
IX-X</t>
  </si>
  <si>
    <t>Classes
I-X</t>
  </si>
  <si>
    <t>Classes
XI-XII</t>
  </si>
  <si>
    <t>Classes
IX-XII</t>
  </si>
  <si>
    <t>Classes
I-XII</t>
  </si>
  <si>
    <t>Classes
I-V</t>
  </si>
  <si>
    <t>Classes
I-VIII</t>
  </si>
  <si>
    <t>Appendix-1</t>
  </si>
  <si>
    <t>Appendix-2</t>
  </si>
  <si>
    <t>6-10 Years</t>
  </si>
  <si>
    <t>11-13 Years</t>
  </si>
  <si>
    <t>14-15 Years</t>
  </si>
  <si>
    <t>16-17 Years</t>
  </si>
  <si>
    <t xml:space="preserve">Male </t>
  </si>
  <si>
    <t xml:space="preserve">Female </t>
  </si>
  <si>
    <t>2001 Population</t>
  </si>
  <si>
    <t>2001 SC Population</t>
  </si>
  <si>
    <t>2001 ST Population</t>
  </si>
  <si>
    <t>Adjusted</t>
  </si>
  <si>
    <t>Difference to be adjusted</t>
  </si>
  <si>
    <t>to calculate Difference</t>
  </si>
  <si>
    <t>Gender</t>
  </si>
  <si>
    <t>Sr. Secondary</t>
  </si>
  <si>
    <t>Vocational</t>
  </si>
  <si>
    <t>Difference</t>
  </si>
  <si>
    <t xml:space="preserve">Grand Total 
Pre-Primary to XII
 Pre-Primary to Class XII </t>
  </si>
  <si>
    <t>Table B1: ENROLMENT IN SCHOOL EDUCATION</t>
  </si>
  <si>
    <t>Table A1: NUMBER OF SCHOOL EDUCATION INSTITUTIONS</t>
  </si>
  <si>
    <t>Table A2: NUMBER OF INSTITUTIONS BY MANAGEMENT</t>
  </si>
  <si>
    <t>Table B2: ENROLMENT IN SCHOOL EDUCATION</t>
  </si>
  <si>
    <t>Table B3: ENROLMENT IN SCHOOL EDUCATION</t>
  </si>
  <si>
    <t>Table B4: ENROLMENT IN OPEN SCHOOL EDUCATION</t>
  </si>
  <si>
    <t>Table D2: GROSS ENROLMENT RATIO (GER)</t>
  </si>
  <si>
    <t>Table D3: GROSS ENROLMENT RATIO (GER)</t>
  </si>
  <si>
    <t>Table E1: GENDER PARITY INDEX (GPI)</t>
  </si>
  <si>
    <t>Table E2: GENDER PARITY INDEX (GPI)</t>
  </si>
  <si>
    <t>Table E3: GENDER PARITY INDEX (GPI)</t>
  </si>
  <si>
    <t>Table F3: NUMBER OF GIRLS PER HUNDRED BOYS</t>
  </si>
  <si>
    <t>Table F2: NUMBER OF GIRLS PER HUNDRED BOYS</t>
  </si>
  <si>
    <t>Table G1: DROP OUT RATES</t>
  </si>
  <si>
    <t>Table G2: DROP OUT RATES</t>
  </si>
  <si>
    <t>Table G3: DROP OUT RATES</t>
  </si>
  <si>
    <t>Table H1: Projected Population 2010</t>
  </si>
  <si>
    <t>Table H2: Projected Population 2010</t>
  </si>
  <si>
    <t>Table H3: Projected Population 2010</t>
  </si>
  <si>
    <t>Table I: BACK SERIES OF ENROLMENT IN CLASS I</t>
  </si>
  <si>
    <t>Table J: ENROLMENT IN VARIOUS TYPES OF SCHOOLS</t>
  </si>
  <si>
    <t>Pre-revised Figures Of Mizoram</t>
  </si>
  <si>
    <t>B</t>
  </si>
  <si>
    <t>G</t>
  </si>
  <si>
    <t>T</t>
  </si>
  <si>
    <t>Revised Figures Of Mizoram</t>
  </si>
  <si>
    <t>TOTAL(tra. Teachers)</t>
  </si>
  <si>
    <t>INDIA(Tra. %)</t>
  </si>
  <si>
    <t>State</t>
  </si>
  <si>
    <t>Intermediate/Senior Secondary Schools Men</t>
  </si>
  <si>
    <t>Intermediate/Senior Secondary Schools Women</t>
  </si>
  <si>
    <t>Intermediate/Senior Secondary Schools Total</t>
  </si>
  <si>
    <t>High/Secondary Schools Men</t>
  </si>
  <si>
    <t>High/Secondary Schools Women</t>
  </si>
  <si>
    <t>High/Secondary Schools Total</t>
  </si>
  <si>
    <t>Upper Primary Schools Men</t>
  </si>
  <si>
    <t>Upper Primary Schools Women</t>
  </si>
  <si>
    <t>Upper Primary Schools Total</t>
  </si>
  <si>
    <t>Primary Schools Men</t>
  </si>
  <si>
    <t>Primary Schools Women</t>
  </si>
  <si>
    <t>Primary Schools Total</t>
  </si>
  <si>
    <t>Pre-Primary Schools Men</t>
  </si>
  <si>
    <t>Pre-Primary Schools Women</t>
  </si>
  <si>
    <t>Pre-Primary Schools Total</t>
  </si>
  <si>
    <t>Classes I-V Boys</t>
  </si>
  <si>
    <t>Classes I-V Girls</t>
  </si>
  <si>
    <t>Classes I-V Total</t>
  </si>
  <si>
    <t>Classes VI-VIII Boys</t>
  </si>
  <si>
    <t>Classes VI-VIII Girls</t>
  </si>
  <si>
    <t>Classes VI-VIII Total</t>
  </si>
  <si>
    <t>Classes IX-X Boys</t>
  </si>
  <si>
    <t>Classes IX-X Girls</t>
  </si>
  <si>
    <t>Classes IX-X Total</t>
  </si>
  <si>
    <t>Classes XI-XII Boys</t>
  </si>
  <si>
    <t>Classes XI-XII Girls</t>
  </si>
  <si>
    <t>Classes XI-XII Total</t>
  </si>
  <si>
    <t>Classes I-XII Boys</t>
  </si>
  <si>
    <t>Classes I-XII Girls</t>
  </si>
  <si>
    <t>Classes I-XII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</si>
</sst>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_-* #,##0.00_-;\-* #,##0.00_-;_-* &quot;-&quot;??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color indexed="10"/>
      <name val="Cambria"/>
      <family val="1"/>
      <scheme val="major"/>
    </font>
    <font>
      <b/>
      <sz val="14"/>
      <name val="Cambria"/>
      <family val="1"/>
      <scheme val="major"/>
    </font>
    <font>
      <b/>
      <i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i/>
      <sz val="9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color indexed="8"/>
      <name val="Cambria"/>
      <family val="1"/>
      <scheme val="major"/>
    </font>
    <font>
      <vertAlign val="superscript"/>
      <sz val="12"/>
      <name val="Cambria"/>
      <family val="1"/>
      <scheme val="major"/>
    </font>
    <font>
      <b/>
      <sz val="12"/>
      <color indexed="8"/>
      <name val="Cambria"/>
      <family val="1"/>
      <scheme val="major"/>
    </font>
    <font>
      <i/>
      <sz val="12"/>
      <color indexed="8"/>
      <name val="Cambria"/>
      <family val="1"/>
      <scheme val="major"/>
    </font>
    <font>
      <sz val="14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vertAlign val="superscript"/>
      <sz val="11"/>
      <name val="Cambria"/>
      <family val="1"/>
      <scheme val="major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2"/>
      <color rgb="FFC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sz val="11"/>
      <color rgb="FFC0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59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DD6E"/>
      </left>
      <right style="medium">
        <color rgb="FFD9BC5E"/>
      </right>
      <top style="medium">
        <color rgb="FFFFDD6E"/>
      </top>
      <bottom style="thick">
        <color rgb="FFD9BC5E"/>
      </bottom>
      <diagonal/>
    </border>
    <border>
      <left style="medium">
        <color rgb="FFD9BC5E"/>
      </left>
      <right style="medium">
        <color rgb="FFD9BC5E"/>
      </right>
      <top style="medium">
        <color rgb="FFFFDD6E"/>
      </top>
      <bottom style="thick">
        <color rgb="FFD9BC5E"/>
      </bottom>
      <diagonal/>
    </border>
    <border>
      <left style="medium">
        <color rgb="FFD9BC5E"/>
      </left>
      <right style="medium">
        <color rgb="FFD9BC5E"/>
      </right>
      <top/>
      <bottom/>
      <diagonal/>
    </border>
    <border>
      <left style="medium">
        <color rgb="FFD9BC5E"/>
      </left>
      <right/>
      <top/>
      <bottom style="thick">
        <color rgb="FFD9BC5E"/>
      </bottom>
      <diagonal/>
    </border>
    <border>
      <left style="medium">
        <color indexed="64"/>
      </left>
      <right style="medium">
        <color rgb="FFD9BC5E"/>
      </right>
      <top/>
      <bottom/>
      <diagonal/>
    </border>
    <border>
      <left style="medium">
        <color rgb="FFD9BC5E"/>
      </left>
      <right style="medium">
        <color rgb="FFD9BC5E"/>
      </right>
      <top/>
      <bottom style="thick">
        <color rgb="FFD9BC5E"/>
      </bottom>
      <diagonal/>
    </border>
    <border>
      <left style="medium">
        <color rgb="FFD9BC5E"/>
      </left>
      <right style="medium">
        <color indexed="64"/>
      </right>
      <top/>
      <bottom style="thick">
        <color rgb="FFD9BC5E"/>
      </bottom>
      <diagonal/>
    </border>
    <border>
      <left style="medium">
        <color rgb="FFFFDD6E"/>
      </left>
      <right style="medium">
        <color rgb="FFFFDD6E"/>
      </right>
      <top style="medium">
        <color rgb="FFFFDD6E"/>
      </top>
      <bottom style="medium">
        <color rgb="FFFFDD6E"/>
      </bottom>
      <diagonal/>
    </border>
    <border>
      <left style="medium">
        <color rgb="FFFFDD6E"/>
      </left>
      <right/>
      <top style="medium">
        <color rgb="FFFFDD6E"/>
      </top>
      <bottom style="medium">
        <color rgb="FFFFDD6E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2" fillId="0" borderId="0"/>
    <xf numFmtId="0" fontId="24" fillId="0" borderId="0"/>
    <xf numFmtId="0" fontId="1" fillId="0" borderId="0"/>
  </cellStyleXfs>
  <cellXfs count="287">
    <xf numFmtId="0" fontId="0" fillId="0" borderId="0" xfId="0"/>
    <xf numFmtId="0" fontId="9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9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2" xfId="1" applyFont="1" applyBorder="1" applyAlignment="1">
      <alignment horizontal="center" vertical="center" wrapText="1"/>
    </xf>
    <xf numFmtId="0" fontId="3" fillId="4" borderId="2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vertical="center"/>
    </xf>
    <xf numFmtId="0" fontId="3" fillId="4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1"/>
    </xf>
    <xf numFmtId="0" fontId="3" fillId="4" borderId="2" xfId="1" applyFont="1" applyFill="1" applyBorder="1" applyAlignment="1">
      <alignment horizontal="righ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3" fillId="0" borderId="0" xfId="1" applyFont="1" applyBorder="1" applyAlignment="1">
      <alignment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0" borderId="2" xfId="1" applyNumberFormat="1" applyFont="1" applyBorder="1" applyAlignment="1">
      <alignment vertical="center"/>
    </xf>
    <xf numFmtId="0" fontId="12" fillId="4" borderId="2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wrapText="1"/>
    </xf>
    <xf numFmtId="1" fontId="4" fillId="2" borderId="2" xfId="1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 wrapText="1"/>
    </xf>
    <xf numFmtId="0" fontId="4" fillId="2" borderId="2" xfId="1" quotePrefix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vertical="center"/>
    </xf>
    <xf numFmtId="0" fontId="16" fillId="2" borderId="0" xfId="1" applyFont="1" applyFill="1" applyBorder="1" applyAlignment="1">
      <alignment vertical="center"/>
    </xf>
    <xf numFmtId="1" fontId="16" fillId="2" borderId="0" xfId="1" applyNumberFormat="1" applyFont="1" applyFill="1" applyBorder="1" applyAlignment="1">
      <alignment vertical="center"/>
    </xf>
    <xf numFmtId="1" fontId="16" fillId="2" borderId="0" xfId="1" applyNumberFormat="1" applyFont="1" applyFill="1" applyBorder="1" applyAlignment="1">
      <alignment horizontal="right" vertical="center"/>
    </xf>
    <xf numFmtId="0" fontId="16" fillId="2" borderId="0" xfId="1" applyFont="1" applyFill="1" applyBorder="1" applyAlignment="1">
      <alignment horizontal="right" vertical="center"/>
    </xf>
    <xf numFmtId="0" fontId="16" fillId="0" borderId="0" xfId="1" applyFont="1" applyBorder="1" applyAlignment="1">
      <alignment vertical="center"/>
    </xf>
    <xf numFmtId="0" fontId="3" fillId="0" borderId="0" xfId="1" applyFont="1" applyBorder="1" applyAlignment="1">
      <alignment horizontal="right" vertical="center"/>
    </xf>
    <xf numFmtId="0" fontId="18" fillId="2" borderId="0" xfId="1" applyFont="1" applyFill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18" fillId="0" borderId="0" xfId="1" applyFont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16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horizontal="center" vertical="center"/>
    </xf>
    <xf numFmtId="0" fontId="19" fillId="4" borderId="0" xfId="1" applyFont="1" applyFill="1" applyBorder="1" applyAlignment="1">
      <alignment horizontal="center" vertical="center"/>
    </xf>
    <xf numFmtId="0" fontId="20" fillId="4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1" fontId="8" fillId="0" borderId="0" xfId="1" applyNumberFormat="1" applyFont="1" applyBorder="1" applyAlignment="1">
      <alignment vertical="center"/>
    </xf>
    <xf numFmtId="1" fontId="4" fillId="0" borderId="0" xfId="1" applyNumberFormat="1" applyFont="1" applyBorder="1" applyAlignment="1">
      <alignment vertical="center"/>
    </xf>
    <xf numFmtId="1" fontId="3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16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1" fontId="5" fillId="4" borderId="0" xfId="1" applyNumberFormat="1" applyFont="1" applyFill="1" applyBorder="1" applyAlignment="1">
      <alignment horizontal="right" vertical="center"/>
    </xf>
    <xf numFmtId="0" fontId="14" fillId="4" borderId="0" xfId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4" borderId="2" xfId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/>
    <xf numFmtId="0" fontId="12" fillId="0" borderId="0" xfId="1" applyFont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6" fillId="0" borderId="2" xfId="1" applyFont="1" applyBorder="1" applyAlignment="1">
      <alignment horizontal="right" wrapText="1"/>
    </xf>
    <xf numFmtId="3" fontId="6" fillId="0" borderId="2" xfId="1" applyNumberFormat="1" applyFont="1" applyBorder="1" applyAlignment="1">
      <alignment horizontal="right"/>
    </xf>
    <xf numFmtId="3" fontId="6" fillId="0" borderId="7" xfId="1" applyNumberFormat="1" applyFont="1" applyFill="1" applyBorder="1" applyAlignment="1">
      <alignment horizontal="right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right" vertical="top"/>
    </xf>
    <xf numFmtId="1" fontId="4" fillId="0" borderId="2" xfId="1" applyNumberFormat="1" applyFont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right"/>
    </xf>
    <xf numFmtId="0" fontId="6" fillId="0" borderId="6" xfId="1" applyFont="1" applyFill="1" applyBorder="1" applyAlignment="1">
      <alignment horizontal="right"/>
    </xf>
    <xf numFmtId="3" fontId="6" fillId="0" borderId="2" xfId="1" quotePrefix="1" applyNumberFormat="1" applyFont="1" applyBorder="1" applyAlignment="1">
      <alignment horizontal="right"/>
    </xf>
    <xf numFmtId="0" fontId="6" fillId="0" borderId="2" xfId="1" applyFont="1" applyBorder="1" applyAlignment="1">
      <alignment horizontal="right"/>
    </xf>
    <xf numFmtId="0" fontId="5" fillId="4" borderId="0" xfId="1" applyFont="1" applyFill="1" applyBorder="1" applyAlignment="1">
      <alignment vertical="center"/>
    </xf>
    <xf numFmtId="0" fontId="21" fillId="0" borderId="0" xfId="1" applyFont="1"/>
    <xf numFmtId="0" fontId="7" fillId="6" borderId="2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0" xfId="1" applyFont="1" applyFill="1" applyBorder="1" applyAlignment="1">
      <alignment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4"/>
    </xf>
    <xf numFmtId="1" fontId="4" fillId="0" borderId="2" xfId="1" applyNumberFormat="1" applyFont="1" applyBorder="1" applyAlignment="1">
      <alignment horizontal="right" vertical="center" indent="4"/>
    </xf>
    <xf numFmtId="0" fontId="3" fillId="4" borderId="2" xfId="1" applyFont="1" applyFill="1" applyBorder="1" applyAlignment="1">
      <alignment horizontal="right" vertical="center" indent="4"/>
    </xf>
    <xf numFmtId="1" fontId="3" fillId="4" borderId="2" xfId="1" applyNumberFormat="1" applyFont="1" applyFill="1" applyBorder="1" applyAlignment="1">
      <alignment horizontal="right" vertical="center" indent="4"/>
    </xf>
    <xf numFmtId="0" fontId="5" fillId="7" borderId="2" xfId="1" applyFont="1" applyFill="1" applyBorder="1" applyAlignment="1">
      <alignment vertical="center"/>
    </xf>
    <xf numFmtId="0" fontId="5" fillId="7" borderId="0" xfId="1" applyFont="1" applyFill="1" applyBorder="1" applyAlignment="1">
      <alignment vertical="center"/>
    </xf>
    <xf numFmtId="0" fontId="5" fillId="7" borderId="2" xfId="1" applyFont="1" applyFill="1" applyBorder="1" applyAlignment="1">
      <alignment horizontal="right"/>
    </xf>
    <xf numFmtId="0" fontId="4" fillId="7" borderId="0" xfId="1" applyFont="1" applyFill="1"/>
    <xf numFmtId="0" fontId="14" fillId="7" borderId="0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right" vertical="center" indent="1"/>
    </xf>
    <xf numFmtId="0" fontId="3" fillId="7" borderId="2" xfId="1" applyFont="1" applyFill="1" applyBorder="1" applyAlignment="1">
      <alignment vertical="center"/>
    </xf>
    <xf numFmtId="0" fontId="3" fillId="7" borderId="0" xfId="1" applyFont="1" applyFill="1" applyBorder="1" applyAlignment="1">
      <alignment vertical="center"/>
    </xf>
    <xf numFmtId="164" fontId="3" fillId="7" borderId="2" xfId="1" applyNumberFormat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right" vertical="center"/>
    </xf>
    <xf numFmtId="1" fontId="5" fillId="7" borderId="2" xfId="1" applyNumberFormat="1" applyFont="1" applyFill="1" applyBorder="1" applyAlignment="1">
      <alignment horizontal="right" vertical="center"/>
    </xf>
    <xf numFmtId="0" fontId="14" fillId="7" borderId="2" xfId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center" vertical="center"/>
    </xf>
    <xf numFmtId="2" fontId="3" fillId="7" borderId="2" xfId="1" applyNumberFormat="1" applyFont="1" applyFill="1" applyBorder="1" applyAlignment="1">
      <alignment horizontal="center" vertical="center"/>
    </xf>
    <xf numFmtId="1" fontId="3" fillId="7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9" fillId="0" borderId="0" xfId="8" applyFont="1" applyAlignment="1">
      <alignment horizontal="right" vertical="center"/>
    </xf>
    <xf numFmtId="0" fontId="9" fillId="0" borderId="0" xfId="8" applyFont="1" applyAlignment="1">
      <alignment vertical="center"/>
    </xf>
    <xf numFmtId="0" fontId="3" fillId="0" borderId="1" xfId="8" applyFont="1" applyBorder="1" applyAlignment="1">
      <alignment vertical="center"/>
    </xf>
    <xf numFmtId="0" fontId="3" fillId="4" borderId="0" xfId="8" applyFont="1" applyFill="1" applyAlignment="1">
      <alignment vertical="center"/>
    </xf>
    <xf numFmtId="0" fontId="4" fillId="4" borderId="0" xfId="8" applyFont="1" applyFill="1" applyAlignment="1">
      <alignment vertical="center"/>
    </xf>
    <xf numFmtId="0" fontId="3" fillId="4" borderId="2" xfId="8" applyFont="1" applyFill="1" applyBorder="1" applyAlignment="1">
      <alignment horizontal="center" vertical="center"/>
    </xf>
    <xf numFmtId="0" fontId="10" fillId="4" borderId="2" xfId="8" applyFont="1" applyFill="1" applyBorder="1" applyAlignment="1">
      <alignment horizontal="center" vertical="center"/>
    </xf>
    <xf numFmtId="0" fontId="10" fillId="4" borderId="0" xfId="8" applyFont="1" applyFill="1" applyAlignment="1">
      <alignment vertical="center"/>
    </xf>
    <xf numFmtId="0" fontId="4" fillId="0" borderId="2" xfId="8" applyFont="1" applyBorder="1" applyAlignment="1">
      <alignment horizontal="center" vertical="center"/>
    </xf>
    <xf numFmtId="0" fontId="4" fillId="2" borderId="2" xfId="8" applyFont="1" applyFill="1" applyBorder="1" applyAlignment="1">
      <alignment horizontal="left" vertical="center"/>
    </xf>
    <xf numFmtId="1" fontId="4" fillId="0" borderId="2" xfId="8" applyNumberFormat="1" applyFont="1" applyBorder="1" applyAlignment="1">
      <alignment horizontal="right" vertical="center"/>
    </xf>
    <xf numFmtId="1" fontId="4" fillId="2" borderId="2" xfId="8" applyNumberFormat="1" applyFont="1" applyFill="1" applyBorder="1" applyAlignment="1">
      <alignment vertical="center"/>
    </xf>
    <xf numFmtId="1" fontId="4" fillId="0" borderId="2" xfId="8" applyNumberFormat="1" applyFont="1" applyBorder="1" applyAlignment="1">
      <alignment vertical="center"/>
    </xf>
    <xf numFmtId="0" fontId="4" fillId="2" borderId="2" xfId="8" applyFont="1" applyFill="1" applyBorder="1" applyAlignment="1">
      <alignment horizontal="left" vertical="center" wrapText="1"/>
    </xf>
    <xf numFmtId="1" fontId="3" fillId="4" borderId="2" xfId="8" applyNumberFormat="1" applyFont="1" applyFill="1" applyBorder="1" applyAlignment="1">
      <alignment horizontal="right" vertical="center"/>
    </xf>
    <xf numFmtId="1" fontId="4" fillId="0" borderId="0" xfId="8" applyNumberFormat="1" applyFont="1" applyAlignment="1">
      <alignment vertical="center"/>
    </xf>
    <xf numFmtId="1" fontId="3" fillId="0" borderId="0" xfId="8" applyNumberFormat="1" applyFont="1" applyAlignment="1">
      <alignment vertical="center"/>
    </xf>
    <xf numFmtId="0" fontId="3" fillId="0" borderId="0" xfId="8" applyFont="1" applyAlignment="1">
      <alignment vertical="center"/>
    </xf>
    <xf numFmtId="0" fontId="10" fillId="4" borderId="6" xfId="8" applyFont="1" applyFill="1" applyBorder="1" applyAlignment="1">
      <alignment horizontal="center" vertical="center"/>
    </xf>
    <xf numFmtId="0" fontId="10" fillId="0" borderId="0" xfId="8" applyFont="1" applyAlignment="1">
      <alignment vertical="center"/>
    </xf>
    <xf numFmtId="0" fontId="24" fillId="0" borderId="0" xfId="8"/>
    <xf numFmtId="0" fontId="3" fillId="0" borderId="2" xfId="8" applyFont="1" applyBorder="1" applyAlignment="1">
      <alignment horizontal="center" vertical="center"/>
    </xf>
    <xf numFmtId="0" fontId="3" fillId="2" borderId="2" xfId="8" applyFont="1" applyFill="1" applyBorder="1" applyAlignment="1">
      <alignment horizontal="center" vertical="center"/>
    </xf>
    <xf numFmtId="0" fontId="24" fillId="0" borderId="2" xfId="8" applyBorder="1"/>
    <xf numFmtId="0" fontId="24" fillId="0" borderId="0" xfId="8" applyBorder="1"/>
    <xf numFmtId="0" fontId="6" fillId="0" borderId="2" xfId="8" applyFont="1" applyBorder="1"/>
    <xf numFmtId="0" fontId="1" fillId="0" borderId="0" xfId="8" applyFont="1"/>
    <xf numFmtId="0" fontId="9" fillId="0" borderId="0" xfId="9" applyFont="1" applyBorder="1" applyAlignment="1">
      <alignment horizontal="center" vertical="center"/>
    </xf>
    <xf numFmtId="0" fontId="9" fillId="2" borderId="0" xfId="9" applyFont="1" applyFill="1" applyBorder="1" applyAlignment="1">
      <alignment vertical="center"/>
    </xf>
    <xf numFmtId="0" fontId="9" fillId="0" borderId="0" xfId="9" applyFont="1" applyBorder="1" applyAlignment="1">
      <alignment vertical="center"/>
    </xf>
    <xf numFmtId="0" fontId="9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3" fillId="5" borderId="1" xfId="9" applyFont="1" applyFill="1" applyBorder="1" applyAlignment="1">
      <alignment vertical="center"/>
    </xf>
    <xf numFmtId="0" fontId="4" fillId="0" borderId="0" xfId="9" applyFont="1" applyAlignment="1">
      <alignment vertical="center"/>
    </xf>
    <xf numFmtId="0" fontId="3" fillId="4" borderId="2" xfId="9" applyFont="1" applyFill="1" applyBorder="1" applyAlignment="1">
      <alignment horizontal="center" vertical="center"/>
    </xf>
    <xf numFmtId="0" fontId="16" fillId="4" borderId="2" xfId="9" applyFont="1" applyFill="1" applyBorder="1" applyAlignment="1">
      <alignment horizontal="center" vertical="center"/>
    </xf>
    <xf numFmtId="0" fontId="12" fillId="4" borderId="2" xfId="9" applyFont="1" applyFill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/>
    </xf>
    <xf numFmtId="0" fontId="4" fillId="0" borderId="2" xfId="9" applyFont="1" applyBorder="1" applyAlignment="1">
      <alignment vertical="center"/>
    </xf>
    <xf numFmtId="0" fontId="7" fillId="0" borderId="2" xfId="9" applyFont="1" applyBorder="1" applyAlignment="1">
      <alignment horizontal="right" vertical="center"/>
    </xf>
    <xf numFmtId="0" fontId="4" fillId="0" borderId="2" xfId="9" applyFont="1" applyBorder="1" applyAlignment="1">
      <alignment horizontal="right" vertical="center" wrapText="1"/>
    </xf>
    <xf numFmtId="0" fontId="4" fillId="0" borderId="2" xfId="9" applyFont="1" applyBorder="1" applyAlignment="1">
      <alignment vertical="center" wrapText="1"/>
    </xf>
    <xf numFmtId="0" fontId="7" fillId="0" borderId="2" xfId="9" quotePrefix="1" applyFont="1" applyBorder="1" applyAlignment="1">
      <alignment horizontal="right" vertical="center"/>
    </xf>
    <xf numFmtId="0" fontId="7" fillId="0" borderId="2" xfId="9" applyFont="1" applyBorder="1" applyAlignment="1">
      <alignment vertical="center"/>
    </xf>
    <xf numFmtId="0" fontId="3" fillId="4" borderId="2" xfId="9" applyFont="1" applyFill="1" applyBorder="1" applyAlignment="1">
      <alignment horizontal="right" vertical="center"/>
    </xf>
    <xf numFmtId="0" fontId="4" fillId="4" borderId="0" xfId="9" applyFont="1" applyFill="1" applyAlignment="1">
      <alignment vertical="center"/>
    </xf>
    <xf numFmtId="0" fontId="10" fillId="0" borderId="0" xfId="9" applyFont="1" applyAlignment="1">
      <alignment vertical="center"/>
    </xf>
    <xf numFmtId="0" fontId="4" fillId="0" borderId="0" xfId="9" applyFont="1" applyBorder="1" applyAlignment="1">
      <alignment vertical="center"/>
    </xf>
    <xf numFmtId="0" fontId="25" fillId="8" borderId="12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5" fillId="8" borderId="14" xfId="0" applyFont="1" applyFill="1" applyBorder="1" applyAlignment="1">
      <alignment horizontal="center" vertical="center" wrapText="1"/>
    </xf>
    <xf numFmtId="0" fontId="26" fillId="9" borderId="15" xfId="0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6" fillId="9" borderId="17" xfId="0" applyFont="1" applyFill="1" applyBorder="1" applyAlignment="1">
      <alignment horizontal="center" vertical="center" wrapText="1"/>
    </xf>
    <xf numFmtId="0" fontId="26" fillId="9" borderId="18" xfId="0" applyFont="1" applyFill="1" applyBorder="1" applyAlignment="1">
      <alignment horizontal="center" vertical="center" wrapText="1"/>
    </xf>
    <xf numFmtId="0" fontId="27" fillId="10" borderId="19" xfId="0" applyFont="1" applyFill="1" applyBorder="1" applyAlignment="1">
      <alignment horizontal="left" vertical="center" wrapText="1" indent="1"/>
    </xf>
    <xf numFmtId="0" fontId="27" fillId="10" borderId="20" xfId="0" applyFont="1" applyFill="1" applyBorder="1" applyAlignment="1">
      <alignment horizontal="left" vertical="center" wrapText="1" indent="1"/>
    </xf>
    <xf numFmtId="0" fontId="28" fillId="9" borderId="19" xfId="0" applyFont="1" applyFill="1" applyBorder="1" applyAlignment="1">
      <alignment horizontal="left" vertical="center" wrapText="1" indent="1"/>
    </xf>
    <xf numFmtId="0" fontId="4" fillId="0" borderId="21" xfId="9" applyFont="1" applyBorder="1" applyAlignment="1">
      <alignment vertical="center"/>
    </xf>
    <xf numFmtId="0" fontId="4" fillId="0" borderId="22" xfId="9" applyFont="1" applyBorder="1" applyAlignment="1">
      <alignment vertical="center"/>
    </xf>
    <xf numFmtId="1" fontId="4" fillId="0" borderId="21" xfId="9" applyNumberFormat="1" applyFont="1" applyBorder="1" applyAlignment="1">
      <alignment vertical="center"/>
    </xf>
    <xf numFmtId="1" fontId="4" fillId="0" borderId="0" xfId="9" applyNumberFormat="1" applyFont="1" applyBorder="1" applyAlignment="1">
      <alignment vertical="center"/>
    </xf>
    <xf numFmtId="1" fontId="3" fillId="4" borderId="23" xfId="9" applyNumberFormat="1" applyFont="1" applyFill="1" applyBorder="1" applyAlignment="1">
      <alignment horizontal="right" vertical="center"/>
    </xf>
    <xf numFmtId="1" fontId="3" fillId="4" borderId="24" xfId="9" applyNumberFormat="1" applyFont="1" applyFill="1" applyBorder="1" applyAlignment="1">
      <alignment horizontal="right" vertical="center"/>
    </xf>
    <xf numFmtId="1" fontId="3" fillId="4" borderId="25" xfId="9" applyNumberFormat="1" applyFont="1" applyFill="1" applyBorder="1" applyAlignment="1">
      <alignment horizontal="right" vertical="center"/>
    </xf>
    <xf numFmtId="1" fontId="3" fillId="4" borderId="2" xfId="9" applyNumberFormat="1" applyFont="1" applyFill="1" applyBorder="1" applyAlignment="1">
      <alignment horizontal="right" vertical="center"/>
    </xf>
    <xf numFmtId="164" fontId="7" fillId="0" borderId="2" xfId="9" applyNumberFormat="1" applyFont="1" applyBorder="1" applyAlignment="1">
      <alignment horizontal="center" vertical="center"/>
    </xf>
    <xf numFmtId="0" fontId="13" fillId="4" borderId="0" xfId="1" applyFont="1" applyFill="1" applyBorder="1" applyAlignment="1">
      <alignment vertical="center"/>
    </xf>
    <xf numFmtId="0" fontId="19" fillId="4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0"/>
    </xf>
    <xf numFmtId="0" fontId="3" fillId="0" borderId="1" xfId="0" applyFont="1" applyBorder="1" applyAlignment="1">
      <alignment horizontal="left" vertical="center" indent="12"/>
    </xf>
    <xf numFmtId="0" fontId="3" fillId="0" borderId="1" xfId="0" applyFont="1" applyBorder="1" applyAlignment="1">
      <alignment horizontal="left" vertical="center" indent="15"/>
    </xf>
    <xf numFmtId="0" fontId="7" fillId="2" borderId="2" xfId="1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right" vertical="center" indent="4"/>
    </xf>
    <xf numFmtId="0" fontId="4" fillId="2" borderId="2" xfId="1" applyFont="1" applyFill="1" applyBorder="1" applyAlignment="1">
      <alignment horizontal="right" vertical="center" indent="4"/>
    </xf>
    <xf numFmtId="0" fontId="3" fillId="0" borderId="1" xfId="0" applyFont="1" applyBorder="1" applyAlignment="1">
      <alignment horizontal="left" vertical="center" indent="16"/>
    </xf>
    <xf numFmtId="0" fontId="9" fillId="2" borderId="0" xfId="1" applyFont="1" applyFill="1" applyBorder="1" applyAlignment="1">
      <alignment horizontal="left" vertical="center" indent="4"/>
    </xf>
    <xf numFmtId="0" fontId="3" fillId="0" borderId="1" xfId="8" applyFont="1" applyBorder="1" applyAlignment="1">
      <alignment horizontal="left" vertical="center" indent="11"/>
    </xf>
    <xf numFmtId="0" fontId="9" fillId="0" borderId="1" xfId="1" applyFont="1" applyBorder="1" applyAlignment="1">
      <alignment horizontal="left" vertical="center"/>
    </xf>
    <xf numFmtId="0" fontId="9" fillId="0" borderId="0" xfId="1" applyFont="1" applyBorder="1" applyAlignment="1">
      <alignment horizontal="left" vertical="center" indent="14"/>
    </xf>
    <xf numFmtId="0" fontId="9" fillId="0" borderId="0" xfId="1" applyFont="1" applyBorder="1" applyAlignment="1">
      <alignment horizontal="left" vertical="center" indent="19"/>
    </xf>
    <xf numFmtId="0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horizontal="center" vertical="center"/>
    </xf>
    <xf numFmtId="0" fontId="30" fillId="0" borderId="2" xfId="1" applyFont="1" applyBorder="1" applyAlignment="1">
      <alignment vertical="center"/>
    </xf>
    <xf numFmtId="164" fontId="30" fillId="0" borderId="2" xfId="1" applyNumberFormat="1" applyFont="1" applyBorder="1" applyAlignment="1">
      <alignment horizontal="center" vertical="center"/>
    </xf>
    <xf numFmtId="0" fontId="29" fillId="2" borderId="2" xfId="1" applyFont="1" applyFill="1" applyBorder="1" applyAlignment="1">
      <alignment horizontal="right" vertical="center"/>
    </xf>
    <xf numFmtId="0" fontId="29" fillId="2" borderId="2" xfId="1" applyFont="1" applyFill="1" applyBorder="1" applyAlignment="1">
      <alignment horizontal="right" vertical="center" wrapText="1"/>
    </xf>
    <xf numFmtId="1" fontId="29" fillId="0" borderId="2" xfId="1" applyNumberFormat="1" applyFont="1" applyBorder="1" applyAlignment="1">
      <alignment horizontal="right" vertical="center"/>
    </xf>
    <xf numFmtId="0" fontId="29" fillId="0" borderId="2" xfId="1" applyFont="1" applyBorder="1" applyAlignment="1">
      <alignment horizontal="right" vertical="center" indent="1"/>
    </xf>
    <xf numFmtId="0" fontId="29" fillId="0" borderId="2" xfId="1" applyFont="1" applyBorder="1" applyAlignment="1">
      <alignment horizontal="right" vertical="center" indent="4"/>
    </xf>
    <xf numFmtId="1" fontId="29" fillId="0" borderId="2" xfId="1" applyNumberFormat="1" applyFont="1" applyBorder="1" applyAlignment="1">
      <alignment horizontal="right" vertical="center" indent="4"/>
    </xf>
    <xf numFmtId="1" fontId="29" fillId="2" borderId="2" xfId="1" applyNumberFormat="1" applyFont="1" applyFill="1" applyBorder="1" applyAlignment="1">
      <alignment horizontal="right" vertical="center" indent="4"/>
    </xf>
    <xf numFmtId="0" fontId="31" fillId="0" borderId="2" xfId="1" applyFont="1" applyBorder="1" applyAlignment="1">
      <alignment vertical="center"/>
    </xf>
    <xf numFmtId="0" fontId="4" fillId="0" borderId="0" xfId="1" applyFont="1" applyAlignment="1">
      <alignment horizontal="center"/>
    </xf>
    <xf numFmtId="3" fontId="32" fillId="0" borderId="2" xfId="1" applyNumberFormat="1" applyFont="1" applyBorder="1" applyAlignment="1">
      <alignment horizontal="right"/>
    </xf>
    <xf numFmtId="3" fontId="6" fillId="0" borderId="2" xfId="1" applyNumberFormat="1" applyFont="1" applyFill="1" applyBorder="1" applyAlignment="1">
      <alignment horizontal="right"/>
    </xf>
    <xf numFmtId="3" fontId="4" fillId="0" borderId="0" xfId="1" applyNumberFormat="1" applyFont="1"/>
    <xf numFmtId="3" fontId="9" fillId="0" borderId="0" xfId="1" applyNumberFormat="1" applyFont="1"/>
    <xf numFmtId="0" fontId="3" fillId="4" borderId="2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/>
    </xf>
    <xf numFmtId="0" fontId="3" fillId="4" borderId="2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16" fillId="4" borderId="2" xfId="9" applyFont="1" applyFill="1" applyBorder="1" applyAlignment="1">
      <alignment horizontal="center" vertical="center" wrapText="1"/>
    </xf>
    <xf numFmtId="0" fontId="16" fillId="4" borderId="2" xfId="9" applyFont="1" applyFill="1" applyBorder="1" applyAlignment="1">
      <alignment horizontal="center" vertical="center"/>
    </xf>
    <xf numFmtId="0" fontId="3" fillId="4" borderId="3" xfId="9" applyFont="1" applyFill="1" applyBorder="1" applyAlignment="1">
      <alignment horizontal="center" vertical="center"/>
    </xf>
    <xf numFmtId="0" fontId="3" fillId="4" borderId="4" xfId="9" applyFont="1" applyFill="1" applyBorder="1" applyAlignment="1">
      <alignment horizontal="center" vertical="center"/>
    </xf>
    <xf numFmtId="0" fontId="3" fillId="4" borderId="2" xfId="9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26" xfId="1" applyFont="1" applyFill="1" applyBorder="1" applyAlignment="1">
      <alignment horizontal="center" vertical="center" wrapText="1"/>
    </xf>
    <xf numFmtId="0" fontId="3" fillId="4" borderId="27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16" fontId="3" fillId="4" borderId="3" xfId="8" applyNumberFormat="1" applyFont="1" applyFill="1" applyBorder="1" applyAlignment="1">
      <alignment horizontal="center" vertical="center"/>
    </xf>
    <xf numFmtId="16" fontId="3" fillId="4" borderId="5" xfId="8" applyNumberFormat="1" applyFont="1" applyFill="1" applyBorder="1" applyAlignment="1">
      <alignment horizontal="center" vertical="center"/>
    </xf>
    <xf numFmtId="16" fontId="3" fillId="4" borderId="4" xfId="8" applyNumberFormat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 wrapText="1"/>
    </xf>
    <xf numFmtId="0" fontId="3" fillId="4" borderId="8" xfId="8" applyFont="1" applyFill="1" applyBorder="1" applyAlignment="1">
      <alignment horizontal="center" vertical="center" wrapText="1"/>
    </xf>
    <xf numFmtId="0" fontId="3" fillId="4" borderId="6" xfId="8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4" borderId="2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/>
    </xf>
    <xf numFmtId="0" fontId="3" fillId="7" borderId="4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3" fillId="0" borderId="2" xfId="8" applyFont="1" applyBorder="1" applyAlignment="1">
      <alignment horizontal="center" vertical="center" wrapText="1"/>
    </xf>
    <xf numFmtId="0" fontId="3" fillId="0" borderId="2" xfId="8" applyFont="1" applyBorder="1" applyAlignment="1">
      <alignment horizontal="center" vertical="center"/>
    </xf>
    <xf numFmtId="16" fontId="3" fillId="0" borderId="2" xfId="8" applyNumberFormat="1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 wrapText="1"/>
    </xf>
    <xf numFmtId="0" fontId="3" fillId="0" borderId="6" xfId="8" applyFont="1" applyBorder="1" applyAlignment="1">
      <alignment horizontal="center" vertical="center"/>
    </xf>
    <xf numFmtId="16" fontId="3" fillId="0" borderId="3" xfId="8" applyNumberFormat="1" applyFont="1" applyBorder="1" applyAlignment="1">
      <alignment horizontal="center" vertical="center"/>
    </xf>
    <xf numFmtId="16" fontId="3" fillId="0" borderId="5" xfId="8" applyNumberFormat="1" applyFont="1" applyBorder="1" applyAlignment="1">
      <alignment horizontal="center" vertical="center"/>
    </xf>
    <xf numFmtId="16" fontId="3" fillId="0" borderId="4" xfId="8" applyNumberFormat="1" applyFont="1" applyBorder="1" applyAlignment="1">
      <alignment horizontal="center" vertical="center"/>
    </xf>
    <xf numFmtId="0" fontId="4" fillId="0" borderId="9" xfId="9" applyFont="1" applyBorder="1" applyAlignment="1">
      <alignment horizontal="center" vertical="center"/>
    </xf>
    <xf numFmtId="0" fontId="4" fillId="0" borderId="10" xfId="9" applyFont="1" applyBorder="1" applyAlignment="1">
      <alignment horizontal="center" vertical="center"/>
    </xf>
    <xf numFmtId="0" fontId="4" fillId="0" borderId="11" xfId="9" applyFont="1" applyBorder="1" applyAlignment="1">
      <alignment horizontal="center" vertical="center"/>
    </xf>
    <xf numFmtId="0" fontId="4" fillId="0" borderId="9" xfId="9" applyFont="1" applyBorder="1" applyAlignment="1">
      <alignment horizontal="center" vertical="center" wrapText="1"/>
    </xf>
    <xf numFmtId="0" fontId="4" fillId="0" borderId="10" xfId="9" applyFont="1" applyBorder="1" applyAlignment="1">
      <alignment horizontal="center" vertical="center" wrapText="1"/>
    </xf>
    <xf numFmtId="0" fontId="4" fillId="0" borderId="11" xfId="9" applyFont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</cellXfs>
  <cellStyles count="10">
    <cellStyle name="Comma 2" xfId="2"/>
    <cellStyle name="Normal" xfId="0" builtinId="0"/>
    <cellStyle name="Normal 2" xfId="1"/>
    <cellStyle name="Normal 2 2" xfId="3"/>
    <cellStyle name="Normal 2 2 2" xfId="9"/>
    <cellStyle name="Normal 2_SSE 2008-09" xfId="4"/>
    <cellStyle name="Normal 3" xfId="5"/>
    <cellStyle name="Normal 4" xfId="7"/>
    <cellStyle name="Normal 5" xfId="8"/>
    <cellStyle name="Percent 2" xfId="6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E%202009-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SE%202009-10%20P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 Instt"/>
      <sheetName val="Instt-Man."/>
      <sheetName val="Cl Enr (2)"/>
      <sheetName val="Cl Enr. sc (2)"/>
      <sheetName val="Cl Enr. st (2)"/>
      <sheetName val="ENRL OPEN SCH"/>
      <sheetName val=" TEACHER"/>
      <sheetName val="% of Trained Teacher"/>
      <sheetName val="No. of Female Teachers"/>
      <sheetName val="PTR"/>
      <sheetName val="GER-RT"/>
      <sheetName val="GER SC-RT "/>
      <sheetName val="GER ST _RT"/>
      <sheetName val="GPI"/>
      <sheetName val="GPI SC"/>
      <sheetName val="GPI ST"/>
      <sheetName val="G PER 100 B"/>
      <sheetName val="G PER 100 B SC"/>
      <sheetName val="G PER 100 B ST"/>
      <sheetName val="Drop "/>
      <sheetName val="Drop sc "/>
      <sheetName val="Drop st "/>
      <sheetName val="pop GEN "/>
      <sheetName val="pop SC "/>
      <sheetName val="pop ST"/>
    </sheetNames>
    <sheetDataSet>
      <sheetData sheetId="0"/>
      <sheetData sheetId="1">
        <row r="5">
          <cell r="F5">
            <v>4364</v>
          </cell>
          <cell r="G5">
            <v>18163</v>
          </cell>
          <cell r="H5">
            <v>15381</v>
          </cell>
          <cell r="I5">
            <v>65932</v>
          </cell>
        </row>
        <row r="6">
          <cell r="F6">
            <v>117</v>
          </cell>
          <cell r="G6">
            <v>190</v>
          </cell>
          <cell r="H6">
            <v>871</v>
          </cell>
          <cell r="I6">
            <v>1841</v>
          </cell>
        </row>
        <row r="7">
          <cell r="F7">
            <v>855</v>
          </cell>
          <cell r="G7">
            <v>5562</v>
          </cell>
          <cell r="H7">
            <v>14133</v>
          </cell>
          <cell r="I7">
            <v>31202</v>
          </cell>
        </row>
        <row r="8">
          <cell r="F8">
            <v>1837</v>
          </cell>
          <cell r="G8">
            <v>2399</v>
          </cell>
          <cell r="H8">
            <v>20696</v>
          </cell>
          <cell r="I8">
            <v>43445</v>
          </cell>
        </row>
        <row r="9">
          <cell r="F9">
            <v>2544</v>
          </cell>
          <cell r="G9">
            <v>2104</v>
          </cell>
          <cell r="H9">
            <v>15147</v>
          </cell>
          <cell r="I9">
            <v>35344</v>
          </cell>
        </row>
        <row r="10">
          <cell r="F10">
            <v>82</v>
          </cell>
          <cell r="G10">
            <v>376</v>
          </cell>
          <cell r="H10">
            <v>444</v>
          </cell>
          <cell r="I10">
            <v>1252</v>
          </cell>
        </row>
        <row r="11">
          <cell r="F11">
            <v>3508</v>
          </cell>
          <cell r="G11">
            <v>5791</v>
          </cell>
          <cell r="H11">
            <v>24366</v>
          </cell>
          <cell r="I11">
            <v>17779</v>
          </cell>
        </row>
        <row r="12">
          <cell r="F12">
            <v>3278</v>
          </cell>
          <cell r="G12">
            <v>3493</v>
          </cell>
          <cell r="H12">
            <v>3439</v>
          </cell>
          <cell r="I12">
            <v>13073</v>
          </cell>
        </row>
        <row r="13">
          <cell r="F13">
            <v>1674</v>
          </cell>
          <cell r="G13">
            <v>1413</v>
          </cell>
          <cell r="H13">
            <v>4921</v>
          </cell>
          <cell r="I13">
            <v>11301</v>
          </cell>
        </row>
        <row r="14">
          <cell r="F14">
            <v>889</v>
          </cell>
          <cell r="G14">
            <v>2216</v>
          </cell>
          <cell r="H14">
            <v>8877</v>
          </cell>
          <cell r="I14">
            <v>15446</v>
          </cell>
        </row>
        <row r="15">
          <cell r="F15">
            <v>225</v>
          </cell>
          <cell r="G15">
            <v>1429</v>
          </cell>
          <cell r="H15">
            <v>9996</v>
          </cell>
          <cell r="I15">
            <v>19818</v>
          </cell>
        </row>
        <row r="16">
          <cell r="F16">
            <v>3644</v>
          </cell>
          <cell r="G16">
            <v>12453</v>
          </cell>
          <cell r="H16">
            <v>32041</v>
          </cell>
          <cell r="I16">
            <v>26254</v>
          </cell>
        </row>
        <row r="17">
          <cell r="F17">
            <v>2380</v>
          </cell>
          <cell r="G17">
            <v>3388</v>
          </cell>
          <cell r="H17">
            <v>3062</v>
          </cell>
          <cell r="I17">
            <v>6796</v>
          </cell>
        </row>
        <row r="18">
          <cell r="F18">
            <v>5161</v>
          </cell>
          <cell r="G18">
            <v>6352</v>
          </cell>
          <cell r="H18">
            <v>39227</v>
          </cell>
          <cell r="I18">
            <v>97800</v>
          </cell>
        </row>
        <row r="19">
          <cell r="F19">
            <v>967</v>
          </cell>
          <cell r="G19">
            <v>19711</v>
          </cell>
          <cell r="H19">
            <v>27271</v>
          </cell>
          <cell r="I19">
            <v>49101</v>
          </cell>
        </row>
        <row r="20">
          <cell r="F20">
            <v>120</v>
          </cell>
          <cell r="G20">
            <v>704</v>
          </cell>
          <cell r="H20">
            <v>792</v>
          </cell>
          <cell r="I20">
            <v>2579</v>
          </cell>
        </row>
        <row r="21">
          <cell r="F21">
            <v>124</v>
          </cell>
          <cell r="G21">
            <v>676</v>
          </cell>
          <cell r="H21">
            <v>2259</v>
          </cell>
          <cell r="I21">
            <v>6618</v>
          </cell>
        </row>
        <row r="22">
          <cell r="F22">
            <v>95</v>
          </cell>
          <cell r="G22">
            <v>521</v>
          </cell>
          <cell r="H22">
            <v>1313</v>
          </cell>
          <cell r="I22">
            <v>1782</v>
          </cell>
        </row>
        <row r="23">
          <cell r="F23">
            <v>69</v>
          </cell>
          <cell r="G23">
            <v>337</v>
          </cell>
          <cell r="H23">
            <v>465</v>
          </cell>
          <cell r="I23">
            <v>1662</v>
          </cell>
        </row>
        <row r="24">
          <cell r="F24">
            <v>1144</v>
          </cell>
          <cell r="G24">
            <v>7799</v>
          </cell>
          <cell r="H24">
            <v>22209</v>
          </cell>
          <cell r="I24">
            <v>52972</v>
          </cell>
        </row>
        <row r="25">
          <cell r="F25">
            <v>2380</v>
          </cell>
          <cell r="G25">
            <v>2741</v>
          </cell>
          <cell r="H25">
            <v>9110</v>
          </cell>
          <cell r="I25">
            <v>16954</v>
          </cell>
        </row>
        <row r="26">
          <cell r="F26">
            <v>6675</v>
          </cell>
          <cell r="G26">
            <v>12460</v>
          </cell>
          <cell r="H26">
            <v>38889</v>
          </cell>
          <cell r="I26">
            <v>49538</v>
          </cell>
        </row>
        <row r="27">
          <cell r="F27">
            <v>59</v>
          </cell>
          <cell r="G27">
            <v>126</v>
          </cell>
          <cell r="H27">
            <v>244</v>
          </cell>
          <cell r="I27">
            <v>749</v>
          </cell>
        </row>
        <row r="28">
          <cell r="F28">
            <v>3518</v>
          </cell>
          <cell r="G28">
            <v>3030</v>
          </cell>
          <cell r="H28">
            <v>9966</v>
          </cell>
          <cell r="I28">
            <v>27037</v>
          </cell>
        </row>
        <row r="29">
          <cell r="F29">
            <v>316</v>
          </cell>
          <cell r="G29">
            <v>454</v>
          </cell>
          <cell r="H29">
            <v>1139</v>
          </cell>
          <cell r="I29">
            <v>2379</v>
          </cell>
        </row>
        <row r="30">
          <cell r="F30">
            <v>8547</v>
          </cell>
          <cell r="G30">
            <v>7889</v>
          </cell>
          <cell r="H30">
            <v>51948</v>
          </cell>
          <cell r="I30">
            <v>132403</v>
          </cell>
        </row>
        <row r="31">
          <cell r="F31">
            <v>1352</v>
          </cell>
          <cell r="G31">
            <v>1087</v>
          </cell>
          <cell r="H31">
            <v>4296</v>
          </cell>
          <cell r="I31">
            <v>15644</v>
          </cell>
        </row>
        <row r="32">
          <cell r="F32">
            <v>9391</v>
          </cell>
          <cell r="G32">
            <v>65</v>
          </cell>
          <cell r="H32">
            <v>4296</v>
          </cell>
          <cell r="I32">
            <v>73100</v>
          </cell>
        </row>
        <row r="33">
          <cell r="F33">
            <v>53</v>
          </cell>
          <cell r="G33">
            <v>45</v>
          </cell>
          <cell r="H33">
            <v>67</v>
          </cell>
          <cell r="I33">
            <v>207</v>
          </cell>
        </row>
        <row r="34">
          <cell r="F34">
            <v>61</v>
          </cell>
          <cell r="G34">
            <v>64</v>
          </cell>
          <cell r="H34">
            <v>18</v>
          </cell>
          <cell r="I34">
            <v>25</v>
          </cell>
        </row>
        <row r="35">
          <cell r="F35">
            <v>9</v>
          </cell>
          <cell r="G35">
            <v>25</v>
          </cell>
          <cell r="H35">
            <v>127</v>
          </cell>
          <cell r="I35">
            <v>170</v>
          </cell>
        </row>
        <row r="36">
          <cell r="F36">
            <v>9</v>
          </cell>
          <cell r="G36">
            <v>19</v>
          </cell>
          <cell r="H36">
            <v>24</v>
          </cell>
          <cell r="I36">
            <v>50</v>
          </cell>
        </row>
        <row r="37">
          <cell r="F37">
            <v>1350</v>
          </cell>
          <cell r="G37">
            <v>474</v>
          </cell>
          <cell r="H37">
            <v>583</v>
          </cell>
          <cell r="I37">
            <v>2586</v>
          </cell>
        </row>
        <row r="38">
          <cell r="F38">
            <v>12</v>
          </cell>
          <cell r="G38">
            <v>3</v>
          </cell>
          <cell r="H38">
            <v>10</v>
          </cell>
          <cell r="I38">
            <v>23</v>
          </cell>
        </row>
        <row r="39">
          <cell r="F39">
            <v>108</v>
          </cell>
          <cell r="G39">
            <v>167</v>
          </cell>
          <cell r="H39">
            <v>118</v>
          </cell>
          <cell r="I39">
            <v>300</v>
          </cell>
        </row>
        <row r="40">
          <cell r="F40">
            <v>66917</v>
          </cell>
          <cell r="G40">
            <v>123726</v>
          </cell>
          <cell r="H40">
            <v>367745</v>
          </cell>
          <cell r="I40">
            <v>823162</v>
          </cell>
        </row>
      </sheetData>
      <sheetData sheetId="2">
        <row r="6">
          <cell r="C6">
            <v>853</v>
          </cell>
          <cell r="D6">
            <v>19.546287809349224</v>
          </cell>
          <cell r="E6">
            <v>0</v>
          </cell>
          <cell r="F6">
            <v>0</v>
          </cell>
          <cell r="G6">
            <v>527</v>
          </cell>
          <cell r="H6">
            <v>12.076076993583868</v>
          </cell>
          <cell r="I6">
            <v>2984</v>
          </cell>
          <cell r="J6">
            <v>68.377635197066908</v>
          </cell>
          <cell r="K6">
            <v>4364</v>
          </cell>
          <cell r="L6">
            <v>1880</v>
          </cell>
          <cell r="M6">
            <v>10.35071298794252</v>
          </cell>
          <cell r="N6">
            <v>8506</v>
          </cell>
          <cell r="O6">
            <v>46.831470572042058</v>
          </cell>
          <cell r="P6">
            <v>840</v>
          </cell>
          <cell r="Q6">
            <v>4.6247866541870835</v>
          </cell>
          <cell r="R6">
            <v>6937</v>
          </cell>
          <cell r="S6">
            <v>38.19302978582833</v>
          </cell>
          <cell r="T6">
            <v>18163</v>
          </cell>
          <cell r="U6">
            <v>395</v>
          </cell>
          <cell r="V6">
            <v>2.5681035043235161</v>
          </cell>
          <cell r="W6">
            <v>8757</v>
          </cell>
          <cell r="X6">
            <v>56.933879461673499</v>
          </cell>
          <cell r="Y6">
            <v>422</v>
          </cell>
          <cell r="Z6">
            <v>2.7436447565177815</v>
          </cell>
          <cell r="AA6">
            <v>5807</v>
          </cell>
          <cell r="AB6">
            <v>37.75437227748521</v>
          </cell>
          <cell r="AC6">
            <v>15381</v>
          </cell>
          <cell r="AD6">
            <v>5049</v>
          </cell>
          <cell r="AE6">
            <v>7.6578899472183464</v>
          </cell>
          <cell r="AF6">
            <v>51935</v>
          </cell>
          <cell r="AG6">
            <v>78.770551477279625</v>
          </cell>
          <cell r="AH6">
            <v>2164</v>
          </cell>
          <cell r="AI6">
            <v>3.2821695079779167</v>
          </cell>
          <cell r="AJ6">
            <v>6784</v>
          </cell>
          <cell r="AK6">
            <v>10.289389067524116</v>
          </cell>
          <cell r="AL6">
            <v>65932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C7">
            <v>102</v>
          </cell>
          <cell r="D7">
            <v>87.179487179487182</v>
          </cell>
          <cell r="E7">
            <v>0</v>
          </cell>
          <cell r="F7">
            <v>0</v>
          </cell>
          <cell r="G7">
            <v>9</v>
          </cell>
          <cell r="H7">
            <v>7.6923076923076925</v>
          </cell>
          <cell r="I7">
            <v>6</v>
          </cell>
          <cell r="J7">
            <v>5.1282051282051277</v>
          </cell>
          <cell r="K7">
            <v>117</v>
          </cell>
          <cell r="L7">
            <v>125</v>
          </cell>
          <cell r="M7">
            <v>65.789473684210535</v>
          </cell>
          <cell r="N7">
            <v>0</v>
          </cell>
          <cell r="O7">
            <v>0</v>
          </cell>
          <cell r="P7">
            <v>19</v>
          </cell>
          <cell r="Q7">
            <v>10</v>
          </cell>
          <cell r="R7">
            <v>46</v>
          </cell>
          <cell r="S7">
            <v>24.210526315789473</v>
          </cell>
          <cell r="T7">
            <v>190</v>
          </cell>
          <cell r="U7">
            <v>744</v>
          </cell>
          <cell r="V7">
            <v>85.419058553386904</v>
          </cell>
          <cell r="W7">
            <v>0</v>
          </cell>
          <cell r="X7">
            <v>0</v>
          </cell>
          <cell r="Y7">
            <v>4</v>
          </cell>
          <cell r="Z7">
            <v>0.45924225028702642</v>
          </cell>
          <cell r="AA7">
            <v>123</v>
          </cell>
          <cell r="AB7">
            <v>14.121699196326063</v>
          </cell>
          <cell r="AC7">
            <v>871</v>
          </cell>
          <cell r="AD7">
            <v>1690</v>
          </cell>
          <cell r="AE7">
            <v>91.797935904399779</v>
          </cell>
          <cell r="AF7">
            <v>0</v>
          </cell>
          <cell r="AG7">
            <v>0</v>
          </cell>
          <cell r="AH7">
            <v>7</v>
          </cell>
          <cell r="AI7">
            <v>0.38022813688212925</v>
          </cell>
          <cell r="AJ7">
            <v>144</v>
          </cell>
          <cell r="AK7">
            <v>7.8218359587180872</v>
          </cell>
          <cell r="AL7">
            <v>1841</v>
          </cell>
          <cell r="AM7">
            <v>1674</v>
          </cell>
          <cell r="AN7">
            <v>99.170616113744074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14</v>
          </cell>
          <cell r="AT7">
            <v>0.82938388625592419</v>
          </cell>
          <cell r="AU7">
            <v>1688</v>
          </cell>
        </row>
        <row r="8">
          <cell r="C8">
            <v>633</v>
          </cell>
          <cell r="D8">
            <v>74.035087719298247</v>
          </cell>
          <cell r="E8">
            <v>14</v>
          </cell>
          <cell r="F8">
            <v>1.6374269005847955</v>
          </cell>
          <cell r="G8">
            <v>137</v>
          </cell>
          <cell r="H8">
            <v>16.023391812865498</v>
          </cell>
          <cell r="I8">
            <v>71</v>
          </cell>
          <cell r="J8">
            <v>8.3040935672514617</v>
          </cell>
          <cell r="K8">
            <v>855</v>
          </cell>
          <cell r="L8">
            <v>2283</v>
          </cell>
          <cell r="M8">
            <v>41.046386192017259</v>
          </cell>
          <cell r="N8">
            <v>256</v>
          </cell>
          <cell r="O8">
            <v>4.6026609133405252</v>
          </cell>
          <cell r="P8">
            <v>1892</v>
          </cell>
          <cell r="Q8">
            <v>34.016540812657318</v>
          </cell>
          <cell r="R8">
            <v>1131</v>
          </cell>
          <cell r="S8">
            <v>20.334412081984897</v>
          </cell>
          <cell r="T8">
            <v>5562</v>
          </cell>
          <cell r="U8">
            <v>7315</v>
          </cell>
          <cell r="V8">
            <v>51.758296186230815</v>
          </cell>
          <cell r="W8">
            <v>28</v>
          </cell>
          <cell r="X8">
            <v>0.19811788013868251</v>
          </cell>
          <cell r="Y8">
            <v>5435</v>
          </cell>
          <cell r="Z8">
            <v>38.456095662633558</v>
          </cell>
          <cell r="AA8">
            <v>1355</v>
          </cell>
          <cell r="AB8">
            <v>9.5874902709969589</v>
          </cell>
          <cell r="AC8">
            <v>14133</v>
          </cell>
          <cell r="AD8">
            <v>30054</v>
          </cell>
          <cell r="AE8">
            <v>96.320748669957055</v>
          </cell>
          <cell r="AF8">
            <v>580</v>
          </cell>
          <cell r="AG8">
            <v>1.8588552015896418</v>
          </cell>
          <cell r="AH8">
            <v>0</v>
          </cell>
          <cell r="AI8">
            <v>0</v>
          </cell>
          <cell r="AJ8">
            <v>568</v>
          </cell>
          <cell r="AK8">
            <v>1.8203961284533043</v>
          </cell>
          <cell r="AL8">
            <v>31202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C9">
            <v>1690</v>
          </cell>
          <cell r="D9">
            <v>91.997822536744692</v>
          </cell>
          <cell r="E9">
            <v>2</v>
          </cell>
          <cell r="F9">
            <v>0.10887316276537834</v>
          </cell>
          <cell r="G9">
            <v>32</v>
          </cell>
          <cell r="H9">
            <v>1.7419706042460534</v>
          </cell>
          <cell r="I9">
            <v>113</v>
          </cell>
          <cell r="J9">
            <v>6.1513336962438752</v>
          </cell>
          <cell r="K9">
            <v>1837</v>
          </cell>
          <cell r="L9">
            <v>2244</v>
          </cell>
          <cell r="M9">
            <v>93.538974572738638</v>
          </cell>
          <cell r="N9">
            <v>5</v>
          </cell>
          <cell r="O9">
            <v>0.20842017507294708</v>
          </cell>
          <cell r="P9">
            <v>96</v>
          </cell>
          <cell r="Q9">
            <v>4.0016673614005835</v>
          </cell>
          <cell r="R9">
            <v>54</v>
          </cell>
          <cell r="S9">
            <v>2.2509378907878284</v>
          </cell>
          <cell r="T9">
            <v>2399</v>
          </cell>
          <cell r="U9">
            <v>20540</v>
          </cell>
          <cell r="V9">
            <v>99.246231155778901</v>
          </cell>
          <cell r="W9">
            <v>0</v>
          </cell>
          <cell r="X9">
            <v>0</v>
          </cell>
          <cell r="Y9">
            <v>118</v>
          </cell>
          <cell r="Z9">
            <v>0.570158484731349</v>
          </cell>
          <cell r="AA9">
            <v>38</v>
          </cell>
          <cell r="AB9">
            <v>0.18361035948975649</v>
          </cell>
          <cell r="AC9">
            <v>20696</v>
          </cell>
          <cell r="AD9">
            <v>43375</v>
          </cell>
          <cell r="AE9">
            <v>99.838876740706638</v>
          </cell>
          <cell r="AF9">
            <v>0</v>
          </cell>
          <cell r="AG9">
            <v>0</v>
          </cell>
          <cell r="AH9">
            <v>23</v>
          </cell>
          <cell r="AI9">
            <v>5.294049948210381E-2</v>
          </cell>
          <cell r="AJ9">
            <v>47</v>
          </cell>
          <cell r="AK9">
            <v>0.10818275981125561</v>
          </cell>
          <cell r="AL9">
            <v>43445</v>
          </cell>
          <cell r="AM9">
            <v>1</v>
          </cell>
          <cell r="AN9">
            <v>100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1</v>
          </cell>
        </row>
        <row r="10">
          <cell r="C10">
            <v>1506</v>
          </cell>
          <cell r="D10">
            <v>59.198113207547166</v>
          </cell>
          <cell r="E10">
            <v>24</v>
          </cell>
          <cell r="F10">
            <v>0.94339622641509435</v>
          </cell>
          <cell r="G10">
            <v>95</v>
          </cell>
          <cell r="H10">
            <v>3.7342767295597481</v>
          </cell>
          <cell r="I10">
            <v>919</v>
          </cell>
          <cell r="J10">
            <v>36.124213836477985</v>
          </cell>
          <cell r="K10">
            <v>2544</v>
          </cell>
          <cell r="L10">
            <v>1286</v>
          </cell>
          <cell r="M10">
            <v>61.121673003802279</v>
          </cell>
          <cell r="N10">
            <v>3</v>
          </cell>
          <cell r="O10">
            <v>0.14258555133079848</v>
          </cell>
          <cell r="P10">
            <v>13</v>
          </cell>
          <cell r="Q10">
            <v>0.61787072243346008</v>
          </cell>
          <cell r="R10">
            <v>802</v>
          </cell>
          <cell r="S10">
            <v>38.117870722433459</v>
          </cell>
          <cell r="T10">
            <v>2104</v>
          </cell>
          <cell r="U10">
            <v>13057</v>
          </cell>
          <cell r="V10">
            <v>86.201888162672475</v>
          </cell>
          <cell r="W10">
            <v>0</v>
          </cell>
          <cell r="X10">
            <v>0</v>
          </cell>
          <cell r="Y10">
            <v>104</v>
          </cell>
          <cell r="Z10">
            <v>0.68660460817323554</v>
          </cell>
          <cell r="AA10">
            <v>1986</v>
          </cell>
          <cell r="AB10">
            <v>13.111507229154288</v>
          </cell>
          <cell r="AC10">
            <v>15147</v>
          </cell>
          <cell r="AD10">
            <v>32671</v>
          </cell>
          <cell r="AE10">
            <v>92.437188773200546</v>
          </cell>
          <cell r="AF10">
            <v>0</v>
          </cell>
          <cell r="AG10">
            <v>0</v>
          </cell>
          <cell r="AH10">
            <v>263</v>
          </cell>
          <cell r="AI10">
            <v>0.74411498415572663</v>
          </cell>
          <cell r="AJ10">
            <v>2410</v>
          </cell>
          <cell r="AK10">
            <v>6.818696242643731</v>
          </cell>
          <cell r="AL10">
            <v>35344</v>
          </cell>
          <cell r="AM10">
            <v>603</v>
          </cell>
          <cell r="AN10">
            <v>44.799405646359588</v>
          </cell>
          <cell r="AO10">
            <v>3</v>
          </cell>
          <cell r="AP10">
            <v>0.22288261515601782</v>
          </cell>
          <cell r="AQ10">
            <v>4</v>
          </cell>
          <cell r="AR10">
            <v>0.29717682020802377</v>
          </cell>
          <cell r="AS10">
            <v>736</v>
          </cell>
          <cell r="AT10">
            <v>54.680534918276372</v>
          </cell>
          <cell r="AU10">
            <v>1346</v>
          </cell>
        </row>
        <row r="11">
          <cell r="C11">
            <v>15</v>
          </cell>
          <cell r="D11">
            <v>18.292682926829269</v>
          </cell>
          <cell r="E11">
            <v>0</v>
          </cell>
          <cell r="F11">
            <v>0</v>
          </cell>
          <cell r="G11">
            <v>67</v>
          </cell>
          <cell r="H11">
            <v>81.707317073170728</v>
          </cell>
          <cell r="I11">
            <v>0</v>
          </cell>
          <cell r="J11">
            <v>0</v>
          </cell>
          <cell r="K11">
            <v>82</v>
          </cell>
          <cell r="L11">
            <v>81</v>
          </cell>
          <cell r="M11">
            <v>21.542553191489361</v>
          </cell>
          <cell r="N11">
            <v>0</v>
          </cell>
          <cell r="O11">
            <v>0</v>
          </cell>
          <cell r="P11">
            <v>285</v>
          </cell>
          <cell r="Q11">
            <v>75.797872340425528</v>
          </cell>
          <cell r="R11">
            <v>10</v>
          </cell>
          <cell r="S11">
            <v>2.6595744680851063</v>
          </cell>
          <cell r="T11">
            <v>376</v>
          </cell>
          <cell r="U11">
            <v>137</v>
          </cell>
          <cell r="V11">
            <v>30.855855855855857</v>
          </cell>
          <cell r="W11">
            <v>0</v>
          </cell>
          <cell r="X11">
            <v>0</v>
          </cell>
          <cell r="Y11">
            <v>295</v>
          </cell>
          <cell r="Z11">
            <v>66.441441441441441</v>
          </cell>
          <cell r="AA11">
            <v>12</v>
          </cell>
          <cell r="AB11">
            <v>2.7027027027027026</v>
          </cell>
          <cell r="AC11">
            <v>444</v>
          </cell>
          <cell r="AD11">
            <v>937</v>
          </cell>
          <cell r="AE11">
            <v>74.840255591054316</v>
          </cell>
          <cell r="AF11">
            <v>0</v>
          </cell>
          <cell r="AG11">
            <v>0</v>
          </cell>
          <cell r="AH11">
            <v>177</v>
          </cell>
          <cell r="AI11">
            <v>14.137380191693291</v>
          </cell>
          <cell r="AJ11">
            <v>138</v>
          </cell>
          <cell r="AK11">
            <v>11.022364217252397</v>
          </cell>
          <cell r="AL11">
            <v>1252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</row>
        <row r="12">
          <cell r="C12">
            <v>241</v>
          </cell>
          <cell r="D12">
            <v>6.8700114025085526</v>
          </cell>
          <cell r="E12">
            <v>83</v>
          </cell>
          <cell r="F12">
            <v>2.3660205245153936</v>
          </cell>
          <cell r="G12">
            <v>1867</v>
          </cell>
          <cell r="H12">
            <v>53.221208665906495</v>
          </cell>
          <cell r="I12">
            <v>1317</v>
          </cell>
          <cell r="J12">
            <v>37.542759407069553</v>
          </cell>
          <cell r="K12">
            <v>3508</v>
          </cell>
          <cell r="L12">
            <v>346</v>
          </cell>
          <cell r="M12">
            <v>5.9747884648592642</v>
          </cell>
          <cell r="N12">
            <v>173</v>
          </cell>
          <cell r="O12">
            <v>2.9873942324296321</v>
          </cell>
          <cell r="P12">
            <v>3338</v>
          </cell>
          <cell r="Q12">
            <v>57.641167328613363</v>
          </cell>
          <cell r="R12">
            <v>1934</v>
          </cell>
          <cell r="S12">
            <v>33.396649974097734</v>
          </cell>
          <cell r="T12">
            <v>5791</v>
          </cell>
          <cell r="U12">
            <v>0</v>
          </cell>
          <cell r="V12">
            <v>0</v>
          </cell>
          <cell r="W12">
            <v>17757</v>
          </cell>
          <cell r="X12">
            <v>72.876138882048764</v>
          </cell>
          <cell r="Y12">
            <v>6609</v>
          </cell>
          <cell r="Z12">
            <v>27.123861117951243</v>
          </cell>
          <cell r="AA12">
            <v>0</v>
          </cell>
          <cell r="AB12">
            <v>0</v>
          </cell>
          <cell r="AC12">
            <v>24366</v>
          </cell>
          <cell r="AD12">
            <v>0</v>
          </cell>
          <cell r="AE12">
            <v>0</v>
          </cell>
          <cell r="AF12">
            <v>15015</v>
          </cell>
          <cell r="AG12">
            <v>84.453568817143818</v>
          </cell>
          <cell r="AH12">
            <v>2764</v>
          </cell>
          <cell r="AI12">
            <v>15.54643118285618</v>
          </cell>
          <cell r="AJ12">
            <v>0</v>
          </cell>
          <cell r="AK12">
            <v>0</v>
          </cell>
          <cell r="AL12">
            <v>17779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C13">
            <v>1565</v>
          </cell>
          <cell r="D13">
            <v>47.742525930445396</v>
          </cell>
          <cell r="E13">
            <v>0</v>
          </cell>
          <cell r="F13">
            <v>0</v>
          </cell>
          <cell r="G13">
            <v>118</v>
          </cell>
          <cell r="H13">
            <v>3.599755948749237</v>
          </cell>
          <cell r="I13">
            <v>1595</v>
          </cell>
          <cell r="J13">
            <v>48.65771812080537</v>
          </cell>
          <cell r="K13">
            <v>3278</v>
          </cell>
          <cell r="L13">
            <v>1618</v>
          </cell>
          <cell r="M13">
            <v>48.63</v>
          </cell>
          <cell r="N13">
            <v>0</v>
          </cell>
          <cell r="O13">
            <v>0</v>
          </cell>
          <cell r="P13">
            <v>81</v>
          </cell>
          <cell r="Q13">
            <v>2.31</v>
          </cell>
          <cell r="R13">
            <v>1794</v>
          </cell>
          <cell r="S13">
            <v>49.06</v>
          </cell>
          <cell r="T13">
            <v>3493</v>
          </cell>
          <cell r="U13">
            <v>2205</v>
          </cell>
          <cell r="V13">
            <v>64.117476010468152</v>
          </cell>
          <cell r="W13">
            <v>0</v>
          </cell>
          <cell r="X13">
            <v>0</v>
          </cell>
          <cell r="Y13">
            <v>10</v>
          </cell>
          <cell r="Z13">
            <v>0.29078220412910732</v>
          </cell>
          <cell r="AA13">
            <v>1224</v>
          </cell>
          <cell r="AB13">
            <v>35.591741785402732</v>
          </cell>
          <cell r="AC13">
            <v>3439</v>
          </cell>
          <cell r="AD13">
            <v>9320</v>
          </cell>
          <cell r="AE13">
            <v>71.291975828042524</v>
          </cell>
          <cell r="AF13">
            <v>0</v>
          </cell>
          <cell r="AG13">
            <v>0</v>
          </cell>
          <cell r="AH13">
            <v>184</v>
          </cell>
          <cell r="AI13">
            <v>1.4074810678497667</v>
          </cell>
          <cell r="AJ13">
            <v>3569</v>
          </cell>
          <cell r="AK13">
            <v>27.300543104107707</v>
          </cell>
          <cell r="AL13">
            <v>13073</v>
          </cell>
          <cell r="AM13">
            <v>17</v>
          </cell>
          <cell r="AN13">
            <v>100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17</v>
          </cell>
        </row>
        <row r="14">
          <cell r="C14">
            <v>1237</v>
          </cell>
          <cell r="D14">
            <v>73.894862604540023</v>
          </cell>
          <cell r="E14">
            <v>0</v>
          </cell>
          <cell r="F14">
            <v>0</v>
          </cell>
          <cell r="G14">
            <v>15</v>
          </cell>
          <cell r="H14">
            <v>0.8960573476702508</v>
          </cell>
          <cell r="I14">
            <v>422</v>
          </cell>
          <cell r="J14">
            <v>25.209080047789723</v>
          </cell>
          <cell r="K14">
            <v>1674</v>
          </cell>
          <cell r="L14">
            <v>845</v>
          </cell>
          <cell r="M14">
            <v>59.801840056617131</v>
          </cell>
          <cell r="N14">
            <v>0</v>
          </cell>
          <cell r="O14">
            <v>0</v>
          </cell>
          <cell r="P14">
            <v>22</v>
          </cell>
          <cell r="Q14">
            <v>1.556970983722576</v>
          </cell>
          <cell r="R14">
            <v>546</v>
          </cell>
          <cell r="S14">
            <v>38.641188959660298</v>
          </cell>
          <cell r="T14">
            <v>1413</v>
          </cell>
          <cell r="U14">
            <v>4362</v>
          </cell>
          <cell r="V14">
            <v>88.640520219467589</v>
          </cell>
          <cell r="W14">
            <v>2</v>
          </cell>
          <cell r="X14">
            <v>4.0642145905303802E-2</v>
          </cell>
          <cell r="Y14">
            <v>5</v>
          </cell>
          <cell r="Z14">
            <v>0.1016053647632595</v>
          </cell>
          <cell r="AA14">
            <v>552</v>
          </cell>
          <cell r="AB14">
            <v>11.217232269863848</v>
          </cell>
          <cell r="AC14">
            <v>4921</v>
          </cell>
          <cell r="AD14">
            <v>10733</v>
          </cell>
          <cell r="AE14">
            <v>94.97389611538803</v>
          </cell>
          <cell r="AF14">
            <v>0</v>
          </cell>
          <cell r="AG14">
            <v>0</v>
          </cell>
          <cell r="AH14">
            <v>3</v>
          </cell>
          <cell r="AI14">
            <v>2.6546323334218212E-2</v>
          </cell>
          <cell r="AJ14">
            <v>565</v>
          </cell>
          <cell r="AK14">
            <v>4.9995575612777632</v>
          </cell>
          <cell r="AL14">
            <v>11301</v>
          </cell>
          <cell r="AM14">
            <v>14</v>
          </cell>
          <cell r="AN14">
            <v>100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14</v>
          </cell>
        </row>
        <row r="15">
          <cell r="C15">
            <v>604</v>
          </cell>
          <cell r="D15">
            <v>67.941507311586051</v>
          </cell>
          <cell r="E15">
            <v>0</v>
          </cell>
          <cell r="F15">
            <v>0</v>
          </cell>
          <cell r="G15">
            <v>2</v>
          </cell>
          <cell r="H15">
            <v>0.22497187851518563</v>
          </cell>
          <cell r="I15">
            <v>283</v>
          </cell>
          <cell r="J15">
            <v>31.833520809898765</v>
          </cell>
          <cell r="K15">
            <v>889</v>
          </cell>
          <cell r="L15">
            <v>1196</v>
          </cell>
          <cell r="M15">
            <v>53.971119133574007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1020</v>
          </cell>
          <cell r="S15">
            <v>46.028880866425993</v>
          </cell>
          <cell r="T15">
            <v>2216</v>
          </cell>
          <cell r="U15">
            <v>6962</v>
          </cell>
          <cell r="V15">
            <v>78.427396643010027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1915</v>
          </cell>
          <cell r="AB15">
            <v>21.572603356989976</v>
          </cell>
          <cell r="AC15">
            <v>8877</v>
          </cell>
          <cell r="AD15">
            <v>13825</v>
          </cell>
          <cell r="AE15">
            <v>89.505373559497599</v>
          </cell>
          <cell r="AF15">
            <v>1</v>
          </cell>
          <cell r="AG15">
            <v>6.4741680694030811E-3</v>
          </cell>
          <cell r="AH15">
            <v>0</v>
          </cell>
          <cell r="AI15">
            <v>0</v>
          </cell>
          <cell r="AJ15">
            <v>1620</v>
          </cell>
          <cell r="AK15">
            <v>10.488152272432991</v>
          </cell>
          <cell r="AL15">
            <v>15446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C16">
            <v>122</v>
          </cell>
          <cell r="D16">
            <v>54.222222222222229</v>
          </cell>
          <cell r="E16">
            <v>0</v>
          </cell>
          <cell r="F16">
            <v>0</v>
          </cell>
          <cell r="G16">
            <v>8</v>
          </cell>
          <cell r="H16">
            <v>3.5555555555555554</v>
          </cell>
          <cell r="I16">
            <v>95</v>
          </cell>
          <cell r="J16">
            <v>42.222222222222221</v>
          </cell>
          <cell r="K16">
            <v>225</v>
          </cell>
          <cell r="L16">
            <v>973</v>
          </cell>
          <cell r="M16">
            <v>68.089573128061588</v>
          </cell>
          <cell r="N16">
            <v>0</v>
          </cell>
          <cell r="O16">
            <v>0</v>
          </cell>
          <cell r="P16">
            <v>225</v>
          </cell>
          <cell r="Q16">
            <v>15.745276417074876</v>
          </cell>
          <cell r="R16">
            <v>231</v>
          </cell>
          <cell r="S16">
            <v>16.165150454863543</v>
          </cell>
          <cell r="T16">
            <v>1429</v>
          </cell>
          <cell r="U16">
            <v>9469</v>
          </cell>
          <cell r="V16">
            <v>94.72789115646259</v>
          </cell>
          <cell r="W16">
            <v>0</v>
          </cell>
          <cell r="X16">
            <v>0</v>
          </cell>
          <cell r="Y16">
            <v>455</v>
          </cell>
          <cell r="Z16">
            <v>4.5518207282913163</v>
          </cell>
          <cell r="AA16">
            <v>72</v>
          </cell>
          <cell r="AB16">
            <v>0.72028811524609848</v>
          </cell>
          <cell r="AC16">
            <v>9996</v>
          </cell>
          <cell r="AD16">
            <v>19279</v>
          </cell>
          <cell r="AE16">
            <v>97.280250277525482</v>
          </cell>
          <cell r="AF16">
            <v>0</v>
          </cell>
          <cell r="AG16">
            <v>0</v>
          </cell>
          <cell r="AH16">
            <v>500</v>
          </cell>
          <cell r="AI16">
            <v>2.5229589262286809</v>
          </cell>
          <cell r="AJ16">
            <v>39</v>
          </cell>
          <cell r="AK16">
            <v>0.19679079624583712</v>
          </cell>
          <cell r="AL16">
            <v>19818</v>
          </cell>
          <cell r="AM16">
            <v>95</v>
          </cell>
          <cell r="AN16">
            <v>100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95</v>
          </cell>
        </row>
        <row r="17">
          <cell r="C17">
            <v>1200</v>
          </cell>
          <cell r="D17">
            <v>32.930845225027447</v>
          </cell>
          <cell r="E17">
            <v>13</v>
          </cell>
          <cell r="F17">
            <v>0.35675082327113067</v>
          </cell>
          <cell r="G17">
            <v>803</v>
          </cell>
          <cell r="H17">
            <v>22.036223929747532</v>
          </cell>
          <cell r="I17">
            <v>1628</v>
          </cell>
          <cell r="J17">
            <v>44.676180021953897</v>
          </cell>
          <cell r="K17">
            <v>3644</v>
          </cell>
          <cell r="L17">
            <v>4462</v>
          </cell>
          <cell r="M17">
            <v>35.830723520436841</v>
          </cell>
          <cell r="N17">
            <v>42</v>
          </cell>
          <cell r="O17">
            <v>0.33726812816188867</v>
          </cell>
          <cell r="P17">
            <v>3275</v>
          </cell>
          <cell r="Q17">
            <v>26.298883803099653</v>
          </cell>
          <cell r="R17">
            <v>4674</v>
          </cell>
          <cell r="S17">
            <v>37.533124548301615</v>
          </cell>
          <cell r="T17">
            <v>12453</v>
          </cell>
          <cell r="U17">
            <v>22713</v>
          </cell>
          <cell r="V17">
            <v>70.887300646047251</v>
          </cell>
          <cell r="W17">
            <v>25</v>
          </cell>
          <cell r="X17">
            <v>7.8025030429761874E-2</v>
          </cell>
          <cell r="Y17">
            <v>2345</v>
          </cell>
          <cell r="Z17">
            <v>7.3187478543116633</v>
          </cell>
          <cell r="AA17">
            <v>6958</v>
          </cell>
          <cell r="AB17">
            <v>21.715926469211322</v>
          </cell>
          <cell r="AC17">
            <v>32041</v>
          </cell>
          <cell r="AD17">
            <v>23542</v>
          </cell>
          <cell r="AE17">
            <v>89.670145501637847</v>
          </cell>
          <cell r="AF17">
            <v>8</v>
          </cell>
          <cell r="AG17">
            <v>3.0471547192808715E-2</v>
          </cell>
          <cell r="AH17">
            <v>258</v>
          </cell>
          <cell r="AI17">
            <v>0.98270739696808096</v>
          </cell>
          <cell r="AJ17">
            <v>2446</v>
          </cell>
          <cell r="AK17">
            <v>9.3166755542012645</v>
          </cell>
          <cell r="AL17">
            <v>26254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C18">
            <v>974</v>
          </cell>
          <cell r="D18">
            <v>40.924369747899156</v>
          </cell>
          <cell r="E18">
            <v>11</v>
          </cell>
          <cell r="F18">
            <v>0.46218487394957986</v>
          </cell>
          <cell r="G18">
            <v>657</v>
          </cell>
          <cell r="H18">
            <v>27.605042016806724</v>
          </cell>
          <cell r="I18">
            <v>738</v>
          </cell>
          <cell r="J18">
            <v>31.008403361344538</v>
          </cell>
          <cell r="K18">
            <v>2380</v>
          </cell>
          <cell r="L18">
            <v>1031</v>
          </cell>
          <cell r="M18">
            <v>30.430932703659973</v>
          </cell>
          <cell r="N18">
            <v>0</v>
          </cell>
          <cell r="O18">
            <v>0</v>
          </cell>
          <cell r="P18">
            <v>1423</v>
          </cell>
          <cell r="Q18">
            <v>42.001180637544273</v>
          </cell>
          <cell r="R18">
            <v>934</v>
          </cell>
          <cell r="S18">
            <v>27.56788665879575</v>
          </cell>
          <cell r="T18">
            <v>3388</v>
          </cell>
          <cell r="U18">
            <v>979</v>
          </cell>
          <cell r="V18">
            <v>31.972566949706078</v>
          </cell>
          <cell r="W18">
            <v>0</v>
          </cell>
          <cell r="X18">
            <v>0</v>
          </cell>
          <cell r="Y18">
            <v>1853</v>
          </cell>
          <cell r="Z18">
            <v>60.516002612671457</v>
          </cell>
          <cell r="AA18">
            <v>230</v>
          </cell>
          <cell r="AB18">
            <v>7.5114304376224688</v>
          </cell>
          <cell r="AC18">
            <v>3062</v>
          </cell>
          <cell r="AD18">
            <v>2603</v>
          </cell>
          <cell r="AE18">
            <v>38.301942319011182</v>
          </cell>
          <cell r="AF18">
            <v>0</v>
          </cell>
          <cell r="AG18">
            <v>0</v>
          </cell>
          <cell r="AH18">
            <v>3923</v>
          </cell>
          <cell r="AI18">
            <v>57.725132430841676</v>
          </cell>
          <cell r="AJ18">
            <v>270</v>
          </cell>
          <cell r="AK18">
            <v>3.9729252501471453</v>
          </cell>
          <cell r="AL18">
            <v>6796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C19">
            <v>2412</v>
          </cell>
          <cell r="D19">
            <v>46.735128850997867</v>
          </cell>
          <cell r="E19">
            <v>19</v>
          </cell>
          <cell r="F19">
            <v>0.36814570819608605</v>
          </cell>
          <cell r="G19">
            <v>248</v>
          </cell>
          <cell r="H19">
            <v>4.8052702964541751</v>
          </cell>
          <cell r="I19">
            <v>2482</v>
          </cell>
          <cell r="J19">
            <v>48.091455144351869</v>
          </cell>
          <cell r="K19">
            <v>5161</v>
          </cell>
          <cell r="L19">
            <v>3507</v>
          </cell>
          <cell r="M19">
            <v>55.210957178841312</v>
          </cell>
          <cell r="N19">
            <v>7</v>
          </cell>
          <cell r="O19">
            <v>0.1102015113350126</v>
          </cell>
          <cell r="P19">
            <v>56</v>
          </cell>
          <cell r="Q19">
            <v>0.88161209068010082</v>
          </cell>
          <cell r="R19">
            <v>2782</v>
          </cell>
          <cell r="S19">
            <v>43.797229219143574</v>
          </cell>
          <cell r="T19">
            <v>6352</v>
          </cell>
          <cell r="U19">
            <v>26928</v>
          </cell>
          <cell r="V19">
            <v>68.646595457210594</v>
          </cell>
          <cell r="W19">
            <v>0</v>
          </cell>
          <cell r="X19">
            <v>0</v>
          </cell>
          <cell r="Y19">
            <v>300</v>
          </cell>
          <cell r="Z19">
            <v>0.764779361154307</v>
          </cell>
          <cell r="AA19">
            <v>11999</v>
          </cell>
          <cell r="AB19">
            <v>30.588625181635098</v>
          </cell>
          <cell r="AC19">
            <v>39227</v>
          </cell>
          <cell r="AD19">
            <v>83004</v>
          </cell>
          <cell r="AE19">
            <v>84.871165644171782</v>
          </cell>
          <cell r="AF19">
            <v>0</v>
          </cell>
          <cell r="AG19">
            <v>0</v>
          </cell>
          <cell r="AH19">
            <v>881</v>
          </cell>
          <cell r="AI19">
            <v>0.90081799591002054</v>
          </cell>
          <cell r="AJ19">
            <v>13915</v>
          </cell>
          <cell r="AK19">
            <v>14.2280163599182</v>
          </cell>
          <cell r="AL19">
            <v>97800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C20">
            <v>7</v>
          </cell>
          <cell r="D20">
            <v>0.72388831437435364</v>
          </cell>
          <cell r="E20">
            <v>11</v>
          </cell>
          <cell r="F20">
            <v>1.1375387797311272</v>
          </cell>
          <cell r="G20">
            <v>539</v>
          </cell>
          <cell r="H20">
            <v>55.739400206825231</v>
          </cell>
          <cell r="I20">
            <v>410</v>
          </cell>
          <cell r="J20">
            <v>42.39917269906929</v>
          </cell>
          <cell r="K20">
            <v>967</v>
          </cell>
          <cell r="L20">
            <v>933</v>
          </cell>
          <cell r="M20">
            <v>4.7333975952513825</v>
          </cell>
          <cell r="N20">
            <v>1165</v>
          </cell>
          <cell r="O20">
            <v>5.9104053574146418</v>
          </cell>
          <cell r="P20">
            <v>13237</v>
          </cell>
          <cell r="Q20">
            <v>67.155395464461463</v>
          </cell>
          <cell r="R20">
            <v>4376</v>
          </cell>
          <cell r="S20">
            <v>22.200801582872508</v>
          </cell>
          <cell r="T20">
            <v>19711</v>
          </cell>
          <cell r="U20">
            <v>926</v>
          </cell>
          <cell r="V20">
            <v>3.3955483847310326</v>
          </cell>
          <cell r="W20">
            <v>21804</v>
          </cell>
          <cell r="X20">
            <v>79.953063694033958</v>
          </cell>
          <cell r="Y20">
            <v>2403</v>
          </cell>
          <cell r="Z20">
            <v>8.8115580653441388</v>
          </cell>
          <cell r="AA20">
            <v>2138</v>
          </cell>
          <cell r="AB20">
            <v>7.8398298558908728</v>
          </cell>
          <cell r="AC20">
            <v>27271</v>
          </cell>
          <cell r="AD20">
            <v>673</v>
          </cell>
          <cell r="AE20">
            <v>1.3706441823995437</v>
          </cell>
          <cell r="AF20">
            <v>41910</v>
          </cell>
          <cell r="AG20">
            <v>85.354677094152862</v>
          </cell>
          <cell r="AH20">
            <v>2818</v>
          </cell>
          <cell r="AI20">
            <v>5.7391906478483126</v>
          </cell>
          <cell r="AJ20">
            <v>3700</v>
          </cell>
          <cell r="AK20">
            <v>7.5354880755992752</v>
          </cell>
          <cell r="AL20">
            <v>49101</v>
          </cell>
          <cell r="AM20">
            <v>29064</v>
          </cell>
          <cell r="AN20">
            <v>51.765963131178196</v>
          </cell>
          <cell r="AO20">
            <v>17700</v>
          </cell>
          <cell r="AP20">
            <v>31.525514293347584</v>
          </cell>
          <cell r="AQ20">
            <v>2208</v>
          </cell>
          <cell r="AR20">
            <v>3.9326743254074272</v>
          </cell>
          <cell r="AS20">
            <v>7173</v>
          </cell>
          <cell r="AT20">
            <v>12.77584825006679</v>
          </cell>
          <cell r="AU20">
            <v>56145</v>
          </cell>
        </row>
        <row r="21">
          <cell r="C21">
            <v>47</v>
          </cell>
          <cell r="D21">
            <v>39.166666666666664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73</v>
          </cell>
          <cell r="J21">
            <v>60.833333333333329</v>
          </cell>
          <cell r="K21">
            <v>120</v>
          </cell>
          <cell r="L21">
            <v>194</v>
          </cell>
          <cell r="M21">
            <v>27.556818181818183</v>
          </cell>
          <cell r="N21">
            <v>0</v>
          </cell>
          <cell r="O21">
            <v>0</v>
          </cell>
          <cell r="P21">
            <v>103</v>
          </cell>
          <cell r="Q21">
            <v>14.630681818181818</v>
          </cell>
          <cell r="R21">
            <v>407</v>
          </cell>
          <cell r="S21">
            <v>57.8125</v>
          </cell>
          <cell r="T21">
            <v>704</v>
          </cell>
          <cell r="U21">
            <v>303</v>
          </cell>
          <cell r="V21">
            <v>38.257575757575758</v>
          </cell>
          <cell r="W21">
            <v>0</v>
          </cell>
          <cell r="X21">
            <v>0</v>
          </cell>
          <cell r="Y21">
            <v>94</v>
          </cell>
          <cell r="Z21">
            <v>11.868686868686869</v>
          </cell>
          <cell r="AA21">
            <v>395</v>
          </cell>
          <cell r="AB21">
            <v>49.873737373737377</v>
          </cell>
          <cell r="AC21">
            <v>792</v>
          </cell>
          <cell r="AD21">
            <v>2025</v>
          </cell>
          <cell r="AE21">
            <v>78.518805738658386</v>
          </cell>
          <cell r="AF21">
            <v>0</v>
          </cell>
          <cell r="AG21">
            <v>0</v>
          </cell>
          <cell r="AH21">
            <v>408</v>
          </cell>
          <cell r="AI21">
            <v>15.820085304381543</v>
          </cell>
          <cell r="AJ21">
            <v>146</v>
          </cell>
          <cell r="AK21">
            <v>5.6611089569600619</v>
          </cell>
          <cell r="AL21">
            <v>2579</v>
          </cell>
          <cell r="AM21">
            <v>1</v>
          </cell>
          <cell r="AN21">
            <v>100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1</v>
          </cell>
        </row>
        <row r="22">
          <cell r="C22">
            <v>30</v>
          </cell>
          <cell r="D22">
            <v>24.193548387096776</v>
          </cell>
          <cell r="E22">
            <v>0</v>
          </cell>
          <cell r="F22">
            <v>0</v>
          </cell>
          <cell r="G22">
            <v>55</v>
          </cell>
          <cell r="H22">
            <v>44.354838709677416</v>
          </cell>
          <cell r="I22">
            <v>39</v>
          </cell>
          <cell r="J22">
            <v>31.451612903225808</v>
          </cell>
          <cell r="K22">
            <v>124</v>
          </cell>
          <cell r="L22">
            <v>8</v>
          </cell>
          <cell r="M22">
            <v>1.1834319526627219</v>
          </cell>
          <cell r="N22">
            <v>0</v>
          </cell>
          <cell r="O22">
            <v>0</v>
          </cell>
          <cell r="P22">
            <v>429</v>
          </cell>
          <cell r="Q22">
            <v>63.46153846153846</v>
          </cell>
          <cell r="R22">
            <v>239</v>
          </cell>
          <cell r="S22">
            <v>35.355029585798817</v>
          </cell>
          <cell r="T22">
            <v>676</v>
          </cell>
          <cell r="U22">
            <v>56</v>
          </cell>
          <cell r="V22">
            <v>2.4789729969012839</v>
          </cell>
          <cell r="W22">
            <v>0</v>
          </cell>
          <cell r="X22">
            <v>0</v>
          </cell>
          <cell r="Y22">
            <v>2203</v>
          </cell>
          <cell r="Z22">
            <v>97.521027003098709</v>
          </cell>
          <cell r="AA22">
            <v>0</v>
          </cell>
          <cell r="AB22">
            <v>0</v>
          </cell>
          <cell r="AC22">
            <v>2259</v>
          </cell>
          <cell r="AD22">
            <v>2539</v>
          </cell>
          <cell r="AE22">
            <v>38.365064974312482</v>
          </cell>
          <cell r="AF22">
            <v>0</v>
          </cell>
          <cell r="AG22">
            <v>0</v>
          </cell>
          <cell r="AH22">
            <v>4079</v>
          </cell>
          <cell r="AI22">
            <v>61.634935025687518</v>
          </cell>
          <cell r="AJ22">
            <v>0</v>
          </cell>
          <cell r="AK22">
            <v>0</v>
          </cell>
          <cell r="AL22">
            <v>6618</v>
          </cell>
          <cell r="AM22">
            <v>301</v>
          </cell>
          <cell r="AN22">
            <v>42.334739803094237</v>
          </cell>
          <cell r="AO22">
            <v>0</v>
          </cell>
          <cell r="AP22">
            <v>0</v>
          </cell>
          <cell r="AQ22">
            <v>410</v>
          </cell>
          <cell r="AR22">
            <v>57.665260196905763</v>
          </cell>
          <cell r="AS22">
            <v>0</v>
          </cell>
          <cell r="AT22">
            <v>0</v>
          </cell>
          <cell r="AU22">
            <v>711</v>
          </cell>
        </row>
        <row r="23">
          <cell r="C23">
            <v>21</v>
          </cell>
          <cell r="D23">
            <v>22.105263157894736</v>
          </cell>
          <cell r="E23">
            <v>0</v>
          </cell>
          <cell r="F23">
            <v>0</v>
          </cell>
          <cell r="G23">
            <v>32</v>
          </cell>
          <cell r="H23">
            <v>33.684210526315788</v>
          </cell>
          <cell r="I23">
            <v>42</v>
          </cell>
          <cell r="J23">
            <v>44.210526315789473</v>
          </cell>
          <cell r="K23">
            <v>95</v>
          </cell>
          <cell r="L23">
            <v>203</v>
          </cell>
          <cell r="M23">
            <v>38.963531669865645</v>
          </cell>
          <cell r="N23">
            <v>0</v>
          </cell>
          <cell r="O23">
            <v>0</v>
          </cell>
          <cell r="P23">
            <v>168</v>
          </cell>
          <cell r="Q23">
            <v>32.245681381957773</v>
          </cell>
          <cell r="R23">
            <v>150</v>
          </cell>
          <cell r="S23">
            <v>28.790786948176581</v>
          </cell>
          <cell r="T23">
            <v>521</v>
          </cell>
          <cell r="U23">
            <v>538</v>
          </cell>
          <cell r="V23">
            <v>40.974866717440975</v>
          </cell>
          <cell r="W23">
            <v>85</v>
          </cell>
          <cell r="X23">
            <v>6.4737242955064733</v>
          </cell>
          <cell r="Y23">
            <v>334</v>
          </cell>
          <cell r="Z23">
            <v>25.437928408225435</v>
          </cell>
          <cell r="AA23">
            <v>356</v>
          </cell>
          <cell r="AB23">
            <v>27.113480578827115</v>
          </cell>
          <cell r="AC23">
            <v>1313</v>
          </cell>
          <cell r="AD23">
            <v>867</v>
          </cell>
          <cell r="AE23">
            <v>48.65319865319865</v>
          </cell>
          <cell r="AF23">
            <v>284</v>
          </cell>
          <cell r="AG23">
            <v>15.937149270482603</v>
          </cell>
          <cell r="AH23">
            <v>166</v>
          </cell>
          <cell r="AI23">
            <v>9.3153759820426494</v>
          </cell>
          <cell r="AJ23">
            <v>465</v>
          </cell>
          <cell r="AK23">
            <v>26.094276094276093</v>
          </cell>
          <cell r="AL23">
            <v>1782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C24">
            <v>19</v>
          </cell>
          <cell r="D24">
            <v>27.536231884057973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50</v>
          </cell>
          <cell r="J24">
            <v>72.463768115942031</v>
          </cell>
          <cell r="K24">
            <v>69</v>
          </cell>
          <cell r="L24">
            <v>119</v>
          </cell>
          <cell r="M24">
            <v>35.311572700296736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218</v>
          </cell>
          <cell r="S24">
            <v>64.688427299703264</v>
          </cell>
          <cell r="T24">
            <v>337</v>
          </cell>
          <cell r="U24">
            <v>287</v>
          </cell>
          <cell r="V24">
            <v>61.72043010752688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178</v>
          </cell>
          <cell r="AB24">
            <v>38.27956989247312</v>
          </cell>
          <cell r="AC24">
            <v>465</v>
          </cell>
          <cell r="AD24">
            <v>1442</v>
          </cell>
          <cell r="AE24">
            <v>86.762936221419977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220</v>
          </cell>
          <cell r="AK24">
            <v>13.237063778580024</v>
          </cell>
          <cell r="AL24">
            <v>1662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C25">
            <v>51</v>
          </cell>
          <cell r="D25">
            <v>4.4580419580419584</v>
          </cell>
          <cell r="E25">
            <v>0</v>
          </cell>
          <cell r="F25">
            <v>0</v>
          </cell>
          <cell r="G25">
            <v>233</v>
          </cell>
          <cell r="H25">
            <v>20.367132867132867</v>
          </cell>
          <cell r="I25">
            <v>860</v>
          </cell>
          <cell r="J25">
            <v>75.174825174825173</v>
          </cell>
          <cell r="K25">
            <v>1144</v>
          </cell>
          <cell r="L25">
            <v>3923</v>
          </cell>
          <cell r="M25">
            <v>50.301320682138737</v>
          </cell>
          <cell r="N25">
            <v>34</v>
          </cell>
          <cell r="O25">
            <v>0.43595332734966019</v>
          </cell>
          <cell r="P25">
            <v>2532</v>
          </cell>
          <cell r="Q25">
            <v>32.465700730862928</v>
          </cell>
          <cell r="R25">
            <v>1310</v>
          </cell>
          <cell r="S25">
            <v>16.797025259648674</v>
          </cell>
          <cell r="T25">
            <v>7799</v>
          </cell>
          <cell r="U25">
            <v>18666</v>
          </cell>
          <cell r="V25">
            <v>84.047007969741998</v>
          </cell>
          <cell r="W25">
            <v>0</v>
          </cell>
          <cell r="X25">
            <v>0</v>
          </cell>
          <cell r="Y25">
            <v>1563</v>
          </cell>
          <cell r="Z25">
            <v>7.0376874240172898</v>
          </cell>
          <cell r="AA25">
            <v>1980</v>
          </cell>
          <cell r="AB25">
            <v>8.9153046062407135</v>
          </cell>
          <cell r="AC25">
            <v>22209</v>
          </cell>
          <cell r="AD25">
            <v>49066</v>
          </cell>
          <cell r="AE25">
            <v>92.626293135996377</v>
          </cell>
          <cell r="AF25">
            <v>0</v>
          </cell>
          <cell r="AG25">
            <v>0</v>
          </cell>
          <cell r="AH25">
            <v>353</v>
          </cell>
          <cell r="AI25">
            <v>0.66638979083289285</v>
          </cell>
          <cell r="AJ25">
            <v>3553</v>
          </cell>
          <cell r="AK25">
            <v>6.7073170731707323</v>
          </cell>
          <cell r="AL25">
            <v>52972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C26">
            <v>1470</v>
          </cell>
          <cell r="D26">
            <v>61.764705882352942</v>
          </cell>
          <cell r="E26">
            <v>0</v>
          </cell>
          <cell r="F26">
            <v>0</v>
          </cell>
          <cell r="G26">
            <v>211</v>
          </cell>
          <cell r="H26">
            <v>8.8655462184873954</v>
          </cell>
          <cell r="I26">
            <v>699</v>
          </cell>
          <cell r="J26">
            <v>29.369747899159666</v>
          </cell>
          <cell r="K26">
            <v>2380</v>
          </cell>
          <cell r="L26">
            <v>1651</v>
          </cell>
          <cell r="M26">
            <v>60.233491426486687</v>
          </cell>
          <cell r="N26">
            <v>0</v>
          </cell>
          <cell r="O26">
            <v>0</v>
          </cell>
          <cell r="P26">
            <v>149</v>
          </cell>
          <cell r="Q26">
            <v>5.435972272893105</v>
          </cell>
          <cell r="R26">
            <v>941</v>
          </cell>
          <cell r="S26">
            <v>34.33053630062021</v>
          </cell>
          <cell r="T26">
            <v>2741</v>
          </cell>
          <cell r="U26">
            <v>3776</v>
          </cell>
          <cell r="V26">
            <v>41.448957189901208</v>
          </cell>
          <cell r="W26">
            <v>2</v>
          </cell>
          <cell r="X26">
            <v>2.195389681668496E-2</v>
          </cell>
          <cell r="Y26">
            <v>73</v>
          </cell>
          <cell r="Z26">
            <v>0.80131723380900111</v>
          </cell>
          <cell r="AA26">
            <v>5259</v>
          </cell>
          <cell r="AB26">
            <v>57.727771679473108</v>
          </cell>
          <cell r="AC26">
            <v>9110</v>
          </cell>
          <cell r="AD26">
            <v>13256</v>
          </cell>
          <cell r="AE26">
            <v>78.18803822106878</v>
          </cell>
          <cell r="AF26">
            <v>244</v>
          </cell>
          <cell r="AG26">
            <v>1.4391883921198536</v>
          </cell>
          <cell r="AH26">
            <v>90</v>
          </cell>
          <cell r="AI26">
            <v>0.53084817742125756</v>
          </cell>
          <cell r="AJ26">
            <v>3364</v>
          </cell>
          <cell r="AK26">
            <v>19.841925209390116</v>
          </cell>
          <cell r="AL26">
            <v>16954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C27">
            <v>3128</v>
          </cell>
          <cell r="D27">
            <v>46.861423220973784</v>
          </cell>
          <cell r="E27">
            <v>0</v>
          </cell>
          <cell r="F27">
            <v>0</v>
          </cell>
          <cell r="G27">
            <v>184</v>
          </cell>
          <cell r="H27">
            <v>2.7565543071161045</v>
          </cell>
          <cell r="I27">
            <v>3363</v>
          </cell>
          <cell r="J27">
            <v>50.382022471910112</v>
          </cell>
          <cell r="K27">
            <v>6675</v>
          </cell>
          <cell r="L27">
            <v>6241</v>
          </cell>
          <cell r="M27">
            <v>50.088282504012838</v>
          </cell>
          <cell r="N27">
            <v>0</v>
          </cell>
          <cell r="O27">
            <v>0</v>
          </cell>
          <cell r="P27">
            <v>23</v>
          </cell>
          <cell r="Q27">
            <v>0.18459069020866772</v>
          </cell>
          <cell r="R27">
            <v>6196</v>
          </cell>
          <cell r="S27">
            <v>49.727126805778497</v>
          </cell>
          <cell r="T27">
            <v>12460</v>
          </cell>
          <cell r="U27">
            <v>24857</v>
          </cell>
          <cell r="V27">
            <v>63.917817377664633</v>
          </cell>
          <cell r="W27">
            <v>0</v>
          </cell>
          <cell r="X27">
            <v>0</v>
          </cell>
          <cell r="Y27">
            <v>264</v>
          </cell>
          <cell r="Z27">
            <v>0.67885520327084781</v>
          </cell>
          <cell r="AA27">
            <v>13768</v>
          </cell>
          <cell r="AB27">
            <v>35.403327419064517</v>
          </cell>
          <cell r="AC27">
            <v>38889</v>
          </cell>
          <cell r="AD27">
            <v>2169</v>
          </cell>
          <cell r="AE27">
            <v>4.3784569421454238</v>
          </cell>
          <cell r="AF27">
            <v>42293</v>
          </cell>
          <cell r="AG27">
            <v>85.374863740966532</v>
          </cell>
          <cell r="AH27">
            <v>230</v>
          </cell>
          <cell r="AI27">
            <v>0.4642900399693165</v>
          </cell>
          <cell r="AJ27">
            <v>4846</v>
          </cell>
          <cell r="AK27">
            <v>9.7823892769187299</v>
          </cell>
          <cell r="AL27">
            <v>49538</v>
          </cell>
          <cell r="AM27">
            <v>7</v>
          </cell>
          <cell r="AN27">
            <v>87.5</v>
          </cell>
          <cell r="AO27">
            <v>0</v>
          </cell>
          <cell r="AP27">
            <v>0</v>
          </cell>
          <cell r="AQ27">
            <v>1</v>
          </cell>
          <cell r="AR27">
            <v>12.5</v>
          </cell>
          <cell r="AS27">
            <v>0</v>
          </cell>
          <cell r="AT27">
            <v>0</v>
          </cell>
          <cell r="AU27">
            <v>8</v>
          </cell>
        </row>
        <row r="28">
          <cell r="C28">
            <v>49</v>
          </cell>
          <cell r="D28">
            <v>83.050847457627114</v>
          </cell>
          <cell r="E28">
            <v>0</v>
          </cell>
          <cell r="F28">
            <v>0</v>
          </cell>
          <cell r="G28">
            <v>3</v>
          </cell>
          <cell r="H28">
            <v>5.0847457627118651</v>
          </cell>
          <cell r="I28">
            <v>7</v>
          </cell>
          <cell r="J28">
            <v>11.864406779661017</v>
          </cell>
          <cell r="K28">
            <v>59</v>
          </cell>
          <cell r="L28">
            <v>108</v>
          </cell>
          <cell r="M28">
            <v>85.714285714285708</v>
          </cell>
          <cell r="N28">
            <v>0</v>
          </cell>
          <cell r="O28">
            <v>0</v>
          </cell>
          <cell r="P28">
            <v>1</v>
          </cell>
          <cell r="Q28">
            <v>0.79365079365079361</v>
          </cell>
          <cell r="R28">
            <v>17</v>
          </cell>
          <cell r="S28">
            <v>13.492063492063492</v>
          </cell>
          <cell r="T28">
            <v>126</v>
          </cell>
          <cell r="U28">
            <v>146</v>
          </cell>
          <cell r="V28">
            <v>59.83606557377049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98</v>
          </cell>
          <cell r="AB28">
            <v>40.16393442622951</v>
          </cell>
          <cell r="AC28">
            <v>244</v>
          </cell>
          <cell r="AD28">
            <v>480</v>
          </cell>
          <cell r="AE28">
            <v>64.085447263017357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269</v>
          </cell>
          <cell r="AK28">
            <v>35.914552736982643</v>
          </cell>
          <cell r="AL28">
            <v>749</v>
          </cell>
          <cell r="AM28">
            <v>775</v>
          </cell>
          <cell r="AN28">
            <v>66.239316239316238</v>
          </cell>
          <cell r="AO28">
            <v>0</v>
          </cell>
          <cell r="AP28">
            <v>0</v>
          </cell>
          <cell r="AQ28">
            <v>4</v>
          </cell>
          <cell r="AR28">
            <v>0.34188034188034189</v>
          </cell>
          <cell r="AS28">
            <v>391</v>
          </cell>
          <cell r="AT28">
            <v>33.418803418803414</v>
          </cell>
          <cell r="AU28">
            <v>1170</v>
          </cell>
        </row>
        <row r="29">
          <cell r="C29">
            <v>2131</v>
          </cell>
          <cell r="D29">
            <v>60.574189880613986</v>
          </cell>
          <cell r="E29">
            <v>114</v>
          </cell>
          <cell r="F29">
            <v>3.2404775440591247</v>
          </cell>
          <cell r="G29">
            <v>1081</v>
          </cell>
          <cell r="H29">
            <v>30.727686185332576</v>
          </cell>
          <cell r="I29">
            <v>192</v>
          </cell>
          <cell r="J29">
            <v>5.4576463899943146</v>
          </cell>
          <cell r="K29">
            <v>3518</v>
          </cell>
          <cell r="L29">
            <v>2053</v>
          </cell>
          <cell r="M29">
            <v>67.755775577557756</v>
          </cell>
          <cell r="N29">
            <v>117</v>
          </cell>
          <cell r="O29">
            <v>3.8613861386138613</v>
          </cell>
          <cell r="P29">
            <v>642</v>
          </cell>
          <cell r="Q29">
            <v>21.188118811881189</v>
          </cell>
          <cell r="R29">
            <v>218</v>
          </cell>
          <cell r="S29">
            <v>7.1947194719471943</v>
          </cell>
          <cell r="T29">
            <v>3030</v>
          </cell>
          <cell r="U29">
            <v>390</v>
          </cell>
          <cell r="V29">
            <v>3.9133052378085487</v>
          </cell>
          <cell r="W29">
            <v>7892</v>
          </cell>
          <cell r="X29">
            <v>79.18924342765402</v>
          </cell>
          <cell r="Y29">
            <v>1617</v>
          </cell>
          <cell r="Z29">
            <v>16.225165562913908</v>
          </cell>
          <cell r="AA29">
            <v>67</v>
          </cell>
          <cell r="AB29">
            <v>0.67228577162351999</v>
          </cell>
          <cell r="AC29">
            <v>9966</v>
          </cell>
          <cell r="AD29">
            <v>1515</v>
          </cell>
          <cell r="AE29">
            <v>5.60343233346895</v>
          </cell>
          <cell r="AF29">
            <v>20455</v>
          </cell>
          <cell r="AG29">
            <v>75.655583089839851</v>
          </cell>
          <cell r="AH29">
            <v>4922</v>
          </cell>
          <cell r="AI29">
            <v>18.204682472167772</v>
          </cell>
          <cell r="AJ29">
            <v>145</v>
          </cell>
          <cell r="AK29">
            <v>0.53630210452343086</v>
          </cell>
          <cell r="AL29">
            <v>27037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7</v>
          </cell>
          <cell r="AR29">
            <v>0.11746937405604967</v>
          </cell>
          <cell r="AS29">
            <v>5952</v>
          </cell>
          <cell r="AT29">
            <v>99.882530625943957</v>
          </cell>
          <cell r="AU29">
            <v>5959</v>
          </cell>
        </row>
        <row r="30">
          <cell r="C30">
            <v>272</v>
          </cell>
          <cell r="D30">
            <v>86.075949367088612</v>
          </cell>
          <cell r="E30">
            <v>0</v>
          </cell>
          <cell r="F30">
            <v>0</v>
          </cell>
          <cell r="G30">
            <v>36</v>
          </cell>
          <cell r="H30">
            <v>11.39240506329114</v>
          </cell>
          <cell r="I30">
            <v>8</v>
          </cell>
          <cell r="J30">
            <v>2.5316455696202533</v>
          </cell>
          <cell r="K30">
            <v>316</v>
          </cell>
          <cell r="L30">
            <v>420</v>
          </cell>
          <cell r="M30">
            <v>92.511013215859023</v>
          </cell>
          <cell r="N30">
            <v>0</v>
          </cell>
          <cell r="O30">
            <v>0</v>
          </cell>
          <cell r="P30">
            <v>7</v>
          </cell>
          <cell r="Q30">
            <v>1.5418502202643172</v>
          </cell>
          <cell r="R30">
            <v>27</v>
          </cell>
          <cell r="S30">
            <v>5.9471365638766516</v>
          </cell>
          <cell r="T30">
            <v>454</v>
          </cell>
          <cell r="U30">
            <v>1113</v>
          </cell>
          <cell r="V30">
            <v>97.717295873573306</v>
          </cell>
          <cell r="W30">
            <v>0</v>
          </cell>
          <cell r="X30">
            <v>0</v>
          </cell>
          <cell r="Y30">
            <v>5</v>
          </cell>
          <cell r="Z30">
            <v>0.43898156277436351</v>
          </cell>
          <cell r="AA30">
            <v>21</v>
          </cell>
          <cell r="AB30">
            <v>1.8437225636523267</v>
          </cell>
          <cell r="AC30">
            <v>1139</v>
          </cell>
          <cell r="AD30">
            <v>2333</v>
          </cell>
          <cell r="AE30">
            <v>98.066414459857086</v>
          </cell>
          <cell r="AF30">
            <v>0</v>
          </cell>
          <cell r="AG30">
            <v>0</v>
          </cell>
          <cell r="AH30">
            <v>11</v>
          </cell>
          <cell r="AI30">
            <v>0.46237915090374104</v>
          </cell>
          <cell r="AJ30">
            <v>35</v>
          </cell>
          <cell r="AK30">
            <v>1.4712063892391762</v>
          </cell>
          <cell r="AL30">
            <v>2379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C31">
            <v>325</v>
          </cell>
          <cell r="D31">
            <v>3.8025038025038023</v>
          </cell>
          <cell r="E31">
            <v>0</v>
          </cell>
          <cell r="F31">
            <v>0</v>
          </cell>
          <cell r="G31">
            <v>3962</v>
          </cell>
          <cell r="H31">
            <v>46.355446355446354</v>
          </cell>
          <cell r="I31">
            <v>4260</v>
          </cell>
          <cell r="J31">
            <v>49.842049842049839</v>
          </cell>
          <cell r="K31">
            <v>8547</v>
          </cell>
          <cell r="L31">
            <v>233</v>
          </cell>
          <cell r="M31">
            <v>2.9534795284573456</v>
          </cell>
          <cell r="N31">
            <v>0</v>
          </cell>
          <cell r="O31">
            <v>0</v>
          </cell>
          <cell r="P31">
            <v>598</v>
          </cell>
          <cell r="Q31">
            <v>7.5801749271137027</v>
          </cell>
          <cell r="R31">
            <v>7058</v>
          </cell>
          <cell r="S31">
            <v>89.466345544428947</v>
          </cell>
          <cell r="T31">
            <v>7889</v>
          </cell>
          <cell r="U31">
            <v>39602</v>
          </cell>
          <cell r="V31">
            <v>76.233926233926226</v>
          </cell>
          <cell r="W31">
            <v>0</v>
          </cell>
          <cell r="X31">
            <v>0</v>
          </cell>
          <cell r="Y31">
            <v>12346</v>
          </cell>
          <cell r="Z31">
            <v>23.766073766073767</v>
          </cell>
          <cell r="AA31">
            <v>0</v>
          </cell>
          <cell r="AB31">
            <v>0</v>
          </cell>
          <cell r="AC31">
            <v>51948</v>
          </cell>
          <cell r="AD31">
            <v>102815</v>
          </cell>
          <cell r="AE31">
            <v>77.653074326110442</v>
          </cell>
          <cell r="AF31">
            <v>0</v>
          </cell>
          <cell r="AG31">
            <v>0</v>
          </cell>
          <cell r="AH31">
            <v>29588</v>
          </cell>
          <cell r="AI31">
            <v>22.346925673889565</v>
          </cell>
          <cell r="AJ31">
            <v>0</v>
          </cell>
          <cell r="AK31">
            <v>0</v>
          </cell>
          <cell r="AL31">
            <v>132403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C32">
            <v>965</v>
          </cell>
          <cell r="D32">
            <v>71.375739644970409</v>
          </cell>
          <cell r="E32">
            <v>0</v>
          </cell>
          <cell r="F32">
            <v>0</v>
          </cell>
          <cell r="G32">
            <v>218</v>
          </cell>
          <cell r="H32">
            <v>16.124260355029584</v>
          </cell>
          <cell r="I32">
            <v>169</v>
          </cell>
          <cell r="J32">
            <v>12.5</v>
          </cell>
          <cell r="K32">
            <v>1352</v>
          </cell>
          <cell r="L32">
            <v>800</v>
          </cell>
          <cell r="M32">
            <v>73.597056117755287</v>
          </cell>
          <cell r="N32">
            <v>0</v>
          </cell>
          <cell r="O32">
            <v>0</v>
          </cell>
          <cell r="P32">
            <v>79</v>
          </cell>
          <cell r="Q32">
            <v>7.2677092916283357</v>
          </cell>
          <cell r="R32">
            <v>208</v>
          </cell>
          <cell r="S32">
            <v>19.135234590616378</v>
          </cell>
          <cell r="T32">
            <v>1087</v>
          </cell>
          <cell r="U32">
            <v>2990</v>
          </cell>
          <cell r="V32">
            <v>69.599627560521412</v>
          </cell>
          <cell r="W32">
            <v>0</v>
          </cell>
          <cell r="X32">
            <v>0</v>
          </cell>
          <cell r="Y32">
            <v>269</v>
          </cell>
          <cell r="Z32">
            <v>6.2616387337057722</v>
          </cell>
          <cell r="AA32">
            <v>1037</v>
          </cell>
          <cell r="AB32">
            <v>24.138733705772811</v>
          </cell>
          <cell r="AC32">
            <v>4296</v>
          </cell>
          <cell r="AD32">
            <v>12579</v>
          </cell>
          <cell r="AE32">
            <v>80.407824085911528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3065</v>
          </cell>
          <cell r="AK32">
            <v>19.592175914088468</v>
          </cell>
          <cell r="AL32">
            <v>15644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</row>
        <row r="33">
          <cell r="C33">
            <v>8001</v>
          </cell>
          <cell r="D33">
            <v>85.198594398892553</v>
          </cell>
          <cell r="E33">
            <v>19</v>
          </cell>
          <cell r="F33">
            <v>0.20232137152592908</v>
          </cell>
          <cell r="G33">
            <v>636</v>
          </cell>
          <cell r="H33">
            <v>6.7724416994995202</v>
          </cell>
          <cell r="I33">
            <v>735</v>
          </cell>
          <cell r="J33">
            <v>7.826642530081994</v>
          </cell>
          <cell r="K33">
            <v>9391</v>
          </cell>
          <cell r="L33">
            <v>21</v>
          </cell>
          <cell r="M33">
            <v>32.307692307692307</v>
          </cell>
          <cell r="N33">
            <v>0</v>
          </cell>
          <cell r="O33">
            <v>0</v>
          </cell>
          <cell r="P33">
            <v>35</v>
          </cell>
          <cell r="Q33">
            <v>53.846153846153847</v>
          </cell>
          <cell r="R33">
            <v>9</v>
          </cell>
          <cell r="S33">
            <v>13.846153846153847</v>
          </cell>
          <cell r="T33">
            <v>65</v>
          </cell>
          <cell r="U33">
            <v>1033</v>
          </cell>
          <cell r="V33">
            <v>24.04562383612663</v>
          </cell>
          <cell r="W33">
            <v>1696</v>
          </cell>
          <cell r="X33">
            <v>39.478584729981378</v>
          </cell>
          <cell r="Y33">
            <v>107</v>
          </cell>
          <cell r="Z33">
            <v>2.4906890130353818</v>
          </cell>
          <cell r="AA33">
            <v>1460</v>
          </cell>
          <cell r="AB33">
            <v>33.985102420856613</v>
          </cell>
          <cell r="AC33">
            <v>4296</v>
          </cell>
          <cell r="AD33">
            <v>48844</v>
          </cell>
          <cell r="AE33">
            <v>66.818057455540355</v>
          </cell>
          <cell r="AF33">
            <v>14518</v>
          </cell>
          <cell r="AG33">
            <v>19.86046511627907</v>
          </cell>
          <cell r="AH33">
            <v>177</v>
          </cell>
          <cell r="AI33">
            <v>0.24213406292749656</v>
          </cell>
          <cell r="AJ33">
            <v>9561</v>
          </cell>
          <cell r="AK33">
            <v>13.079343365253077</v>
          </cell>
          <cell r="AL33">
            <v>73100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C34">
            <v>45</v>
          </cell>
          <cell r="D34">
            <v>84.905660377358487</v>
          </cell>
          <cell r="E34">
            <v>1</v>
          </cell>
          <cell r="F34">
            <v>1.8867924528301887</v>
          </cell>
          <cell r="G34">
            <v>2</v>
          </cell>
          <cell r="H34">
            <v>3.7735849056603774</v>
          </cell>
          <cell r="I34">
            <v>5</v>
          </cell>
          <cell r="J34">
            <v>9.433962264150944</v>
          </cell>
          <cell r="K34">
            <v>53</v>
          </cell>
          <cell r="L34">
            <v>41</v>
          </cell>
          <cell r="M34">
            <v>91.111111111111114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4</v>
          </cell>
          <cell r="S34">
            <v>8.8888888888888893</v>
          </cell>
          <cell r="T34">
            <v>45</v>
          </cell>
          <cell r="U34">
            <v>52</v>
          </cell>
          <cell r="V34">
            <v>77.611940298507463</v>
          </cell>
          <cell r="W34">
            <v>4</v>
          </cell>
          <cell r="X34">
            <v>5.9701492537313428</v>
          </cell>
          <cell r="Y34">
            <v>0</v>
          </cell>
          <cell r="Z34">
            <v>0</v>
          </cell>
          <cell r="AA34">
            <v>11</v>
          </cell>
          <cell r="AB34">
            <v>16.417910447761194</v>
          </cell>
          <cell r="AC34">
            <v>67</v>
          </cell>
          <cell r="AD34">
            <v>173</v>
          </cell>
          <cell r="AE34">
            <v>83.574879227053145</v>
          </cell>
          <cell r="AF34">
            <v>4</v>
          </cell>
          <cell r="AG34">
            <v>1.932367149758454</v>
          </cell>
          <cell r="AH34">
            <v>0</v>
          </cell>
          <cell r="AI34">
            <v>0</v>
          </cell>
          <cell r="AJ34">
            <v>30</v>
          </cell>
          <cell r="AK34">
            <v>14.492753623188406</v>
          </cell>
          <cell r="AL34">
            <v>207</v>
          </cell>
          <cell r="AM34">
            <v>0</v>
          </cell>
          <cell r="AN34">
            <v>0</v>
          </cell>
          <cell r="AO34">
            <v>3</v>
          </cell>
          <cell r="AP34">
            <v>11.111111111111111</v>
          </cell>
          <cell r="AQ34">
            <v>0</v>
          </cell>
          <cell r="AR34">
            <v>0</v>
          </cell>
          <cell r="AS34">
            <v>24</v>
          </cell>
          <cell r="AT34">
            <v>88.888888888888886</v>
          </cell>
          <cell r="AU34">
            <v>27</v>
          </cell>
        </row>
        <row r="35">
          <cell r="C35">
            <v>37</v>
          </cell>
          <cell r="D35">
            <v>60.655737704918032</v>
          </cell>
          <cell r="E35">
            <v>0</v>
          </cell>
          <cell r="F35">
            <v>0</v>
          </cell>
          <cell r="G35">
            <v>4</v>
          </cell>
          <cell r="H35">
            <v>6.557377049180328</v>
          </cell>
          <cell r="I35">
            <v>20</v>
          </cell>
          <cell r="J35">
            <v>32.786885245901637</v>
          </cell>
          <cell r="K35">
            <v>61</v>
          </cell>
          <cell r="L35">
            <v>43</v>
          </cell>
          <cell r="M35">
            <v>67.1875</v>
          </cell>
          <cell r="N35">
            <v>0</v>
          </cell>
          <cell r="O35">
            <v>0</v>
          </cell>
          <cell r="P35">
            <v>3</v>
          </cell>
          <cell r="Q35">
            <v>4.6875</v>
          </cell>
          <cell r="R35">
            <v>18</v>
          </cell>
          <cell r="S35">
            <v>28.125</v>
          </cell>
          <cell r="T35">
            <v>64</v>
          </cell>
          <cell r="U35">
            <v>11</v>
          </cell>
          <cell r="V35">
            <v>61.111111111111114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7</v>
          </cell>
          <cell r="AB35">
            <v>38.888888888888893</v>
          </cell>
          <cell r="AC35">
            <v>18</v>
          </cell>
          <cell r="AD35">
            <v>15</v>
          </cell>
          <cell r="AE35">
            <v>60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10</v>
          </cell>
          <cell r="AK35">
            <v>40</v>
          </cell>
          <cell r="AL35">
            <v>25</v>
          </cell>
          <cell r="AM35">
            <v>1</v>
          </cell>
          <cell r="AN35">
            <v>100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1</v>
          </cell>
        </row>
        <row r="36">
          <cell r="C36">
            <v>6</v>
          </cell>
          <cell r="D36">
            <v>66.666666666666657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3</v>
          </cell>
          <cell r="J36">
            <v>33.333333333333329</v>
          </cell>
          <cell r="K36">
            <v>9</v>
          </cell>
          <cell r="L36">
            <v>16</v>
          </cell>
          <cell r="M36">
            <v>64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9</v>
          </cell>
          <cell r="S36">
            <v>36</v>
          </cell>
          <cell r="T36">
            <v>25</v>
          </cell>
          <cell r="U36">
            <v>112</v>
          </cell>
          <cell r="V36">
            <v>88.188976377952756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15</v>
          </cell>
          <cell r="AB36">
            <v>11.811023622047244</v>
          </cell>
          <cell r="AC36">
            <v>127</v>
          </cell>
          <cell r="AD36">
            <v>158</v>
          </cell>
          <cell r="AE36">
            <v>92.941176470588232</v>
          </cell>
          <cell r="AF36">
            <v>0</v>
          </cell>
          <cell r="AG36">
            <v>0</v>
          </cell>
          <cell r="AH36">
            <v>12</v>
          </cell>
          <cell r="AI36">
            <v>7.0588235294117645</v>
          </cell>
          <cell r="AJ36">
            <v>0</v>
          </cell>
          <cell r="AK36">
            <v>0</v>
          </cell>
          <cell r="AL36">
            <v>170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</row>
        <row r="37">
          <cell r="C37">
            <v>6</v>
          </cell>
          <cell r="D37">
            <v>66.666666666666657</v>
          </cell>
          <cell r="E37">
            <v>0</v>
          </cell>
          <cell r="F37">
            <v>0</v>
          </cell>
          <cell r="G37">
            <v>1</v>
          </cell>
          <cell r="H37">
            <v>11.111111111111111</v>
          </cell>
          <cell r="I37">
            <v>2</v>
          </cell>
          <cell r="J37">
            <v>22.222222222222221</v>
          </cell>
          <cell r="K37">
            <v>9</v>
          </cell>
          <cell r="L37">
            <v>14</v>
          </cell>
          <cell r="M37">
            <v>73.68421052631578</v>
          </cell>
          <cell r="N37">
            <v>0</v>
          </cell>
          <cell r="O37">
            <v>0</v>
          </cell>
          <cell r="P37">
            <v>3</v>
          </cell>
          <cell r="Q37">
            <v>15.789473684210526</v>
          </cell>
          <cell r="R37">
            <v>2</v>
          </cell>
          <cell r="S37">
            <v>10.526315789473683</v>
          </cell>
          <cell r="T37">
            <v>19</v>
          </cell>
          <cell r="U37">
            <v>23</v>
          </cell>
          <cell r="V37">
            <v>95.833333333333343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1</v>
          </cell>
          <cell r="AB37">
            <v>4.1666666666666661</v>
          </cell>
          <cell r="AC37">
            <v>24</v>
          </cell>
          <cell r="AD37">
            <v>47</v>
          </cell>
          <cell r="AE37">
            <v>94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3</v>
          </cell>
          <cell r="AK37">
            <v>6</v>
          </cell>
          <cell r="AL37">
            <v>50</v>
          </cell>
          <cell r="AM37">
            <v>13</v>
          </cell>
          <cell r="AN37">
            <v>52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12</v>
          </cell>
          <cell r="AT37">
            <v>48</v>
          </cell>
          <cell r="AU37">
            <v>25</v>
          </cell>
        </row>
        <row r="38">
          <cell r="C38">
            <v>731</v>
          </cell>
          <cell r="D38">
            <v>54.148148148148145</v>
          </cell>
          <cell r="E38">
            <v>11</v>
          </cell>
          <cell r="F38">
            <v>0.81481481481481477</v>
          </cell>
          <cell r="G38">
            <v>161</v>
          </cell>
          <cell r="H38">
            <v>11.925925925925926</v>
          </cell>
          <cell r="I38">
            <v>447</v>
          </cell>
          <cell r="J38">
            <v>33.111111111111114</v>
          </cell>
          <cell r="K38">
            <v>1350</v>
          </cell>
          <cell r="L38">
            <v>197</v>
          </cell>
          <cell r="M38">
            <v>41.561181434599156</v>
          </cell>
          <cell r="N38">
            <v>12</v>
          </cell>
          <cell r="O38">
            <v>2.5316455696202533</v>
          </cell>
          <cell r="P38">
            <v>28</v>
          </cell>
          <cell r="Q38">
            <v>5.9071729957805905</v>
          </cell>
          <cell r="R38">
            <v>237</v>
          </cell>
          <cell r="S38">
            <v>50</v>
          </cell>
          <cell r="T38">
            <v>474</v>
          </cell>
          <cell r="U38">
            <v>37</v>
          </cell>
          <cell r="V38">
            <v>6.3464837049742702</v>
          </cell>
          <cell r="W38">
            <v>14</v>
          </cell>
          <cell r="X38">
            <v>2.4013722126929671</v>
          </cell>
          <cell r="Y38">
            <v>24</v>
          </cell>
          <cell r="Z38">
            <v>4.1166380789022305</v>
          </cell>
          <cell r="AA38">
            <v>508</v>
          </cell>
          <cell r="AB38">
            <v>87.135506003430535</v>
          </cell>
          <cell r="AC38">
            <v>583</v>
          </cell>
          <cell r="AD38">
            <v>0</v>
          </cell>
          <cell r="AE38">
            <v>0</v>
          </cell>
          <cell r="AF38">
            <v>1774</v>
          </cell>
          <cell r="AG38">
            <v>68.600154679040998</v>
          </cell>
          <cell r="AH38">
            <v>48</v>
          </cell>
          <cell r="AI38">
            <v>1.8561484918793503</v>
          </cell>
          <cell r="AJ38">
            <v>764</v>
          </cell>
          <cell r="AK38">
            <v>29.543696829079657</v>
          </cell>
          <cell r="AL38">
            <v>2586</v>
          </cell>
          <cell r="AM38">
            <v>0</v>
          </cell>
          <cell r="AN38">
            <v>0</v>
          </cell>
          <cell r="AO38">
            <v>50</v>
          </cell>
          <cell r="AP38">
            <v>100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50</v>
          </cell>
        </row>
        <row r="39">
          <cell r="C39">
            <v>12</v>
          </cell>
          <cell r="D39">
            <v>100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12</v>
          </cell>
          <cell r="L39">
            <v>3</v>
          </cell>
          <cell r="M39">
            <v>100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3</v>
          </cell>
          <cell r="U39">
            <v>10</v>
          </cell>
          <cell r="V39">
            <v>100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10</v>
          </cell>
          <cell r="AD39">
            <v>23</v>
          </cell>
          <cell r="AE39">
            <v>100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23</v>
          </cell>
          <cell r="AM39">
            <v>18</v>
          </cell>
          <cell r="AN39">
            <v>100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18</v>
          </cell>
        </row>
        <row r="40">
          <cell r="C40">
            <v>58</v>
          </cell>
          <cell r="D40">
            <v>53.703703703703709</v>
          </cell>
          <cell r="E40">
            <v>0</v>
          </cell>
          <cell r="F40">
            <v>0</v>
          </cell>
          <cell r="G40">
            <v>10</v>
          </cell>
          <cell r="H40">
            <v>9.2592592592592595</v>
          </cell>
          <cell r="I40">
            <v>40</v>
          </cell>
          <cell r="J40">
            <v>37.037037037037038</v>
          </cell>
          <cell r="K40">
            <v>108</v>
          </cell>
          <cell r="L40">
            <v>68</v>
          </cell>
          <cell r="M40">
            <v>40.718562874251496</v>
          </cell>
          <cell r="N40">
            <v>0</v>
          </cell>
          <cell r="O40">
            <v>0</v>
          </cell>
          <cell r="P40">
            <v>20</v>
          </cell>
          <cell r="Q40">
            <v>11.976047904191617</v>
          </cell>
          <cell r="R40">
            <v>79</v>
          </cell>
          <cell r="S40">
            <v>47.305389221556887</v>
          </cell>
          <cell r="T40">
            <v>167</v>
          </cell>
          <cell r="U40">
            <v>62</v>
          </cell>
          <cell r="V40">
            <v>52.542372881355938</v>
          </cell>
          <cell r="W40">
            <v>0</v>
          </cell>
          <cell r="X40">
            <v>0</v>
          </cell>
          <cell r="Y40">
            <v>1</v>
          </cell>
          <cell r="Z40">
            <v>0.84745762711864403</v>
          </cell>
          <cell r="AA40">
            <v>55</v>
          </cell>
          <cell r="AB40">
            <v>46.610169491525419</v>
          </cell>
          <cell r="AC40">
            <v>118</v>
          </cell>
          <cell r="AD40">
            <v>246</v>
          </cell>
          <cell r="AE40">
            <v>82</v>
          </cell>
          <cell r="AF40">
            <v>0</v>
          </cell>
          <cell r="AG40">
            <v>0</v>
          </cell>
          <cell r="AH40">
            <v>3</v>
          </cell>
          <cell r="AI40">
            <v>1</v>
          </cell>
          <cell r="AJ40">
            <v>51</v>
          </cell>
          <cell r="AK40">
            <v>17</v>
          </cell>
          <cell r="AL40">
            <v>300</v>
          </cell>
          <cell r="AM40">
            <v>289</v>
          </cell>
          <cell r="AN40">
            <v>52.930402930402934</v>
          </cell>
          <cell r="AO40">
            <v>0</v>
          </cell>
          <cell r="AP40">
            <v>0</v>
          </cell>
          <cell r="AQ40">
            <v>25</v>
          </cell>
          <cell r="AR40">
            <v>4.5787545787545785</v>
          </cell>
          <cell r="AS40">
            <v>232</v>
          </cell>
          <cell r="AT40">
            <v>42.490842490842489</v>
          </cell>
          <cell r="AU40">
            <v>546</v>
          </cell>
        </row>
        <row r="41">
          <cell r="C41">
            <v>30565</v>
          </cell>
          <cell r="D41">
            <v>45.675986670053945</v>
          </cell>
          <cell r="E41">
            <v>322</v>
          </cell>
          <cell r="F41">
            <v>0.4811931198350195</v>
          </cell>
          <cell r="G41">
            <v>11953</v>
          </cell>
          <cell r="H41">
            <v>17.862426588161455</v>
          </cell>
          <cell r="I41">
            <v>24077</v>
          </cell>
          <cell r="J41">
            <v>35.980393621949581</v>
          </cell>
          <cell r="K41">
            <v>66917</v>
          </cell>
          <cell r="L41">
            <v>39166</v>
          </cell>
          <cell r="M41">
            <v>31.655432164621828</v>
          </cell>
          <cell r="N41">
            <v>10320</v>
          </cell>
          <cell r="O41">
            <v>8.3410115901265698</v>
          </cell>
          <cell r="P41">
            <v>29622</v>
          </cell>
          <cell r="Q41">
            <v>23.941612918869115</v>
          </cell>
          <cell r="R41">
            <v>44618</v>
          </cell>
          <cell r="S41">
            <v>36.06194332638249</v>
          </cell>
          <cell r="T41">
            <v>123726</v>
          </cell>
          <cell r="U41">
            <v>210796</v>
          </cell>
          <cell r="V41">
            <v>57.321241621232097</v>
          </cell>
          <cell r="W41">
            <v>58066</v>
          </cell>
          <cell r="X41">
            <v>15.789745611769025</v>
          </cell>
          <cell r="Y41">
            <v>39258</v>
          </cell>
          <cell r="Z41">
            <v>10.675332091530816</v>
          </cell>
          <cell r="AA41">
            <v>59625</v>
          </cell>
          <cell r="AB41">
            <v>16.213680675468055</v>
          </cell>
          <cell r="AC41">
            <v>367745</v>
          </cell>
          <cell r="AD41">
            <v>517347</v>
          </cell>
          <cell r="AE41">
            <v>62.848746662260893</v>
          </cell>
          <cell r="AF41">
            <v>189021</v>
          </cell>
          <cell r="AG41">
            <v>22.962794686829564</v>
          </cell>
          <cell r="AH41">
            <v>54052</v>
          </cell>
          <cell r="AI41">
            <v>6.5663866893758458</v>
          </cell>
          <cell r="AJ41">
            <v>62742</v>
          </cell>
          <cell r="AK41">
            <v>7.6220719615336954</v>
          </cell>
          <cell r="AL41">
            <v>823162</v>
          </cell>
          <cell r="AM41">
            <v>32873</v>
          </cell>
          <cell r="AN41">
            <v>48.469523163575239</v>
          </cell>
          <cell r="AO41">
            <v>17756</v>
          </cell>
          <cell r="AP41">
            <v>26.180295479342984</v>
          </cell>
          <cell r="AQ41">
            <v>2659</v>
          </cell>
          <cell r="AR41">
            <v>3.9205567514965645</v>
          </cell>
          <cell r="AS41">
            <v>14534</v>
          </cell>
          <cell r="AT41">
            <v>21.429624605585211</v>
          </cell>
          <cell r="AU41">
            <v>67822</v>
          </cell>
        </row>
      </sheetData>
      <sheetData sheetId="3"/>
      <sheetData sheetId="4">
        <row r="6">
          <cell r="C6">
            <v>30626</v>
          </cell>
          <cell r="D6">
            <v>24297</v>
          </cell>
          <cell r="E6">
            <v>54923</v>
          </cell>
          <cell r="F6">
            <v>155290</v>
          </cell>
          <cell r="G6">
            <v>149675</v>
          </cell>
          <cell r="H6">
            <v>304965</v>
          </cell>
          <cell r="I6">
            <v>135165</v>
          </cell>
          <cell r="J6">
            <v>132377</v>
          </cell>
          <cell r="K6">
            <v>267542</v>
          </cell>
          <cell r="L6">
            <v>133772</v>
          </cell>
          <cell r="M6">
            <v>131284</v>
          </cell>
          <cell r="N6">
            <v>265056</v>
          </cell>
          <cell r="O6">
            <v>130604</v>
          </cell>
          <cell r="P6">
            <v>128756</v>
          </cell>
          <cell r="Q6">
            <v>259360</v>
          </cell>
          <cell r="R6">
            <v>132818</v>
          </cell>
          <cell r="S6">
            <v>132226</v>
          </cell>
          <cell r="T6">
            <v>265044</v>
          </cell>
          <cell r="U6">
            <v>687649</v>
          </cell>
          <cell r="V6">
            <v>674318</v>
          </cell>
          <cell r="W6">
            <v>1361967</v>
          </cell>
          <cell r="X6">
            <v>115573</v>
          </cell>
          <cell r="Y6">
            <v>113135</v>
          </cell>
          <cell r="Z6">
            <v>228708</v>
          </cell>
          <cell r="AA6">
            <v>112564</v>
          </cell>
          <cell r="AB6">
            <v>108645</v>
          </cell>
          <cell r="AC6">
            <v>221209</v>
          </cell>
          <cell r="AD6">
            <v>108712</v>
          </cell>
          <cell r="AE6">
            <v>105006</v>
          </cell>
          <cell r="AF6">
            <v>213718</v>
          </cell>
          <cell r="AG6">
            <v>336849</v>
          </cell>
          <cell r="AH6">
            <v>326786</v>
          </cell>
          <cell r="AI6">
            <v>663635</v>
          </cell>
          <cell r="AJ6">
            <v>1024498</v>
          </cell>
          <cell r="AK6">
            <v>1001104</v>
          </cell>
          <cell r="AL6">
            <v>2025602</v>
          </cell>
          <cell r="AM6">
            <v>104957</v>
          </cell>
          <cell r="AN6">
            <v>100655</v>
          </cell>
          <cell r="AO6">
            <v>205612</v>
          </cell>
          <cell r="AP6">
            <v>102330</v>
          </cell>
          <cell r="AQ6">
            <v>97093</v>
          </cell>
          <cell r="AR6">
            <v>199423</v>
          </cell>
          <cell r="AS6">
            <v>207287</v>
          </cell>
          <cell r="AT6">
            <v>197748</v>
          </cell>
          <cell r="AU6">
            <v>405035</v>
          </cell>
          <cell r="AV6">
            <v>1231785</v>
          </cell>
          <cell r="AW6">
            <v>1198852</v>
          </cell>
          <cell r="AX6">
            <v>2430637</v>
          </cell>
          <cell r="AY6">
            <v>74825</v>
          </cell>
          <cell r="AZ6">
            <v>61889</v>
          </cell>
          <cell r="BA6">
            <v>136714</v>
          </cell>
          <cell r="BB6">
            <v>87858</v>
          </cell>
          <cell r="BC6">
            <v>66855</v>
          </cell>
          <cell r="BD6">
            <v>154713</v>
          </cell>
          <cell r="BE6">
            <v>162683</v>
          </cell>
          <cell r="BF6">
            <v>128744</v>
          </cell>
          <cell r="BG6">
            <v>291427</v>
          </cell>
          <cell r="BH6">
            <v>1394468</v>
          </cell>
          <cell r="BI6">
            <v>1327596</v>
          </cell>
          <cell r="BJ6">
            <v>2722064</v>
          </cell>
          <cell r="BK6">
            <v>1425094</v>
          </cell>
          <cell r="BL6">
            <v>1351893</v>
          </cell>
          <cell r="BM6">
            <v>2776987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</row>
        <row r="8">
          <cell r="C8">
            <v>32609</v>
          </cell>
          <cell r="D8">
            <v>31905</v>
          </cell>
          <cell r="E8">
            <v>64514</v>
          </cell>
          <cell r="F8">
            <v>33043</v>
          </cell>
          <cell r="G8">
            <v>32073</v>
          </cell>
          <cell r="H8">
            <v>65116</v>
          </cell>
          <cell r="I8">
            <v>30138</v>
          </cell>
          <cell r="J8">
            <v>29158</v>
          </cell>
          <cell r="K8">
            <v>59296</v>
          </cell>
          <cell r="L8">
            <v>28226</v>
          </cell>
          <cell r="M8">
            <v>27504</v>
          </cell>
          <cell r="N8">
            <v>55730</v>
          </cell>
          <cell r="O8">
            <v>27853</v>
          </cell>
          <cell r="P8">
            <v>27060</v>
          </cell>
          <cell r="Q8">
            <v>54913</v>
          </cell>
          <cell r="R8">
            <v>24946</v>
          </cell>
          <cell r="S8">
            <v>25461</v>
          </cell>
          <cell r="T8">
            <v>50407</v>
          </cell>
          <cell r="U8">
            <v>144206</v>
          </cell>
          <cell r="V8">
            <v>141256</v>
          </cell>
          <cell r="W8">
            <v>285462</v>
          </cell>
          <cell r="X8">
            <v>23955</v>
          </cell>
          <cell r="Y8">
            <v>24957</v>
          </cell>
          <cell r="Z8">
            <v>48912</v>
          </cell>
          <cell r="AA8">
            <v>23889</v>
          </cell>
          <cell r="AB8">
            <v>24787</v>
          </cell>
          <cell r="AC8">
            <v>48676</v>
          </cell>
          <cell r="AD8">
            <v>25859</v>
          </cell>
          <cell r="AE8">
            <v>21704</v>
          </cell>
          <cell r="AF8">
            <v>47563</v>
          </cell>
          <cell r="AG8">
            <v>73703</v>
          </cell>
          <cell r="AH8">
            <v>71448</v>
          </cell>
          <cell r="AI8">
            <v>145151</v>
          </cell>
          <cell r="AJ8">
            <v>217909</v>
          </cell>
          <cell r="AK8">
            <v>212704</v>
          </cell>
          <cell r="AL8">
            <v>430613</v>
          </cell>
          <cell r="AM8">
            <v>20811</v>
          </cell>
          <cell r="AN8">
            <v>17275</v>
          </cell>
          <cell r="AO8">
            <v>38086</v>
          </cell>
          <cell r="AP8">
            <v>17259</v>
          </cell>
          <cell r="AQ8">
            <v>13320</v>
          </cell>
          <cell r="AR8">
            <v>30579</v>
          </cell>
          <cell r="AS8">
            <v>38070</v>
          </cell>
          <cell r="AT8">
            <v>30595</v>
          </cell>
          <cell r="AU8">
            <v>68665</v>
          </cell>
          <cell r="AV8">
            <v>255979</v>
          </cell>
          <cell r="AW8">
            <v>243299</v>
          </cell>
          <cell r="AX8">
            <v>499278</v>
          </cell>
          <cell r="AY8">
            <v>5819</v>
          </cell>
          <cell r="AZ8">
            <v>3844</v>
          </cell>
          <cell r="BA8">
            <v>9663</v>
          </cell>
          <cell r="BB8">
            <v>4597</v>
          </cell>
          <cell r="BC8">
            <v>2953</v>
          </cell>
          <cell r="BD8">
            <v>7550</v>
          </cell>
          <cell r="BE8">
            <v>10416</v>
          </cell>
          <cell r="BF8">
            <v>6797</v>
          </cell>
          <cell r="BG8">
            <v>17213</v>
          </cell>
          <cell r="BH8">
            <v>266395</v>
          </cell>
          <cell r="BI8">
            <v>250096</v>
          </cell>
          <cell r="BJ8">
            <v>516491</v>
          </cell>
          <cell r="BK8">
            <v>299004</v>
          </cell>
          <cell r="BL8">
            <v>282001</v>
          </cell>
          <cell r="BM8">
            <v>581005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399940</v>
          </cell>
          <cell r="G9">
            <v>292450</v>
          </cell>
          <cell r="H9">
            <v>692390</v>
          </cell>
          <cell r="I9">
            <v>317694</v>
          </cell>
          <cell r="J9">
            <v>234656</v>
          </cell>
          <cell r="K9">
            <v>552350</v>
          </cell>
          <cell r="L9">
            <v>259093</v>
          </cell>
          <cell r="M9">
            <v>189239</v>
          </cell>
          <cell r="N9">
            <v>448332</v>
          </cell>
          <cell r="O9">
            <v>218381</v>
          </cell>
          <cell r="P9">
            <v>150497</v>
          </cell>
          <cell r="Q9">
            <v>368878</v>
          </cell>
          <cell r="R9">
            <v>173388</v>
          </cell>
          <cell r="S9">
            <v>118545</v>
          </cell>
          <cell r="T9">
            <v>291933</v>
          </cell>
          <cell r="U9">
            <v>1368496</v>
          </cell>
          <cell r="V9">
            <v>985387</v>
          </cell>
          <cell r="W9">
            <v>2353883</v>
          </cell>
          <cell r="X9">
            <v>132820</v>
          </cell>
          <cell r="Y9">
            <v>84715</v>
          </cell>
          <cell r="Z9">
            <v>217535</v>
          </cell>
          <cell r="AA9">
            <v>106293</v>
          </cell>
          <cell r="AB9">
            <v>67994</v>
          </cell>
          <cell r="AC9">
            <v>174287</v>
          </cell>
          <cell r="AD9">
            <v>84431</v>
          </cell>
          <cell r="AE9">
            <v>56589</v>
          </cell>
          <cell r="AF9">
            <v>141020</v>
          </cell>
          <cell r="AG9">
            <v>323544</v>
          </cell>
          <cell r="AH9">
            <v>209298</v>
          </cell>
          <cell r="AI9">
            <v>532842</v>
          </cell>
          <cell r="AJ9">
            <v>1692040</v>
          </cell>
          <cell r="AK9">
            <v>1194685</v>
          </cell>
          <cell r="AL9">
            <v>2886725</v>
          </cell>
          <cell r="AM9">
            <v>56813</v>
          </cell>
          <cell r="AN9">
            <v>35510</v>
          </cell>
          <cell r="AO9">
            <v>92323</v>
          </cell>
          <cell r="AP9">
            <v>50568</v>
          </cell>
          <cell r="AQ9">
            <v>29409</v>
          </cell>
          <cell r="AR9">
            <v>79977</v>
          </cell>
          <cell r="AS9">
            <v>107381</v>
          </cell>
          <cell r="AT9">
            <v>64919</v>
          </cell>
          <cell r="AU9">
            <v>172300</v>
          </cell>
          <cell r="AV9">
            <v>1799421</v>
          </cell>
          <cell r="AW9">
            <v>1259604</v>
          </cell>
          <cell r="AX9">
            <v>3059025</v>
          </cell>
          <cell r="AY9">
            <v>27533</v>
          </cell>
          <cell r="AZ9">
            <v>13701</v>
          </cell>
          <cell r="BA9">
            <v>41234</v>
          </cell>
          <cell r="BB9">
            <v>17516</v>
          </cell>
          <cell r="BC9">
            <v>9678</v>
          </cell>
          <cell r="BD9">
            <v>27194</v>
          </cell>
          <cell r="BE9">
            <v>45049</v>
          </cell>
          <cell r="BF9">
            <v>23379</v>
          </cell>
          <cell r="BG9">
            <v>68428</v>
          </cell>
          <cell r="BH9">
            <v>1844470</v>
          </cell>
          <cell r="BI9">
            <v>1282983</v>
          </cell>
          <cell r="BJ9">
            <v>3127453</v>
          </cell>
          <cell r="BK9">
            <v>1844470</v>
          </cell>
          <cell r="BL9">
            <v>1282983</v>
          </cell>
          <cell r="BM9">
            <v>3127453</v>
          </cell>
        </row>
        <row r="10">
          <cell r="C10">
            <v>8771</v>
          </cell>
          <cell r="D10">
            <v>6005</v>
          </cell>
          <cell r="E10">
            <v>14776</v>
          </cell>
          <cell r="F10">
            <v>56404</v>
          </cell>
          <cell r="G10">
            <v>53021</v>
          </cell>
          <cell r="H10">
            <v>109425</v>
          </cell>
          <cell r="I10">
            <v>49851</v>
          </cell>
          <cell r="J10">
            <v>45383</v>
          </cell>
          <cell r="K10">
            <v>95234</v>
          </cell>
          <cell r="L10">
            <v>47302</v>
          </cell>
          <cell r="M10">
            <v>42898</v>
          </cell>
          <cell r="N10">
            <v>90200</v>
          </cell>
          <cell r="O10">
            <v>43593</v>
          </cell>
          <cell r="P10">
            <v>40800</v>
          </cell>
          <cell r="Q10">
            <v>84393</v>
          </cell>
          <cell r="R10">
            <v>40640</v>
          </cell>
          <cell r="S10">
            <v>38154</v>
          </cell>
          <cell r="T10">
            <v>78794</v>
          </cell>
          <cell r="U10">
            <v>237790</v>
          </cell>
          <cell r="V10">
            <v>220256</v>
          </cell>
          <cell r="W10">
            <v>458046</v>
          </cell>
          <cell r="X10">
            <v>37634</v>
          </cell>
          <cell r="Y10">
            <v>32802</v>
          </cell>
          <cell r="Z10">
            <v>70436</v>
          </cell>
          <cell r="AA10">
            <v>34954</v>
          </cell>
          <cell r="AB10">
            <v>29600</v>
          </cell>
          <cell r="AC10">
            <v>64554</v>
          </cell>
          <cell r="AD10">
            <v>30767</v>
          </cell>
          <cell r="AE10">
            <v>25911</v>
          </cell>
          <cell r="AF10">
            <v>56678</v>
          </cell>
          <cell r="AG10">
            <v>103355</v>
          </cell>
          <cell r="AH10">
            <v>88313</v>
          </cell>
          <cell r="AI10">
            <v>191668</v>
          </cell>
          <cell r="AJ10">
            <v>341145</v>
          </cell>
          <cell r="AK10">
            <v>308569</v>
          </cell>
          <cell r="AL10">
            <v>649714</v>
          </cell>
          <cell r="AM10">
            <v>20895</v>
          </cell>
          <cell r="AN10">
            <v>17021</v>
          </cell>
          <cell r="AO10">
            <v>37916</v>
          </cell>
          <cell r="AP10">
            <v>18961</v>
          </cell>
          <cell r="AQ10">
            <v>13940</v>
          </cell>
          <cell r="AR10">
            <v>32901</v>
          </cell>
          <cell r="AS10">
            <v>39856</v>
          </cell>
          <cell r="AT10">
            <v>30961</v>
          </cell>
          <cell r="AU10">
            <v>70817</v>
          </cell>
          <cell r="AV10">
            <v>381001</v>
          </cell>
          <cell r="AW10">
            <v>339530</v>
          </cell>
          <cell r="AX10">
            <v>720531</v>
          </cell>
          <cell r="AY10">
            <v>13169</v>
          </cell>
          <cell r="AZ10">
            <v>10357</v>
          </cell>
          <cell r="BA10">
            <v>23526</v>
          </cell>
          <cell r="BB10">
            <v>12826</v>
          </cell>
          <cell r="BC10">
            <v>8853</v>
          </cell>
          <cell r="BD10">
            <v>21679</v>
          </cell>
          <cell r="BE10">
            <v>25995</v>
          </cell>
          <cell r="BF10">
            <v>19210</v>
          </cell>
          <cell r="BG10">
            <v>45205</v>
          </cell>
          <cell r="BH10">
            <v>406996</v>
          </cell>
          <cell r="BI10">
            <v>358740</v>
          </cell>
          <cell r="BJ10">
            <v>765736</v>
          </cell>
          <cell r="BK10">
            <v>415767</v>
          </cell>
          <cell r="BL10">
            <v>364745</v>
          </cell>
          <cell r="BM10">
            <v>780512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190</v>
          </cell>
          <cell r="G11">
            <v>208</v>
          </cell>
          <cell r="H11">
            <v>398</v>
          </cell>
          <cell r="I11">
            <v>208</v>
          </cell>
          <cell r="J11">
            <v>216</v>
          </cell>
          <cell r="K11">
            <v>424</v>
          </cell>
          <cell r="L11">
            <v>176</v>
          </cell>
          <cell r="M11">
            <v>231</v>
          </cell>
          <cell r="N11">
            <v>407</v>
          </cell>
          <cell r="O11">
            <v>247</v>
          </cell>
          <cell r="P11">
            <v>224</v>
          </cell>
          <cell r="Q11">
            <v>471</v>
          </cell>
          <cell r="R11">
            <v>212</v>
          </cell>
          <cell r="S11">
            <v>191</v>
          </cell>
          <cell r="T11">
            <v>403</v>
          </cell>
          <cell r="U11">
            <v>1033</v>
          </cell>
          <cell r="V11">
            <v>1070</v>
          </cell>
          <cell r="W11">
            <v>2103</v>
          </cell>
          <cell r="X11">
            <v>187</v>
          </cell>
          <cell r="Y11">
            <v>215</v>
          </cell>
          <cell r="Z11">
            <v>402</v>
          </cell>
          <cell r="AA11">
            <v>193</v>
          </cell>
          <cell r="AB11">
            <v>187</v>
          </cell>
          <cell r="AC11">
            <v>380</v>
          </cell>
          <cell r="AD11">
            <v>210</v>
          </cell>
          <cell r="AE11">
            <v>162</v>
          </cell>
          <cell r="AF11">
            <v>372</v>
          </cell>
          <cell r="AG11">
            <v>590</v>
          </cell>
          <cell r="AH11">
            <v>564</v>
          </cell>
          <cell r="AI11">
            <v>1154</v>
          </cell>
          <cell r="AJ11">
            <v>1623</v>
          </cell>
          <cell r="AK11">
            <v>1634</v>
          </cell>
          <cell r="AL11">
            <v>3257</v>
          </cell>
          <cell r="AM11">
            <v>179</v>
          </cell>
          <cell r="AN11">
            <v>179</v>
          </cell>
          <cell r="AO11">
            <v>358</v>
          </cell>
          <cell r="AP11">
            <v>90</v>
          </cell>
          <cell r="AQ11">
            <v>136</v>
          </cell>
          <cell r="AR11">
            <v>226</v>
          </cell>
          <cell r="AS11">
            <v>269</v>
          </cell>
          <cell r="AT11">
            <v>315</v>
          </cell>
          <cell r="AU11">
            <v>584</v>
          </cell>
          <cell r="AV11">
            <v>1892</v>
          </cell>
          <cell r="AW11">
            <v>1949</v>
          </cell>
          <cell r="AX11">
            <v>3841</v>
          </cell>
          <cell r="AY11">
            <v>135</v>
          </cell>
          <cell r="AZ11">
            <v>127</v>
          </cell>
          <cell r="BA11">
            <v>262</v>
          </cell>
          <cell r="BB11">
            <v>101</v>
          </cell>
          <cell r="BC11">
            <v>130</v>
          </cell>
          <cell r="BD11">
            <v>231</v>
          </cell>
          <cell r="BE11">
            <v>236</v>
          </cell>
          <cell r="BF11">
            <v>257</v>
          </cell>
          <cell r="BG11">
            <v>493</v>
          </cell>
          <cell r="BH11">
            <v>2128</v>
          </cell>
          <cell r="BI11">
            <v>2206</v>
          </cell>
          <cell r="BJ11">
            <v>4334</v>
          </cell>
          <cell r="BK11">
            <v>2128</v>
          </cell>
          <cell r="BL11">
            <v>2206</v>
          </cell>
          <cell r="BM11">
            <v>4334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53176</v>
          </cell>
          <cell r="G12">
            <v>52225</v>
          </cell>
          <cell r="H12">
            <v>105401</v>
          </cell>
          <cell r="I12">
            <v>48231</v>
          </cell>
          <cell r="J12">
            <v>47379</v>
          </cell>
          <cell r="K12">
            <v>95610</v>
          </cell>
          <cell r="L12">
            <v>45596</v>
          </cell>
          <cell r="M12">
            <v>44672</v>
          </cell>
          <cell r="N12">
            <v>90268</v>
          </cell>
          <cell r="O12">
            <v>44050</v>
          </cell>
          <cell r="P12">
            <v>41789</v>
          </cell>
          <cell r="Q12">
            <v>85839</v>
          </cell>
          <cell r="R12">
            <v>40241</v>
          </cell>
          <cell r="S12">
            <v>38643</v>
          </cell>
          <cell r="T12">
            <v>78884</v>
          </cell>
          <cell r="U12">
            <v>231294</v>
          </cell>
          <cell r="V12">
            <v>224708</v>
          </cell>
          <cell r="W12">
            <v>456002</v>
          </cell>
          <cell r="X12">
            <v>36448</v>
          </cell>
          <cell r="Y12">
            <v>32796</v>
          </cell>
          <cell r="Z12">
            <v>69244</v>
          </cell>
          <cell r="AA12">
            <v>31669</v>
          </cell>
          <cell r="AB12">
            <v>29138</v>
          </cell>
          <cell r="AC12">
            <v>60807</v>
          </cell>
          <cell r="AD12">
            <v>48345</v>
          </cell>
          <cell r="AE12">
            <v>33916</v>
          </cell>
          <cell r="AF12">
            <v>82261</v>
          </cell>
          <cell r="AG12">
            <v>116462</v>
          </cell>
          <cell r="AH12">
            <v>95850</v>
          </cell>
          <cell r="AI12">
            <v>212312</v>
          </cell>
          <cell r="AJ12">
            <v>347756</v>
          </cell>
          <cell r="AK12">
            <v>320558</v>
          </cell>
          <cell r="AL12">
            <v>668314</v>
          </cell>
          <cell r="AM12">
            <v>40811</v>
          </cell>
          <cell r="AN12">
            <v>28661</v>
          </cell>
          <cell r="AO12">
            <v>69472</v>
          </cell>
          <cell r="AP12">
            <v>34299</v>
          </cell>
          <cell r="AQ12">
            <v>23705</v>
          </cell>
          <cell r="AR12">
            <v>58004</v>
          </cell>
          <cell r="AS12">
            <v>75110</v>
          </cell>
          <cell r="AT12">
            <v>52366</v>
          </cell>
          <cell r="AU12">
            <v>127476</v>
          </cell>
          <cell r="AV12">
            <v>422866</v>
          </cell>
          <cell r="AW12">
            <v>372924</v>
          </cell>
          <cell r="AX12">
            <v>795790</v>
          </cell>
          <cell r="AY12">
            <v>20916</v>
          </cell>
          <cell r="AZ12">
            <v>16168</v>
          </cell>
          <cell r="BA12">
            <v>37084</v>
          </cell>
          <cell r="BB12">
            <v>18348</v>
          </cell>
          <cell r="BC12">
            <v>15776</v>
          </cell>
          <cell r="BD12">
            <v>34124</v>
          </cell>
          <cell r="BE12">
            <v>39264</v>
          </cell>
          <cell r="BF12">
            <v>31944</v>
          </cell>
          <cell r="BG12">
            <v>71208</v>
          </cell>
          <cell r="BH12">
            <v>462130</v>
          </cell>
          <cell r="BI12">
            <v>404868</v>
          </cell>
          <cell r="BJ12">
            <v>866998</v>
          </cell>
          <cell r="BK12">
            <v>462130</v>
          </cell>
          <cell r="BL12">
            <v>404868</v>
          </cell>
          <cell r="BM12">
            <v>866998</v>
          </cell>
        </row>
        <row r="13">
          <cell r="C13">
            <v>18267</v>
          </cell>
          <cell r="D13">
            <v>16849</v>
          </cell>
          <cell r="E13">
            <v>35116</v>
          </cell>
          <cell r="F13">
            <v>80134</v>
          </cell>
          <cell r="G13">
            <v>71628</v>
          </cell>
          <cell r="H13">
            <v>151762</v>
          </cell>
          <cell r="I13">
            <v>84250</v>
          </cell>
          <cell r="J13">
            <v>77244</v>
          </cell>
          <cell r="K13">
            <v>161494</v>
          </cell>
          <cell r="L13">
            <v>82066</v>
          </cell>
          <cell r="M13">
            <v>75365</v>
          </cell>
          <cell r="N13">
            <v>157431</v>
          </cell>
          <cell r="O13">
            <v>81939</v>
          </cell>
          <cell r="P13">
            <v>70541</v>
          </cell>
          <cell r="Q13">
            <v>152480</v>
          </cell>
          <cell r="R13">
            <v>67280</v>
          </cell>
          <cell r="S13">
            <v>62605</v>
          </cell>
          <cell r="T13">
            <v>129885</v>
          </cell>
          <cell r="U13">
            <v>395669</v>
          </cell>
          <cell r="V13">
            <v>357383</v>
          </cell>
          <cell r="W13">
            <v>753052</v>
          </cell>
          <cell r="X13">
            <v>71445</v>
          </cell>
          <cell r="Y13">
            <v>63208</v>
          </cell>
          <cell r="Z13">
            <v>134653</v>
          </cell>
          <cell r="AA13">
            <v>70005</v>
          </cell>
          <cell r="AB13">
            <v>60428</v>
          </cell>
          <cell r="AC13">
            <v>130433</v>
          </cell>
          <cell r="AD13">
            <v>63899</v>
          </cell>
          <cell r="AE13">
            <v>56305</v>
          </cell>
          <cell r="AF13">
            <v>120204</v>
          </cell>
          <cell r="AG13">
            <v>205349</v>
          </cell>
          <cell r="AH13">
            <v>179941</v>
          </cell>
          <cell r="AI13">
            <v>385290</v>
          </cell>
          <cell r="AJ13">
            <v>601018</v>
          </cell>
          <cell r="AK13">
            <v>537324</v>
          </cell>
          <cell r="AL13">
            <v>1138342</v>
          </cell>
          <cell r="AM13">
            <v>55362</v>
          </cell>
          <cell r="AN13">
            <v>52421</v>
          </cell>
          <cell r="AO13">
            <v>107783</v>
          </cell>
          <cell r="AP13">
            <v>48086</v>
          </cell>
          <cell r="AQ13">
            <v>44201</v>
          </cell>
          <cell r="AR13">
            <v>92287</v>
          </cell>
          <cell r="AS13">
            <v>103448</v>
          </cell>
          <cell r="AT13">
            <v>96622</v>
          </cell>
          <cell r="AU13">
            <v>200070</v>
          </cell>
          <cell r="AV13">
            <v>704466</v>
          </cell>
          <cell r="AW13">
            <v>633946</v>
          </cell>
          <cell r="AX13">
            <v>1338412</v>
          </cell>
          <cell r="AY13">
            <v>30165</v>
          </cell>
          <cell r="AZ13">
            <v>23563</v>
          </cell>
          <cell r="BA13">
            <v>53728</v>
          </cell>
          <cell r="BB13">
            <v>25471</v>
          </cell>
          <cell r="BC13">
            <v>20184</v>
          </cell>
          <cell r="BD13">
            <v>45655</v>
          </cell>
          <cell r="BE13">
            <v>55636</v>
          </cell>
          <cell r="BF13">
            <v>43747</v>
          </cell>
          <cell r="BG13">
            <v>99383</v>
          </cell>
          <cell r="BH13">
            <v>760102</v>
          </cell>
          <cell r="BI13">
            <v>677693</v>
          </cell>
          <cell r="BJ13">
            <v>1437795</v>
          </cell>
          <cell r="BK13">
            <v>778369</v>
          </cell>
          <cell r="BL13">
            <v>694542</v>
          </cell>
          <cell r="BM13">
            <v>1472911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18669</v>
          </cell>
          <cell r="G14">
            <v>17925</v>
          </cell>
          <cell r="H14">
            <v>36594</v>
          </cell>
          <cell r="I14">
            <v>17827</v>
          </cell>
          <cell r="J14">
            <v>17081</v>
          </cell>
          <cell r="K14">
            <v>34908</v>
          </cell>
          <cell r="L14">
            <v>17860</v>
          </cell>
          <cell r="M14">
            <v>17143</v>
          </cell>
          <cell r="N14">
            <v>35003</v>
          </cell>
          <cell r="O14">
            <v>18609</v>
          </cell>
          <cell r="P14">
            <v>17490</v>
          </cell>
          <cell r="Q14">
            <v>36099</v>
          </cell>
          <cell r="R14">
            <v>18590</v>
          </cell>
          <cell r="S14">
            <v>17397</v>
          </cell>
          <cell r="T14">
            <v>35987</v>
          </cell>
          <cell r="U14">
            <v>91555</v>
          </cell>
          <cell r="V14">
            <v>87036</v>
          </cell>
          <cell r="W14">
            <v>178591</v>
          </cell>
          <cell r="X14">
            <v>19545</v>
          </cell>
          <cell r="Y14">
            <v>18219</v>
          </cell>
          <cell r="Z14">
            <v>37764</v>
          </cell>
          <cell r="AA14">
            <v>18760</v>
          </cell>
          <cell r="AB14">
            <v>17160</v>
          </cell>
          <cell r="AC14">
            <v>35920</v>
          </cell>
          <cell r="AD14">
            <v>20959</v>
          </cell>
          <cell r="AE14">
            <v>19357</v>
          </cell>
          <cell r="AF14">
            <v>40316</v>
          </cell>
          <cell r="AG14">
            <v>59264</v>
          </cell>
          <cell r="AH14">
            <v>54736</v>
          </cell>
          <cell r="AI14">
            <v>114000</v>
          </cell>
          <cell r="AJ14">
            <v>150819</v>
          </cell>
          <cell r="AK14">
            <v>141772</v>
          </cell>
          <cell r="AL14">
            <v>292591</v>
          </cell>
          <cell r="AM14">
            <v>13906</v>
          </cell>
          <cell r="AN14">
            <v>13307</v>
          </cell>
          <cell r="AO14">
            <v>27213</v>
          </cell>
          <cell r="AP14">
            <v>13631</v>
          </cell>
          <cell r="AQ14">
            <v>13045</v>
          </cell>
          <cell r="AR14">
            <v>26676</v>
          </cell>
          <cell r="AS14">
            <v>27537</v>
          </cell>
          <cell r="AT14">
            <v>26352</v>
          </cell>
          <cell r="AU14">
            <v>53889</v>
          </cell>
          <cell r="AV14">
            <v>178356</v>
          </cell>
          <cell r="AW14">
            <v>168124</v>
          </cell>
          <cell r="AX14">
            <v>346480</v>
          </cell>
          <cell r="AY14">
            <v>9878</v>
          </cell>
          <cell r="AZ14">
            <v>9283</v>
          </cell>
          <cell r="BA14">
            <v>19161</v>
          </cell>
          <cell r="BB14">
            <v>9119</v>
          </cell>
          <cell r="BC14">
            <v>8569</v>
          </cell>
          <cell r="BD14">
            <v>17688</v>
          </cell>
          <cell r="BE14">
            <v>18997</v>
          </cell>
          <cell r="BF14">
            <v>17852</v>
          </cell>
          <cell r="BG14">
            <v>36849</v>
          </cell>
          <cell r="BH14">
            <v>197353</v>
          </cell>
          <cell r="BI14">
            <v>185976</v>
          </cell>
          <cell r="BJ14">
            <v>383329</v>
          </cell>
          <cell r="BK14">
            <v>197353</v>
          </cell>
          <cell r="BL14">
            <v>185976</v>
          </cell>
          <cell r="BM14">
            <v>383329</v>
          </cell>
        </row>
        <row r="15">
          <cell r="C15">
            <v>7677</v>
          </cell>
          <cell r="D15">
            <v>6470</v>
          </cell>
          <cell r="E15">
            <v>14147</v>
          </cell>
          <cell r="F15">
            <v>10268</v>
          </cell>
          <cell r="G15">
            <v>9106</v>
          </cell>
          <cell r="H15">
            <v>19374</v>
          </cell>
          <cell r="I15">
            <v>10115</v>
          </cell>
          <cell r="J15">
            <v>8619</v>
          </cell>
          <cell r="K15">
            <v>18734</v>
          </cell>
          <cell r="L15">
            <v>9786</v>
          </cell>
          <cell r="M15">
            <v>8317</v>
          </cell>
          <cell r="N15">
            <v>18103</v>
          </cell>
          <cell r="O15">
            <v>10042</v>
          </cell>
          <cell r="P15">
            <v>8421</v>
          </cell>
          <cell r="Q15">
            <v>18463</v>
          </cell>
          <cell r="R15">
            <v>9405</v>
          </cell>
          <cell r="S15">
            <v>8411</v>
          </cell>
          <cell r="T15">
            <v>17816</v>
          </cell>
          <cell r="U15">
            <v>49616</v>
          </cell>
          <cell r="V15">
            <v>42874</v>
          </cell>
          <cell r="W15">
            <v>92490</v>
          </cell>
          <cell r="X15">
            <v>10097</v>
          </cell>
          <cell r="Y15">
            <v>8459</v>
          </cell>
          <cell r="Z15">
            <v>18556</v>
          </cell>
          <cell r="AA15">
            <v>8995</v>
          </cell>
          <cell r="AB15">
            <v>7690</v>
          </cell>
          <cell r="AC15">
            <v>16685</v>
          </cell>
          <cell r="AD15">
            <v>8899</v>
          </cell>
          <cell r="AE15">
            <v>9358</v>
          </cell>
          <cell r="AF15">
            <v>18257</v>
          </cell>
          <cell r="AG15">
            <v>27991</v>
          </cell>
          <cell r="AH15">
            <v>25507</v>
          </cell>
          <cell r="AI15">
            <v>53498</v>
          </cell>
          <cell r="AJ15">
            <v>77607</v>
          </cell>
          <cell r="AK15">
            <v>68381</v>
          </cell>
          <cell r="AL15">
            <v>145988</v>
          </cell>
          <cell r="AM15">
            <v>7084</v>
          </cell>
          <cell r="AN15">
            <v>5929</v>
          </cell>
          <cell r="AO15">
            <v>13013</v>
          </cell>
          <cell r="AP15">
            <v>5445</v>
          </cell>
          <cell r="AQ15">
            <v>4754</v>
          </cell>
          <cell r="AR15">
            <v>10199</v>
          </cell>
          <cell r="AS15">
            <v>12529</v>
          </cell>
          <cell r="AT15">
            <v>10683</v>
          </cell>
          <cell r="AU15">
            <v>23212</v>
          </cell>
          <cell r="AV15">
            <v>90136</v>
          </cell>
          <cell r="AW15">
            <v>79064</v>
          </cell>
          <cell r="AX15">
            <v>169200</v>
          </cell>
          <cell r="AY15">
            <v>3840</v>
          </cell>
          <cell r="AZ15">
            <v>3275</v>
          </cell>
          <cell r="BA15">
            <v>7115</v>
          </cell>
          <cell r="BB15">
            <v>3168</v>
          </cell>
          <cell r="BC15">
            <v>2522</v>
          </cell>
          <cell r="BD15">
            <v>5690</v>
          </cell>
          <cell r="BE15">
            <v>7008</v>
          </cell>
          <cell r="BF15">
            <v>5797</v>
          </cell>
          <cell r="BG15">
            <v>12805</v>
          </cell>
          <cell r="BH15">
            <v>97144</v>
          </cell>
          <cell r="BI15">
            <v>84861</v>
          </cell>
          <cell r="BJ15">
            <v>182005</v>
          </cell>
          <cell r="BK15">
            <v>104821</v>
          </cell>
          <cell r="BL15">
            <v>91331</v>
          </cell>
          <cell r="BM15">
            <v>196152</v>
          </cell>
        </row>
        <row r="16">
          <cell r="C16">
            <v>1744</v>
          </cell>
          <cell r="D16">
            <v>1409</v>
          </cell>
          <cell r="E16">
            <v>3153</v>
          </cell>
          <cell r="F16">
            <v>123696</v>
          </cell>
          <cell r="G16">
            <v>122425</v>
          </cell>
          <cell r="H16">
            <v>246121</v>
          </cell>
          <cell r="I16">
            <v>95270</v>
          </cell>
          <cell r="J16">
            <v>93731</v>
          </cell>
          <cell r="K16">
            <v>189001</v>
          </cell>
          <cell r="L16">
            <v>81776</v>
          </cell>
          <cell r="M16">
            <v>76480</v>
          </cell>
          <cell r="N16">
            <v>158256</v>
          </cell>
          <cell r="O16">
            <v>73349</v>
          </cell>
          <cell r="P16">
            <v>64486</v>
          </cell>
          <cell r="Q16">
            <v>137835</v>
          </cell>
          <cell r="R16">
            <v>63864</v>
          </cell>
          <cell r="S16">
            <v>51605</v>
          </cell>
          <cell r="T16">
            <v>115469</v>
          </cell>
          <cell r="U16">
            <v>437955</v>
          </cell>
          <cell r="V16">
            <v>408727</v>
          </cell>
          <cell r="W16">
            <v>846682</v>
          </cell>
          <cell r="X16">
            <v>33401</v>
          </cell>
          <cell r="Y16">
            <v>24515</v>
          </cell>
          <cell r="Z16">
            <v>57916</v>
          </cell>
          <cell r="AA16">
            <v>26618</v>
          </cell>
          <cell r="AB16">
            <v>18676</v>
          </cell>
          <cell r="AC16">
            <v>45294</v>
          </cell>
          <cell r="AD16">
            <v>22238</v>
          </cell>
          <cell r="AE16">
            <v>14452</v>
          </cell>
          <cell r="AF16">
            <v>36690</v>
          </cell>
          <cell r="AG16">
            <v>82257</v>
          </cell>
          <cell r="AH16">
            <v>57643</v>
          </cell>
          <cell r="AI16">
            <v>139900</v>
          </cell>
          <cell r="AJ16">
            <v>520212</v>
          </cell>
          <cell r="AK16">
            <v>466370</v>
          </cell>
          <cell r="AL16">
            <v>986582</v>
          </cell>
          <cell r="AM16">
            <v>13573</v>
          </cell>
          <cell r="AN16">
            <v>7858</v>
          </cell>
          <cell r="AO16">
            <v>21431</v>
          </cell>
          <cell r="AP16">
            <v>11102</v>
          </cell>
          <cell r="AQ16">
            <v>6696</v>
          </cell>
          <cell r="AR16">
            <v>17798</v>
          </cell>
          <cell r="AS16">
            <v>24675</v>
          </cell>
          <cell r="AT16">
            <v>14554</v>
          </cell>
          <cell r="AU16">
            <v>39229</v>
          </cell>
          <cell r="AV16">
            <v>544887</v>
          </cell>
          <cell r="AW16">
            <v>480924</v>
          </cell>
          <cell r="AX16">
            <v>1025811</v>
          </cell>
          <cell r="AY16">
            <v>2270</v>
          </cell>
          <cell r="AZ16">
            <v>1319</v>
          </cell>
          <cell r="BA16">
            <v>3589</v>
          </cell>
          <cell r="BB16">
            <v>4244</v>
          </cell>
          <cell r="BC16">
            <v>993</v>
          </cell>
          <cell r="BD16">
            <v>5237</v>
          </cell>
          <cell r="BE16">
            <v>6514</v>
          </cell>
          <cell r="BF16">
            <v>2312</v>
          </cell>
          <cell r="BG16">
            <v>8826</v>
          </cell>
          <cell r="BH16">
            <v>551401</v>
          </cell>
          <cell r="BI16">
            <v>483236</v>
          </cell>
          <cell r="BJ16">
            <v>1034637</v>
          </cell>
          <cell r="BK16">
            <v>553145</v>
          </cell>
          <cell r="BL16">
            <v>484645</v>
          </cell>
          <cell r="BM16">
            <v>1037790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113033</v>
          </cell>
          <cell r="G17">
            <v>105511</v>
          </cell>
          <cell r="H17">
            <v>218544</v>
          </cell>
          <cell r="I17">
            <v>109910</v>
          </cell>
          <cell r="J17">
            <v>103773</v>
          </cell>
          <cell r="K17">
            <v>213683</v>
          </cell>
          <cell r="L17">
            <v>110907</v>
          </cell>
          <cell r="M17">
            <v>105003</v>
          </cell>
          <cell r="N17">
            <v>215910</v>
          </cell>
          <cell r="O17">
            <v>108391</v>
          </cell>
          <cell r="P17">
            <v>102032</v>
          </cell>
          <cell r="Q17">
            <v>210423</v>
          </cell>
          <cell r="R17">
            <v>107864</v>
          </cell>
          <cell r="S17">
            <v>101190</v>
          </cell>
          <cell r="T17">
            <v>209054</v>
          </cell>
          <cell r="U17">
            <v>550105</v>
          </cell>
          <cell r="V17">
            <v>517509</v>
          </cell>
          <cell r="W17">
            <v>1067614</v>
          </cell>
          <cell r="X17">
            <v>98405</v>
          </cell>
          <cell r="Y17">
            <v>89846</v>
          </cell>
          <cell r="Z17">
            <v>188251</v>
          </cell>
          <cell r="AA17">
            <v>96587</v>
          </cell>
          <cell r="AB17">
            <v>88167</v>
          </cell>
          <cell r="AC17">
            <v>184754</v>
          </cell>
          <cell r="AD17">
            <v>89817</v>
          </cell>
          <cell r="AE17">
            <v>78754</v>
          </cell>
          <cell r="AF17">
            <v>168571</v>
          </cell>
          <cell r="AG17">
            <v>284809</v>
          </cell>
          <cell r="AH17">
            <v>256767</v>
          </cell>
          <cell r="AI17">
            <v>541576</v>
          </cell>
          <cell r="AJ17">
            <v>834914</v>
          </cell>
          <cell r="AK17">
            <v>774276</v>
          </cell>
          <cell r="AL17">
            <v>1609190</v>
          </cell>
          <cell r="AM17">
            <v>82525</v>
          </cell>
          <cell r="AN17">
            <v>72350</v>
          </cell>
          <cell r="AO17">
            <v>154875</v>
          </cell>
          <cell r="AP17">
            <v>66530</v>
          </cell>
          <cell r="AQ17">
            <v>59923</v>
          </cell>
          <cell r="AR17">
            <v>126453</v>
          </cell>
          <cell r="AS17">
            <v>149055</v>
          </cell>
          <cell r="AT17">
            <v>132273</v>
          </cell>
          <cell r="AU17">
            <v>281328</v>
          </cell>
          <cell r="AV17">
            <v>983969</v>
          </cell>
          <cell r="AW17">
            <v>906549</v>
          </cell>
          <cell r="AX17">
            <v>1890518</v>
          </cell>
          <cell r="AY17">
            <v>49605</v>
          </cell>
          <cell r="AZ17">
            <v>43641</v>
          </cell>
          <cell r="BA17">
            <v>93246</v>
          </cell>
          <cell r="BB17">
            <v>33973</v>
          </cell>
          <cell r="BC17">
            <v>31826</v>
          </cell>
          <cell r="BD17">
            <v>65799</v>
          </cell>
          <cell r="BE17">
            <v>83578</v>
          </cell>
          <cell r="BF17">
            <v>75467</v>
          </cell>
          <cell r="BG17">
            <v>159045</v>
          </cell>
          <cell r="BH17">
            <v>1067547</v>
          </cell>
          <cell r="BI17">
            <v>982016</v>
          </cell>
          <cell r="BJ17">
            <v>2049563</v>
          </cell>
          <cell r="BK17">
            <v>1067547</v>
          </cell>
          <cell r="BL17">
            <v>982016</v>
          </cell>
          <cell r="BM17">
            <v>2049563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21220</v>
          </cell>
          <cell r="G18">
            <v>20304</v>
          </cell>
          <cell r="H18">
            <v>41524</v>
          </cell>
          <cell r="I18">
            <v>22860</v>
          </cell>
          <cell r="J18">
            <v>21412</v>
          </cell>
          <cell r="K18">
            <v>44272</v>
          </cell>
          <cell r="L18">
            <v>24472</v>
          </cell>
          <cell r="M18">
            <v>23236</v>
          </cell>
          <cell r="N18">
            <v>47708</v>
          </cell>
          <cell r="O18">
            <v>26232</v>
          </cell>
          <cell r="P18">
            <v>25223</v>
          </cell>
          <cell r="Q18">
            <v>51455</v>
          </cell>
          <cell r="R18">
            <v>27655</v>
          </cell>
          <cell r="S18">
            <v>25790</v>
          </cell>
          <cell r="T18">
            <v>53445</v>
          </cell>
          <cell r="U18">
            <v>122439</v>
          </cell>
          <cell r="V18">
            <v>115965</v>
          </cell>
          <cell r="W18">
            <v>238404</v>
          </cell>
          <cell r="X18">
            <v>27909</v>
          </cell>
          <cell r="Y18">
            <v>25572</v>
          </cell>
          <cell r="Z18">
            <v>53481</v>
          </cell>
          <cell r="AA18">
            <v>29825</v>
          </cell>
          <cell r="AB18">
            <v>27428</v>
          </cell>
          <cell r="AC18">
            <v>57253</v>
          </cell>
          <cell r="AD18">
            <v>29893</v>
          </cell>
          <cell r="AE18">
            <v>26978</v>
          </cell>
          <cell r="AF18">
            <v>56871</v>
          </cell>
          <cell r="AG18">
            <v>87627</v>
          </cell>
          <cell r="AH18">
            <v>79978</v>
          </cell>
          <cell r="AI18">
            <v>167605</v>
          </cell>
          <cell r="AJ18">
            <v>210066</v>
          </cell>
          <cell r="AK18">
            <v>195943</v>
          </cell>
          <cell r="AL18">
            <v>406009</v>
          </cell>
          <cell r="AM18">
            <v>27174</v>
          </cell>
          <cell r="AN18">
            <v>25769</v>
          </cell>
          <cell r="AO18">
            <v>52943</v>
          </cell>
          <cell r="AP18">
            <v>22464</v>
          </cell>
          <cell r="AQ18">
            <v>22946</v>
          </cell>
          <cell r="AR18">
            <v>45410</v>
          </cell>
          <cell r="AS18">
            <v>49638</v>
          </cell>
          <cell r="AT18">
            <v>48715</v>
          </cell>
          <cell r="AU18">
            <v>98353</v>
          </cell>
          <cell r="AV18">
            <v>259704</v>
          </cell>
          <cell r="AW18">
            <v>244658</v>
          </cell>
          <cell r="AX18">
            <v>504362</v>
          </cell>
          <cell r="AY18">
            <v>12148</v>
          </cell>
          <cell r="AZ18">
            <v>15665</v>
          </cell>
          <cell r="BA18">
            <v>27813</v>
          </cell>
          <cell r="BB18">
            <v>12158</v>
          </cell>
          <cell r="BC18">
            <v>16946</v>
          </cell>
          <cell r="BD18">
            <v>29104</v>
          </cell>
          <cell r="BE18">
            <v>24306</v>
          </cell>
          <cell r="BF18">
            <v>32611</v>
          </cell>
          <cell r="BG18">
            <v>56917</v>
          </cell>
          <cell r="BH18">
            <v>284010</v>
          </cell>
          <cell r="BI18">
            <v>277269</v>
          </cell>
          <cell r="BJ18">
            <v>561279</v>
          </cell>
          <cell r="BK18">
            <v>284010</v>
          </cell>
          <cell r="BL18">
            <v>277269</v>
          </cell>
          <cell r="BM18">
            <v>561279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243364</v>
          </cell>
          <cell r="G19">
            <v>219327</v>
          </cell>
          <cell r="H19">
            <v>462691</v>
          </cell>
          <cell r="I19">
            <v>226093</v>
          </cell>
          <cell r="J19">
            <v>204562</v>
          </cell>
          <cell r="K19">
            <v>430655</v>
          </cell>
          <cell r="L19">
            <v>219496</v>
          </cell>
          <cell r="M19">
            <v>204632</v>
          </cell>
          <cell r="N19">
            <v>424128</v>
          </cell>
          <cell r="O19">
            <v>209036</v>
          </cell>
          <cell r="P19">
            <v>198551</v>
          </cell>
          <cell r="Q19">
            <v>407587</v>
          </cell>
          <cell r="R19">
            <v>197049</v>
          </cell>
          <cell r="S19">
            <v>182219</v>
          </cell>
          <cell r="T19">
            <v>379268</v>
          </cell>
          <cell r="U19">
            <v>1095038</v>
          </cell>
          <cell r="V19">
            <v>1009291</v>
          </cell>
          <cell r="W19">
            <v>2104329</v>
          </cell>
          <cell r="X19">
            <v>195660</v>
          </cell>
          <cell r="Y19">
            <v>177766</v>
          </cell>
          <cell r="Z19">
            <v>373426</v>
          </cell>
          <cell r="AA19">
            <v>145871</v>
          </cell>
          <cell r="AB19">
            <v>118739</v>
          </cell>
          <cell r="AC19">
            <v>264610</v>
          </cell>
          <cell r="AD19">
            <v>126465</v>
          </cell>
          <cell r="AE19">
            <v>96847</v>
          </cell>
          <cell r="AF19">
            <v>223312</v>
          </cell>
          <cell r="AG19">
            <v>467996</v>
          </cell>
          <cell r="AH19">
            <v>393352</v>
          </cell>
          <cell r="AI19">
            <v>861348</v>
          </cell>
          <cell r="AJ19">
            <v>1563034</v>
          </cell>
          <cell r="AK19">
            <v>1402643</v>
          </cell>
          <cell r="AL19">
            <v>2965677</v>
          </cell>
          <cell r="AM19">
            <v>149268</v>
          </cell>
          <cell r="AN19">
            <v>92264</v>
          </cell>
          <cell r="AO19">
            <v>241532</v>
          </cell>
          <cell r="AP19">
            <v>119563</v>
          </cell>
          <cell r="AQ19">
            <v>59235</v>
          </cell>
          <cell r="AR19">
            <v>178798</v>
          </cell>
          <cell r="AS19">
            <v>268831</v>
          </cell>
          <cell r="AT19">
            <v>151499</v>
          </cell>
          <cell r="AU19">
            <v>420330</v>
          </cell>
          <cell r="AV19">
            <v>1831865</v>
          </cell>
          <cell r="AW19">
            <v>1554142</v>
          </cell>
          <cell r="AX19">
            <v>3386007</v>
          </cell>
          <cell r="AY19">
            <v>68953</v>
          </cell>
          <cell r="AZ19">
            <v>38562</v>
          </cell>
          <cell r="BA19">
            <v>107515</v>
          </cell>
          <cell r="BB19">
            <v>57559</v>
          </cell>
          <cell r="BC19">
            <v>33558</v>
          </cell>
          <cell r="BD19">
            <v>91117</v>
          </cell>
          <cell r="BE19">
            <v>126512</v>
          </cell>
          <cell r="BF19">
            <v>72120</v>
          </cell>
          <cell r="BG19">
            <v>198632</v>
          </cell>
          <cell r="BH19">
            <v>1958377</v>
          </cell>
          <cell r="BI19">
            <v>1626262</v>
          </cell>
          <cell r="BJ19">
            <v>3584639</v>
          </cell>
          <cell r="BK19">
            <v>1958377</v>
          </cell>
          <cell r="BL19">
            <v>1626262</v>
          </cell>
          <cell r="BM19">
            <v>3584639</v>
          </cell>
        </row>
        <row r="20">
          <cell r="C20">
            <v>201552</v>
          </cell>
          <cell r="D20">
            <v>177026</v>
          </cell>
          <cell r="E20">
            <v>378578</v>
          </cell>
          <cell r="F20">
            <v>162921</v>
          </cell>
          <cell r="G20">
            <v>151010</v>
          </cell>
          <cell r="H20">
            <v>313931</v>
          </cell>
          <cell r="I20">
            <v>154954</v>
          </cell>
          <cell r="J20">
            <v>144946</v>
          </cell>
          <cell r="K20">
            <v>299900</v>
          </cell>
          <cell r="L20">
            <v>158436</v>
          </cell>
          <cell r="M20">
            <v>144613</v>
          </cell>
          <cell r="N20">
            <v>303049</v>
          </cell>
          <cell r="O20">
            <v>152454</v>
          </cell>
          <cell r="P20">
            <v>141635</v>
          </cell>
          <cell r="Q20">
            <v>294089</v>
          </cell>
          <cell r="R20">
            <v>151935</v>
          </cell>
          <cell r="S20">
            <v>139331</v>
          </cell>
          <cell r="T20">
            <v>291266</v>
          </cell>
          <cell r="U20">
            <v>780700</v>
          </cell>
          <cell r="V20">
            <v>721535</v>
          </cell>
          <cell r="W20">
            <v>1502235</v>
          </cell>
          <cell r="X20">
            <v>144500</v>
          </cell>
          <cell r="Y20">
            <v>130783</v>
          </cell>
          <cell r="Z20">
            <v>275283</v>
          </cell>
          <cell r="AA20">
            <v>140943</v>
          </cell>
          <cell r="AB20">
            <v>129595</v>
          </cell>
          <cell r="AC20">
            <v>270538</v>
          </cell>
          <cell r="AD20">
            <v>135997</v>
          </cell>
          <cell r="AE20">
            <v>120121</v>
          </cell>
          <cell r="AF20">
            <v>256118</v>
          </cell>
          <cell r="AG20">
            <v>421440</v>
          </cell>
          <cell r="AH20">
            <v>380499</v>
          </cell>
          <cell r="AI20">
            <v>801939</v>
          </cell>
          <cell r="AJ20">
            <v>1202140</v>
          </cell>
          <cell r="AK20">
            <v>1102034</v>
          </cell>
          <cell r="AL20">
            <v>2304174</v>
          </cell>
          <cell r="AM20">
            <v>130808</v>
          </cell>
          <cell r="AN20">
            <v>106382</v>
          </cell>
          <cell r="AO20">
            <v>237190</v>
          </cell>
          <cell r="AP20">
            <v>115498</v>
          </cell>
          <cell r="AQ20">
            <v>97164</v>
          </cell>
          <cell r="AR20">
            <v>212662</v>
          </cell>
          <cell r="AS20">
            <v>246306</v>
          </cell>
          <cell r="AT20">
            <v>203546</v>
          </cell>
          <cell r="AU20">
            <v>449852</v>
          </cell>
          <cell r="AV20">
            <v>1448446</v>
          </cell>
          <cell r="AW20">
            <v>1305580</v>
          </cell>
          <cell r="AX20">
            <v>2754026</v>
          </cell>
          <cell r="AY20">
            <v>100506</v>
          </cell>
          <cell r="AZ20">
            <v>76213</v>
          </cell>
          <cell r="BA20">
            <v>176719</v>
          </cell>
          <cell r="BB20">
            <v>97118</v>
          </cell>
          <cell r="BC20">
            <v>73636</v>
          </cell>
          <cell r="BD20">
            <v>170754</v>
          </cell>
          <cell r="BE20">
            <v>197624</v>
          </cell>
          <cell r="BF20">
            <v>149849</v>
          </cell>
          <cell r="BG20">
            <v>347473</v>
          </cell>
          <cell r="BH20">
            <v>1646070</v>
          </cell>
          <cell r="BI20">
            <v>1455429</v>
          </cell>
          <cell r="BJ20">
            <v>3101499</v>
          </cell>
          <cell r="BK20">
            <v>1847622</v>
          </cell>
          <cell r="BL20">
            <v>1632455</v>
          </cell>
          <cell r="BM20">
            <v>3480077</v>
          </cell>
        </row>
        <row r="21">
          <cell r="C21">
            <v>1792</v>
          </cell>
          <cell r="D21">
            <v>1695</v>
          </cell>
          <cell r="E21">
            <v>3487</v>
          </cell>
          <cell r="F21">
            <v>1083</v>
          </cell>
          <cell r="G21">
            <v>1135</v>
          </cell>
          <cell r="H21">
            <v>2218</v>
          </cell>
          <cell r="I21">
            <v>993</v>
          </cell>
          <cell r="J21">
            <v>843</v>
          </cell>
          <cell r="K21">
            <v>1836</v>
          </cell>
          <cell r="L21">
            <v>972</v>
          </cell>
          <cell r="M21">
            <v>821</v>
          </cell>
          <cell r="N21">
            <v>1793</v>
          </cell>
          <cell r="O21">
            <v>995</v>
          </cell>
          <cell r="P21">
            <v>849</v>
          </cell>
          <cell r="Q21">
            <v>1844</v>
          </cell>
          <cell r="R21">
            <v>853</v>
          </cell>
          <cell r="S21">
            <v>758</v>
          </cell>
          <cell r="T21">
            <v>1611</v>
          </cell>
          <cell r="U21">
            <v>4896</v>
          </cell>
          <cell r="V21">
            <v>4406</v>
          </cell>
          <cell r="W21">
            <v>9302</v>
          </cell>
          <cell r="X21">
            <v>910</v>
          </cell>
          <cell r="Y21">
            <v>740</v>
          </cell>
          <cell r="Z21">
            <v>1650</v>
          </cell>
          <cell r="AA21">
            <v>795</v>
          </cell>
          <cell r="AB21">
            <v>792</v>
          </cell>
          <cell r="AC21">
            <v>1587</v>
          </cell>
          <cell r="AD21">
            <v>999</v>
          </cell>
          <cell r="AE21">
            <v>883</v>
          </cell>
          <cell r="AF21">
            <v>1882</v>
          </cell>
          <cell r="AG21">
            <v>2704</v>
          </cell>
          <cell r="AH21">
            <v>2415</v>
          </cell>
          <cell r="AI21">
            <v>5119</v>
          </cell>
          <cell r="AJ21">
            <v>7600</v>
          </cell>
          <cell r="AK21">
            <v>6821</v>
          </cell>
          <cell r="AL21">
            <v>14421</v>
          </cell>
          <cell r="AM21">
            <v>910</v>
          </cell>
          <cell r="AN21">
            <v>853</v>
          </cell>
          <cell r="AO21">
            <v>1763</v>
          </cell>
          <cell r="AP21">
            <v>835</v>
          </cell>
          <cell r="AQ21">
            <v>795</v>
          </cell>
          <cell r="AR21">
            <v>1630</v>
          </cell>
          <cell r="AS21">
            <v>1745</v>
          </cell>
          <cell r="AT21">
            <v>1648</v>
          </cell>
          <cell r="AU21">
            <v>3393</v>
          </cell>
          <cell r="AV21">
            <v>9345</v>
          </cell>
          <cell r="AW21">
            <v>8469</v>
          </cell>
          <cell r="AX21">
            <v>17814</v>
          </cell>
          <cell r="AY21">
            <v>233</v>
          </cell>
          <cell r="AZ21">
            <v>193</v>
          </cell>
          <cell r="BA21">
            <v>426</v>
          </cell>
          <cell r="BB21">
            <v>262</v>
          </cell>
          <cell r="BC21">
            <v>285</v>
          </cell>
          <cell r="BD21">
            <v>547</v>
          </cell>
          <cell r="BE21">
            <v>495</v>
          </cell>
          <cell r="BF21">
            <v>478</v>
          </cell>
          <cell r="BG21">
            <v>973</v>
          </cell>
          <cell r="BH21">
            <v>9840</v>
          </cell>
          <cell r="BI21">
            <v>8947</v>
          </cell>
          <cell r="BJ21">
            <v>18787</v>
          </cell>
          <cell r="BK21">
            <v>11632</v>
          </cell>
          <cell r="BL21">
            <v>10642</v>
          </cell>
          <cell r="BM21">
            <v>22274</v>
          </cell>
        </row>
        <row r="22">
          <cell r="C22">
            <v>1231</v>
          </cell>
          <cell r="D22">
            <v>1080</v>
          </cell>
          <cell r="E22">
            <v>2311</v>
          </cell>
          <cell r="F22">
            <v>684</v>
          </cell>
          <cell r="G22">
            <v>1274</v>
          </cell>
          <cell r="H22">
            <v>1958</v>
          </cell>
          <cell r="I22">
            <v>622</v>
          </cell>
          <cell r="J22">
            <v>480</v>
          </cell>
          <cell r="K22">
            <v>1102</v>
          </cell>
          <cell r="L22">
            <v>508</v>
          </cell>
          <cell r="M22">
            <v>445</v>
          </cell>
          <cell r="N22">
            <v>953</v>
          </cell>
          <cell r="O22">
            <v>466</v>
          </cell>
          <cell r="P22">
            <v>365</v>
          </cell>
          <cell r="Q22">
            <v>831</v>
          </cell>
          <cell r="R22">
            <v>479</v>
          </cell>
          <cell r="S22">
            <v>406</v>
          </cell>
          <cell r="T22">
            <v>885</v>
          </cell>
          <cell r="U22">
            <v>2759</v>
          </cell>
          <cell r="V22">
            <v>2970</v>
          </cell>
          <cell r="W22">
            <v>5729</v>
          </cell>
          <cell r="X22">
            <v>394</v>
          </cell>
          <cell r="Y22">
            <v>416</v>
          </cell>
          <cell r="Z22">
            <v>810</v>
          </cell>
          <cell r="AA22">
            <v>410</v>
          </cell>
          <cell r="AB22">
            <v>320</v>
          </cell>
          <cell r="AC22">
            <v>730</v>
          </cell>
          <cell r="AD22">
            <v>297</v>
          </cell>
          <cell r="AE22">
            <v>267</v>
          </cell>
          <cell r="AF22">
            <v>564</v>
          </cell>
          <cell r="AG22">
            <v>1101</v>
          </cell>
          <cell r="AH22">
            <v>1003</v>
          </cell>
          <cell r="AI22">
            <v>2104</v>
          </cell>
          <cell r="AJ22">
            <v>3860</v>
          </cell>
          <cell r="AK22">
            <v>3973</v>
          </cell>
          <cell r="AL22">
            <v>7833</v>
          </cell>
          <cell r="AM22">
            <v>284</v>
          </cell>
          <cell r="AN22">
            <v>244</v>
          </cell>
          <cell r="AO22">
            <v>528</v>
          </cell>
          <cell r="AP22">
            <v>227</v>
          </cell>
          <cell r="AQ22">
            <v>175</v>
          </cell>
          <cell r="AR22">
            <v>402</v>
          </cell>
          <cell r="AS22">
            <v>511</v>
          </cell>
          <cell r="AT22">
            <v>419</v>
          </cell>
          <cell r="AU22">
            <v>930</v>
          </cell>
          <cell r="AV22">
            <v>4371</v>
          </cell>
          <cell r="AW22">
            <v>4392</v>
          </cell>
          <cell r="AX22">
            <v>8763</v>
          </cell>
          <cell r="AY22">
            <v>52</v>
          </cell>
          <cell r="AZ22">
            <v>48</v>
          </cell>
          <cell r="BA22">
            <v>100</v>
          </cell>
          <cell r="BB22">
            <v>46</v>
          </cell>
          <cell r="BC22">
            <v>39</v>
          </cell>
          <cell r="BD22">
            <v>85</v>
          </cell>
          <cell r="BE22">
            <v>98</v>
          </cell>
          <cell r="BF22">
            <v>87</v>
          </cell>
          <cell r="BG22">
            <v>185</v>
          </cell>
          <cell r="BH22">
            <v>4469</v>
          </cell>
          <cell r="BI22">
            <v>4479</v>
          </cell>
          <cell r="BJ22">
            <v>8948</v>
          </cell>
          <cell r="BK22">
            <v>5700</v>
          </cell>
          <cell r="BL22">
            <v>5559</v>
          </cell>
          <cell r="BM22">
            <v>11259</v>
          </cell>
        </row>
        <row r="23">
          <cell r="C23">
            <v>83</v>
          </cell>
          <cell r="D23">
            <v>91</v>
          </cell>
          <cell r="E23">
            <v>174</v>
          </cell>
          <cell r="F23">
            <v>135</v>
          </cell>
          <cell r="G23">
            <v>125</v>
          </cell>
          <cell r="H23">
            <v>260</v>
          </cell>
          <cell r="I23">
            <v>87</v>
          </cell>
          <cell r="J23">
            <v>68</v>
          </cell>
          <cell r="K23">
            <v>155</v>
          </cell>
          <cell r="L23">
            <v>82</v>
          </cell>
          <cell r="M23">
            <v>63</v>
          </cell>
          <cell r="N23">
            <v>145</v>
          </cell>
          <cell r="O23">
            <v>53</v>
          </cell>
          <cell r="P23">
            <v>39</v>
          </cell>
          <cell r="Q23">
            <v>92</v>
          </cell>
          <cell r="R23">
            <v>58</v>
          </cell>
          <cell r="S23">
            <v>37</v>
          </cell>
          <cell r="T23">
            <v>95</v>
          </cell>
          <cell r="U23">
            <v>415</v>
          </cell>
          <cell r="V23">
            <v>332</v>
          </cell>
          <cell r="W23">
            <v>747</v>
          </cell>
          <cell r="X23">
            <v>47</v>
          </cell>
          <cell r="Y23">
            <v>40</v>
          </cell>
          <cell r="Z23">
            <v>87</v>
          </cell>
          <cell r="AA23">
            <v>56</v>
          </cell>
          <cell r="AB23">
            <v>31</v>
          </cell>
          <cell r="AC23">
            <v>87</v>
          </cell>
          <cell r="AD23">
            <v>40</v>
          </cell>
          <cell r="AE23">
            <v>30</v>
          </cell>
          <cell r="AF23">
            <v>70</v>
          </cell>
          <cell r="AG23">
            <v>143</v>
          </cell>
          <cell r="AH23">
            <v>101</v>
          </cell>
          <cell r="AI23">
            <v>244</v>
          </cell>
          <cell r="AJ23">
            <v>558</v>
          </cell>
          <cell r="AK23">
            <v>433</v>
          </cell>
          <cell r="AL23">
            <v>991</v>
          </cell>
          <cell r="AM23">
            <v>32</v>
          </cell>
          <cell r="AN23">
            <v>35</v>
          </cell>
          <cell r="AO23">
            <v>67</v>
          </cell>
          <cell r="AP23">
            <v>52</v>
          </cell>
          <cell r="AQ23">
            <v>28</v>
          </cell>
          <cell r="AR23">
            <v>80</v>
          </cell>
          <cell r="AS23">
            <v>84</v>
          </cell>
          <cell r="AT23">
            <v>63</v>
          </cell>
          <cell r="AU23">
            <v>147</v>
          </cell>
          <cell r="AV23">
            <v>642</v>
          </cell>
          <cell r="AW23">
            <v>496</v>
          </cell>
          <cell r="AX23">
            <v>1138</v>
          </cell>
          <cell r="AY23">
            <v>19</v>
          </cell>
          <cell r="AZ23">
            <v>24</v>
          </cell>
          <cell r="BA23">
            <v>43</v>
          </cell>
          <cell r="BB23">
            <v>43</v>
          </cell>
          <cell r="BC23">
            <v>34</v>
          </cell>
          <cell r="BD23">
            <v>77</v>
          </cell>
          <cell r="BE23">
            <v>62</v>
          </cell>
          <cell r="BF23">
            <v>58</v>
          </cell>
          <cell r="BG23">
            <v>120</v>
          </cell>
          <cell r="BH23">
            <v>704</v>
          </cell>
          <cell r="BI23">
            <v>554</v>
          </cell>
          <cell r="BJ23">
            <v>1258</v>
          </cell>
          <cell r="BK23">
            <v>787</v>
          </cell>
          <cell r="BL23">
            <v>645</v>
          </cell>
          <cell r="BM23">
            <v>1432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93922</v>
          </cell>
          <cell r="G25">
            <v>88621</v>
          </cell>
          <cell r="H25">
            <v>182543</v>
          </cell>
          <cell r="I25">
            <v>91501</v>
          </cell>
          <cell r="J25">
            <v>87266</v>
          </cell>
          <cell r="K25">
            <v>178767</v>
          </cell>
          <cell r="L25">
            <v>89346</v>
          </cell>
          <cell r="M25">
            <v>86155</v>
          </cell>
          <cell r="N25">
            <v>175501</v>
          </cell>
          <cell r="O25">
            <v>84069</v>
          </cell>
          <cell r="P25">
            <v>81855</v>
          </cell>
          <cell r="Q25">
            <v>165924</v>
          </cell>
          <cell r="R25">
            <v>82359</v>
          </cell>
          <cell r="S25">
            <v>79988</v>
          </cell>
          <cell r="T25">
            <v>162347</v>
          </cell>
          <cell r="U25">
            <v>441197</v>
          </cell>
          <cell r="V25">
            <v>423885</v>
          </cell>
          <cell r="W25">
            <v>865082</v>
          </cell>
          <cell r="X25">
            <v>72097</v>
          </cell>
          <cell r="Y25">
            <v>68479</v>
          </cell>
          <cell r="Z25">
            <v>140576</v>
          </cell>
          <cell r="AA25">
            <v>77953</v>
          </cell>
          <cell r="AB25">
            <v>73003</v>
          </cell>
          <cell r="AC25">
            <v>150956</v>
          </cell>
          <cell r="AD25">
            <v>54261</v>
          </cell>
          <cell r="AE25">
            <v>47258</v>
          </cell>
          <cell r="AF25">
            <v>101519</v>
          </cell>
          <cell r="AG25">
            <v>204311</v>
          </cell>
          <cell r="AH25">
            <v>188740</v>
          </cell>
          <cell r="AI25">
            <v>393051</v>
          </cell>
          <cell r="AJ25">
            <v>645508</v>
          </cell>
          <cell r="AK25">
            <v>612625</v>
          </cell>
          <cell r="AL25">
            <v>1258133</v>
          </cell>
          <cell r="AM25">
            <v>46385</v>
          </cell>
          <cell r="AN25">
            <v>40418</v>
          </cell>
          <cell r="AO25">
            <v>86803</v>
          </cell>
          <cell r="AP25">
            <v>35699</v>
          </cell>
          <cell r="AQ25">
            <v>31000</v>
          </cell>
          <cell r="AR25">
            <v>66699</v>
          </cell>
          <cell r="AS25">
            <v>82084</v>
          </cell>
          <cell r="AT25">
            <v>71418</v>
          </cell>
          <cell r="AU25">
            <v>153502</v>
          </cell>
          <cell r="AV25">
            <v>727592</v>
          </cell>
          <cell r="AW25">
            <v>684043</v>
          </cell>
          <cell r="AX25">
            <v>1411635</v>
          </cell>
          <cell r="AY25">
            <v>14372</v>
          </cell>
          <cell r="AZ25">
            <v>9616</v>
          </cell>
          <cell r="BA25">
            <v>23988</v>
          </cell>
          <cell r="BB25">
            <v>14120</v>
          </cell>
          <cell r="BC25">
            <v>9414</v>
          </cell>
          <cell r="BD25">
            <v>23534</v>
          </cell>
          <cell r="BE25">
            <v>28492</v>
          </cell>
          <cell r="BF25">
            <v>19030</v>
          </cell>
          <cell r="BG25">
            <v>47522</v>
          </cell>
          <cell r="BH25">
            <v>756084</v>
          </cell>
          <cell r="BI25">
            <v>703073</v>
          </cell>
          <cell r="BJ25">
            <v>1459157</v>
          </cell>
          <cell r="BK25">
            <v>756084</v>
          </cell>
          <cell r="BL25">
            <v>703073</v>
          </cell>
          <cell r="BM25">
            <v>1459157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119955</v>
          </cell>
          <cell r="G26">
            <v>104966</v>
          </cell>
          <cell r="H26">
            <v>224921</v>
          </cell>
          <cell r="I26">
            <v>109057</v>
          </cell>
          <cell r="J26">
            <v>95025</v>
          </cell>
          <cell r="K26">
            <v>204082</v>
          </cell>
          <cell r="L26">
            <v>107539</v>
          </cell>
          <cell r="M26">
            <v>91456</v>
          </cell>
          <cell r="N26">
            <v>198995</v>
          </cell>
          <cell r="O26">
            <v>104366</v>
          </cell>
          <cell r="P26">
            <v>91169</v>
          </cell>
          <cell r="Q26">
            <v>195535</v>
          </cell>
          <cell r="R26">
            <v>99302</v>
          </cell>
          <cell r="S26">
            <v>85502</v>
          </cell>
          <cell r="T26">
            <v>184804</v>
          </cell>
          <cell r="U26">
            <v>540219</v>
          </cell>
          <cell r="V26">
            <v>468118</v>
          </cell>
          <cell r="W26">
            <v>1008337</v>
          </cell>
          <cell r="X26">
            <v>86019</v>
          </cell>
          <cell r="Y26">
            <v>73098</v>
          </cell>
          <cell r="Z26">
            <v>159117</v>
          </cell>
          <cell r="AA26">
            <v>83494</v>
          </cell>
          <cell r="AB26">
            <v>73619</v>
          </cell>
          <cell r="AC26">
            <v>157113</v>
          </cell>
          <cell r="AD26">
            <v>83429</v>
          </cell>
          <cell r="AE26">
            <v>73792</v>
          </cell>
          <cell r="AF26">
            <v>157221</v>
          </cell>
          <cell r="AG26">
            <v>252942</v>
          </cell>
          <cell r="AH26">
            <v>220509</v>
          </cell>
          <cell r="AI26">
            <v>473451</v>
          </cell>
          <cell r="AJ26">
            <v>793161</v>
          </cell>
          <cell r="AK26">
            <v>688627</v>
          </cell>
          <cell r="AL26">
            <v>1481788</v>
          </cell>
          <cell r="AM26">
            <v>53151</v>
          </cell>
          <cell r="AN26">
            <v>50531</v>
          </cell>
          <cell r="AO26">
            <v>103682</v>
          </cell>
          <cell r="AP26">
            <v>44342</v>
          </cell>
          <cell r="AQ26">
            <v>41331</v>
          </cell>
          <cell r="AR26">
            <v>85673</v>
          </cell>
          <cell r="AS26">
            <v>97493</v>
          </cell>
          <cell r="AT26">
            <v>91862</v>
          </cell>
          <cell r="AU26">
            <v>189355</v>
          </cell>
          <cell r="AV26">
            <v>890654</v>
          </cell>
          <cell r="AW26">
            <v>780489</v>
          </cell>
          <cell r="AX26">
            <v>1671143</v>
          </cell>
          <cell r="AY26">
            <v>26854</v>
          </cell>
          <cell r="AZ26">
            <v>22430</v>
          </cell>
          <cell r="BA26">
            <v>49284</v>
          </cell>
          <cell r="BB26">
            <v>22203</v>
          </cell>
          <cell r="BC26">
            <v>20770</v>
          </cell>
          <cell r="BD26">
            <v>42973</v>
          </cell>
          <cell r="BE26">
            <v>49057</v>
          </cell>
          <cell r="BF26">
            <v>43200</v>
          </cell>
          <cell r="BG26">
            <v>92257</v>
          </cell>
          <cell r="BH26">
            <v>939711</v>
          </cell>
          <cell r="BI26">
            <v>823689</v>
          </cell>
          <cell r="BJ26">
            <v>1763400</v>
          </cell>
          <cell r="BK26">
            <v>939711</v>
          </cell>
          <cell r="BL26">
            <v>823689</v>
          </cell>
          <cell r="BM26">
            <v>1763400</v>
          </cell>
        </row>
        <row r="27">
          <cell r="C27">
            <v>21607</v>
          </cell>
          <cell r="D27">
            <v>15095</v>
          </cell>
          <cell r="E27">
            <v>36702</v>
          </cell>
          <cell r="F27">
            <v>264396</v>
          </cell>
          <cell r="G27">
            <v>224678</v>
          </cell>
          <cell r="H27">
            <v>489074</v>
          </cell>
          <cell r="I27">
            <v>205549</v>
          </cell>
          <cell r="J27">
            <v>178692</v>
          </cell>
          <cell r="K27">
            <v>384241</v>
          </cell>
          <cell r="L27">
            <v>182551</v>
          </cell>
          <cell r="M27">
            <v>155964</v>
          </cell>
          <cell r="N27">
            <v>338515</v>
          </cell>
          <cell r="O27">
            <v>158223</v>
          </cell>
          <cell r="P27">
            <v>132495</v>
          </cell>
          <cell r="Q27">
            <v>290718</v>
          </cell>
          <cell r="R27">
            <v>145673</v>
          </cell>
          <cell r="S27">
            <v>120368</v>
          </cell>
          <cell r="T27">
            <v>266041</v>
          </cell>
          <cell r="U27">
            <v>956392</v>
          </cell>
          <cell r="V27">
            <v>812197</v>
          </cell>
          <cell r="W27">
            <v>1768589</v>
          </cell>
          <cell r="X27">
            <v>152186</v>
          </cell>
          <cell r="Y27">
            <v>108353</v>
          </cell>
          <cell r="Z27">
            <v>260539</v>
          </cell>
          <cell r="AA27">
            <v>131678</v>
          </cell>
          <cell r="AB27">
            <v>90556</v>
          </cell>
          <cell r="AC27">
            <v>222234</v>
          </cell>
          <cell r="AD27">
            <v>130927</v>
          </cell>
          <cell r="AE27">
            <v>86554</v>
          </cell>
          <cell r="AF27">
            <v>217481</v>
          </cell>
          <cell r="AG27">
            <v>414791</v>
          </cell>
          <cell r="AH27">
            <v>285463</v>
          </cell>
          <cell r="AI27">
            <v>700254</v>
          </cell>
          <cell r="AJ27">
            <v>1371183</v>
          </cell>
          <cell r="AK27">
            <v>1097660</v>
          </cell>
          <cell r="AL27">
            <v>2468843</v>
          </cell>
          <cell r="AM27">
            <v>92240</v>
          </cell>
          <cell r="AN27">
            <v>52085</v>
          </cell>
          <cell r="AO27">
            <v>144325</v>
          </cell>
          <cell r="AP27">
            <v>82053</v>
          </cell>
          <cell r="AQ27">
            <v>43450</v>
          </cell>
          <cell r="AR27">
            <v>125503</v>
          </cell>
          <cell r="AS27">
            <v>174293</v>
          </cell>
          <cell r="AT27">
            <v>95535</v>
          </cell>
          <cell r="AU27">
            <v>269828</v>
          </cell>
          <cell r="AV27">
            <v>1545476</v>
          </cell>
          <cell r="AW27">
            <v>1193195</v>
          </cell>
          <cell r="AX27">
            <v>2738671</v>
          </cell>
          <cell r="AY27">
            <v>59849</v>
          </cell>
          <cell r="AZ27">
            <v>28671</v>
          </cell>
          <cell r="BA27">
            <v>88520</v>
          </cell>
          <cell r="BB27">
            <v>42639</v>
          </cell>
          <cell r="BC27">
            <v>20874</v>
          </cell>
          <cell r="BD27">
            <v>63513</v>
          </cell>
          <cell r="BE27">
            <v>102488</v>
          </cell>
          <cell r="BF27">
            <v>49545</v>
          </cell>
          <cell r="BG27">
            <v>152033</v>
          </cell>
          <cell r="BH27">
            <v>1647964</v>
          </cell>
          <cell r="BI27">
            <v>1242740</v>
          </cell>
          <cell r="BJ27">
            <v>2890704</v>
          </cell>
          <cell r="BK27">
            <v>1669571</v>
          </cell>
          <cell r="BL27">
            <v>1257835</v>
          </cell>
          <cell r="BM27">
            <v>2927406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647</v>
          </cell>
          <cell r="G28">
            <v>612</v>
          </cell>
          <cell r="H28">
            <v>1259</v>
          </cell>
          <cell r="I28">
            <v>722</v>
          </cell>
          <cell r="J28">
            <v>626</v>
          </cell>
          <cell r="K28">
            <v>1348</v>
          </cell>
          <cell r="L28">
            <v>697</v>
          </cell>
          <cell r="M28">
            <v>620</v>
          </cell>
          <cell r="N28">
            <v>1317</v>
          </cell>
          <cell r="O28">
            <v>609</v>
          </cell>
          <cell r="P28">
            <v>629</v>
          </cell>
          <cell r="Q28">
            <v>1238</v>
          </cell>
          <cell r="R28">
            <v>479</v>
          </cell>
          <cell r="S28">
            <v>456</v>
          </cell>
          <cell r="T28">
            <v>935</v>
          </cell>
          <cell r="U28">
            <v>3154</v>
          </cell>
          <cell r="V28">
            <v>2943</v>
          </cell>
          <cell r="W28">
            <v>6097</v>
          </cell>
          <cell r="X28">
            <v>328</v>
          </cell>
          <cell r="Y28">
            <v>416</v>
          </cell>
          <cell r="Z28">
            <v>744</v>
          </cell>
          <cell r="AA28">
            <v>263</v>
          </cell>
          <cell r="AB28">
            <v>336</v>
          </cell>
          <cell r="AC28">
            <v>599</v>
          </cell>
          <cell r="AD28">
            <v>240</v>
          </cell>
          <cell r="AE28">
            <v>287</v>
          </cell>
          <cell r="AF28">
            <v>527</v>
          </cell>
          <cell r="AG28">
            <v>831</v>
          </cell>
          <cell r="AH28">
            <v>1039</v>
          </cell>
          <cell r="AI28">
            <v>1870</v>
          </cell>
          <cell r="AJ28">
            <v>3985</v>
          </cell>
          <cell r="AK28">
            <v>3982</v>
          </cell>
          <cell r="AL28">
            <v>7967</v>
          </cell>
          <cell r="AM28">
            <v>207</v>
          </cell>
          <cell r="AN28">
            <v>191</v>
          </cell>
          <cell r="AO28">
            <v>398</v>
          </cell>
          <cell r="AP28">
            <v>122</v>
          </cell>
          <cell r="AQ28">
            <v>135</v>
          </cell>
          <cell r="AR28">
            <v>257</v>
          </cell>
          <cell r="AS28">
            <v>329</v>
          </cell>
          <cell r="AT28">
            <v>326</v>
          </cell>
          <cell r="AU28">
            <v>655</v>
          </cell>
          <cell r="AV28">
            <v>4314</v>
          </cell>
          <cell r="AW28">
            <v>4308</v>
          </cell>
          <cell r="AX28">
            <v>8622</v>
          </cell>
          <cell r="AY28">
            <v>98</v>
          </cell>
          <cell r="AZ28">
            <v>90</v>
          </cell>
          <cell r="BA28">
            <v>188</v>
          </cell>
          <cell r="BB28">
            <v>83</v>
          </cell>
          <cell r="BC28">
            <v>82</v>
          </cell>
          <cell r="BD28">
            <v>165</v>
          </cell>
          <cell r="BE28">
            <v>181</v>
          </cell>
          <cell r="BF28">
            <v>172</v>
          </cell>
          <cell r="BG28">
            <v>353</v>
          </cell>
          <cell r="BH28">
            <v>4495</v>
          </cell>
          <cell r="BI28">
            <v>4480</v>
          </cell>
          <cell r="BJ28">
            <v>8975</v>
          </cell>
          <cell r="BK28">
            <v>4495</v>
          </cell>
          <cell r="BL28">
            <v>4480</v>
          </cell>
          <cell r="BM28">
            <v>8975</v>
          </cell>
        </row>
        <row r="29">
          <cell r="C29">
            <v>51211</v>
          </cell>
          <cell r="D29">
            <v>47521</v>
          </cell>
          <cell r="E29">
            <v>98732</v>
          </cell>
          <cell r="F29">
            <v>156779</v>
          </cell>
          <cell r="G29">
            <v>148655</v>
          </cell>
          <cell r="H29">
            <v>305434</v>
          </cell>
          <cell r="I29">
            <v>156399</v>
          </cell>
          <cell r="J29">
            <v>149152</v>
          </cell>
          <cell r="K29">
            <v>305551</v>
          </cell>
          <cell r="L29">
            <v>160933</v>
          </cell>
          <cell r="M29">
            <v>153877</v>
          </cell>
          <cell r="N29">
            <v>314810</v>
          </cell>
          <cell r="O29">
            <v>151830</v>
          </cell>
          <cell r="P29">
            <v>143842</v>
          </cell>
          <cell r="Q29">
            <v>295672</v>
          </cell>
          <cell r="R29">
            <v>157379</v>
          </cell>
          <cell r="S29">
            <v>149440</v>
          </cell>
          <cell r="T29">
            <v>306819</v>
          </cell>
          <cell r="U29">
            <v>783320</v>
          </cell>
          <cell r="V29">
            <v>744966</v>
          </cell>
          <cell r="W29">
            <v>1528286</v>
          </cell>
          <cell r="X29">
            <v>170614</v>
          </cell>
          <cell r="Y29">
            <v>157313</v>
          </cell>
          <cell r="Z29">
            <v>327927</v>
          </cell>
          <cell r="AA29">
            <v>161316</v>
          </cell>
          <cell r="AB29">
            <v>150986</v>
          </cell>
          <cell r="AC29">
            <v>312302</v>
          </cell>
          <cell r="AD29">
            <v>152512</v>
          </cell>
          <cell r="AE29">
            <v>145114</v>
          </cell>
          <cell r="AF29">
            <v>297626</v>
          </cell>
          <cell r="AG29">
            <v>484442</v>
          </cell>
          <cell r="AH29">
            <v>453413</v>
          </cell>
          <cell r="AI29">
            <v>937855</v>
          </cell>
          <cell r="AJ29">
            <v>1267762</v>
          </cell>
          <cell r="AK29">
            <v>1198379</v>
          </cell>
          <cell r="AL29">
            <v>2466141</v>
          </cell>
          <cell r="AM29">
            <v>141677</v>
          </cell>
          <cell r="AN29">
            <v>136617</v>
          </cell>
          <cell r="AO29">
            <v>278294</v>
          </cell>
          <cell r="AP29">
            <v>106791</v>
          </cell>
          <cell r="AQ29">
            <v>112654</v>
          </cell>
          <cell r="AR29">
            <v>219445</v>
          </cell>
          <cell r="AS29">
            <v>248468</v>
          </cell>
          <cell r="AT29">
            <v>249271</v>
          </cell>
          <cell r="AU29">
            <v>497739</v>
          </cell>
          <cell r="AV29">
            <v>1516230</v>
          </cell>
          <cell r="AW29">
            <v>1447650</v>
          </cell>
          <cell r="AX29">
            <v>2963880</v>
          </cell>
          <cell r="AY29">
            <v>67830</v>
          </cell>
          <cell r="AZ29">
            <v>77143</v>
          </cell>
          <cell r="BA29">
            <v>144973</v>
          </cell>
          <cell r="BB29">
            <v>63214</v>
          </cell>
          <cell r="BC29">
            <v>71704</v>
          </cell>
          <cell r="BD29">
            <v>134918</v>
          </cell>
          <cell r="BE29">
            <v>131044</v>
          </cell>
          <cell r="BF29">
            <v>148847</v>
          </cell>
          <cell r="BG29">
            <v>279891</v>
          </cell>
          <cell r="BH29">
            <v>1647274</v>
          </cell>
          <cell r="BI29">
            <v>1596497</v>
          </cell>
          <cell r="BJ29">
            <v>3243771</v>
          </cell>
          <cell r="BK29">
            <v>1698485</v>
          </cell>
          <cell r="BL29">
            <v>1644018</v>
          </cell>
          <cell r="BM29">
            <v>3342503</v>
          </cell>
        </row>
        <row r="30">
          <cell r="C30">
            <v>569</v>
          </cell>
          <cell r="D30">
            <v>545</v>
          </cell>
          <cell r="E30">
            <v>1114</v>
          </cell>
          <cell r="F30">
            <v>8406</v>
          </cell>
          <cell r="G30">
            <v>8108</v>
          </cell>
          <cell r="H30">
            <v>16514</v>
          </cell>
          <cell r="I30">
            <v>7875</v>
          </cell>
          <cell r="J30">
            <v>7605</v>
          </cell>
          <cell r="K30">
            <v>15480</v>
          </cell>
          <cell r="L30">
            <v>8423</v>
          </cell>
          <cell r="M30">
            <v>8025</v>
          </cell>
          <cell r="N30">
            <v>16448</v>
          </cell>
          <cell r="O30">
            <v>8237</v>
          </cell>
          <cell r="P30">
            <v>7968</v>
          </cell>
          <cell r="Q30">
            <v>16205</v>
          </cell>
          <cell r="R30">
            <v>8910</v>
          </cell>
          <cell r="S30">
            <v>8540</v>
          </cell>
          <cell r="T30">
            <v>17450</v>
          </cell>
          <cell r="U30">
            <v>41851</v>
          </cell>
          <cell r="V30">
            <v>40246</v>
          </cell>
          <cell r="W30">
            <v>82097</v>
          </cell>
          <cell r="X30">
            <v>9709</v>
          </cell>
          <cell r="Y30">
            <v>9775</v>
          </cell>
          <cell r="Z30">
            <v>19484</v>
          </cell>
          <cell r="AA30">
            <v>7758</v>
          </cell>
          <cell r="AB30">
            <v>7789</v>
          </cell>
          <cell r="AC30">
            <v>15547</v>
          </cell>
          <cell r="AD30">
            <v>6366</v>
          </cell>
          <cell r="AE30">
            <v>6501</v>
          </cell>
          <cell r="AF30">
            <v>12867</v>
          </cell>
          <cell r="AG30">
            <v>23833</v>
          </cell>
          <cell r="AH30">
            <v>24065</v>
          </cell>
          <cell r="AI30">
            <v>47898</v>
          </cell>
          <cell r="AJ30">
            <v>65684</v>
          </cell>
          <cell r="AK30">
            <v>64311</v>
          </cell>
          <cell r="AL30">
            <v>129995</v>
          </cell>
          <cell r="AM30">
            <v>6443</v>
          </cell>
          <cell r="AN30">
            <v>6571</v>
          </cell>
          <cell r="AO30">
            <v>13014</v>
          </cell>
          <cell r="AP30">
            <v>5020</v>
          </cell>
          <cell r="AQ30">
            <v>4575</v>
          </cell>
          <cell r="AR30">
            <v>9595</v>
          </cell>
          <cell r="AS30">
            <v>11463</v>
          </cell>
          <cell r="AT30">
            <v>11146</v>
          </cell>
          <cell r="AU30">
            <v>22609</v>
          </cell>
          <cell r="AV30">
            <v>77147</v>
          </cell>
          <cell r="AW30">
            <v>75457</v>
          </cell>
          <cell r="AX30">
            <v>152604</v>
          </cell>
          <cell r="AY30">
            <v>2534</v>
          </cell>
          <cell r="AZ30">
            <v>1732</v>
          </cell>
          <cell r="BA30">
            <v>4266</v>
          </cell>
          <cell r="BB30">
            <v>2172</v>
          </cell>
          <cell r="BC30">
            <v>1568</v>
          </cell>
          <cell r="BD30">
            <v>3740</v>
          </cell>
          <cell r="BE30">
            <v>4706</v>
          </cell>
          <cell r="BF30">
            <v>3300</v>
          </cell>
          <cell r="BG30">
            <v>8006</v>
          </cell>
          <cell r="BH30">
            <v>81853</v>
          </cell>
          <cell r="BI30">
            <v>78757</v>
          </cell>
          <cell r="BJ30">
            <v>160610</v>
          </cell>
          <cell r="BK30">
            <v>82422</v>
          </cell>
          <cell r="BL30">
            <v>79302</v>
          </cell>
          <cell r="BM30">
            <v>161724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706319</v>
          </cell>
          <cell r="G31">
            <v>682297</v>
          </cell>
          <cell r="H31">
            <v>1388616</v>
          </cell>
          <cell r="I31">
            <v>652566</v>
          </cell>
          <cell r="J31">
            <v>644642</v>
          </cell>
          <cell r="K31">
            <v>1297208</v>
          </cell>
          <cell r="L31">
            <v>651847</v>
          </cell>
          <cell r="M31">
            <v>639789</v>
          </cell>
          <cell r="N31">
            <v>1291636</v>
          </cell>
          <cell r="O31">
            <v>618694</v>
          </cell>
          <cell r="P31">
            <v>607318</v>
          </cell>
          <cell r="Q31">
            <v>1226012</v>
          </cell>
          <cell r="R31">
            <v>541607</v>
          </cell>
          <cell r="S31">
            <v>535325</v>
          </cell>
          <cell r="T31">
            <v>1076932</v>
          </cell>
          <cell r="U31">
            <v>3171033</v>
          </cell>
          <cell r="V31">
            <v>3109371</v>
          </cell>
          <cell r="W31">
            <v>6280404</v>
          </cell>
          <cell r="X31">
            <v>381371</v>
          </cell>
          <cell r="Y31">
            <v>342101</v>
          </cell>
          <cell r="Z31">
            <v>723472</v>
          </cell>
          <cell r="AA31">
            <v>379717</v>
          </cell>
          <cell r="AB31">
            <v>313243</v>
          </cell>
          <cell r="AC31">
            <v>692960</v>
          </cell>
          <cell r="AD31">
            <v>332182</v>
          </cell>
          <cell r="AE31">
            <v>310816</v>
          </cell>
          <cell r="AF31">
            <v>642998</v>
          </cell>
          <cell r="AG31">
            <v>1093270</v>
          </cell>
          <cell r="AH31">
            <v>966160</v>
          </cell>
          <cell r="AI31">
            <v>2059430</v>
          </cell>
          <cell r="AJ31">
            <v>4264303</v>
          </cell>
          <cell r="AK31">
            <v>4075531</v>
          </cell>
          <cell r="AL31">
            <v>8339834</v>
          </cell>
          <cell r="AM31">
            <v>364657</v>
          </cell>
          <cell r="AN31">
            <v>248629</v>
          </cell>
          <cell r="AO31">
            <v>613286</v>
          </cell>
          <cell r="AP31">
            <v>379674</v>
          </cell>
          <cell r="AQ31">
            <v>258987</v>
          </cell>
          <cell r="AR31">
            <v>638661</v>
          </cell>
          <cell r="AS31">
            <v>744331</v>
          </cell>
          <cell r="AT31">
            <v>507616</v>
          </cell>
          <cell r="AU31">
            <v>1251947</v>
          </cell>
          <cell r="AV31">
            <v>5008634</v>
          </cell>
          <cell r="AW31">
            <v>4583147</v>
          </cell>
          <cell r="AX31">
            <v>9591781</v>
          </cell>
          <cell r="AY31">
            <v>128001</v>
          </cell>
          <cell r="AZ31">
            <v>96270</v>
          </cell>
          <cell r="BA31">
            <v>224271</v>
          </cell>
          <cell r="BB31">
            <v>133273</v>
          </cell>
          <cell r="BC31">
            <v>100276</v>
          </cell>
          <cell r="BD31">
            <v>233549</v>
          </cell>
          <cell r="BE31">
            <v>261274</v>
          </cell>
          <cell r="BF31">
            <v>196546</v>
          </cell>
          <cell r="BG31">
            <v>457820</v>
          </cell>
          <cell r="BH31">
            <v>5269908</v>
          </cell>
          <cell r="BI31">
            <v>4779693</v>
          </cell>
          <cell r="BJ31">
            <v>10049601</v>
          </cell>
          <cell r="BK31">
            <v>5269908</v>
          </cell>
          <cell r="BL31">
            <v>4779693</v>
          </cell>
          <cell r="BM31">
            <v>10049601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34019</v>
          </cell>
          <cell r="G32">
            <v>33656</v>
          </cell>
          <cell r="H32">
            <v>67675</v>
          </cell>
          <cell r="I32">
            <v>30072</v>
          </cell>
          <cell r="J32">
            <v>29629</v>
          </cell>
          <cell r="K32">
            <v>59701</v>
          </cell>
          <cell r="L32">
            <v>30164</v>
          </cell>
          <cell r="M32">
            <v>28622</v>
          </cell>
          <cell r="N32">
            <v>58786</v>
          </cell>
          <cell r="O32">
            <v>28881</v>
          </cell>
          <cell r="P32">
            <v>27994</v>
          </cell>
          <cell r="Q32">
            <v>56875</v>
          </cell>
          <cell r="R32">
            <v>26781</v>
          </cell>
          <cell r="S32">
            <v>26856</v>
          </cell>
          <cell r="T32">
            <v>53637</v>
          </cell>
          <cell r="U32">
            <v>149917</v>
          </cell>
          <cell r="V32">
            <v>146757</v>
          </cell>
          <cell r="W32">
            <v>296674</v>
          </cell>
          <cell r="X32">
            <v>25100</v>
          </cell>
          <cell r="Y32">
            <v>24359</v>
          </cell>
          <cell r="Z32">
            <v>49459</v>
          </cell>
          <cell r="AA32">
            <v>24180</v>
          </cell>
          <cell r="AB32">
            <v>23310</v>
          </cell>
          <cell r="AC32">
            <v>47490</v>
          </cell>
          <cell r="AD32">
            <v>22600</v>
          </cell>
          <cell r="AE32">
            <v>21777</v>
          </cell>
          <cell r="AF32">
            <v>44377</v>
          </cell>
          <cell r="AG32">
            <v>71880</v>
          </cell>
          <cell r="AH32">
            <v>69446</v>
          </cell>
          <cell r="AI32">
            <v>141326</v>
          </cell>
          <cell r="AJ32">
            <v>221797</v>
          </cell>
          <cell r="AK32">
            <v>216203</v>
          </cell>
          <cell r="AL32">
            <v>438000</v>
          </cell>
          <cell r="AM32">
            <v>19679</v>
          </cell>
          <cell r="AN32">
            <v>13822</v>
          </cell>
          <cell r="AO32">
            <v>33501</v>
          </cell>
          <cell r="AP32">
            <v>18321</v>
          </cell>
          <cell r="AQ32">
            <v>13519</v>
          </cell>
          <cell r="AR32">
            <v>31840</v>
          </cell>
          <cell r="AS32">
            <v>38000</v>
          </cell>
          <cell r="AT32">
            <v>27341</v>
          </cell>
          <cell r="AU32">
            <v>65341</v>
          </cell>
          <cell r="AV32">
            <v>259797</v>
          </cell>
          <cell r="AW32">
            <v>243544</v>
          </cell>
          <cell r="AX32">
            <v>503341</v>
          </cell>
          <cell r="AY32">
            <v>9986</v>
          </cell>
          <cell r="AZ32">
            <v>6935</v>
          </cell>
          <cell r="BA32">
            <v>16921</v>
          </cell>
          <cell r="BB32">
            <v>8061</v>
          </cell>
          <cell r="BC32">
            <v>6643</v>
          </cell>
          <cell r="BD32">
            <v>14704</v>
          </cell>
          <cell r="BE32">
            <v>18047</v>
          </cell>
          <cell r="BF32">
            <v>13578</v>
          </cell>
          <cell r="BG32">
            <v>31625</v>
          </cell>
          <cell r="BH32">
            <v>277844</v>
          </cell>
          <cell r="BI32">
            <v>257122</v>
          </cell>
          <cell r="BJ32">
            <v>534966</v>
          </cell>
          <cell r="BK32">
            <v>277844</v>
          </cell>
          <cell r="BL32">
            <v>257122</v>
          </cell>
          <cell r="BM32">
            <v>534966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349609</v>
          </cell>
          <cell r="G33">
            <v>331931</v>
          </cell>
          <cell r="H33">
            <v>681540</v>
          </cell>
          <cell r="I33">
            <v>265580</v>
          </cell>
          <cell r="J33">
            <v>256334</v>
          </cell>
          <cell r="K33">
            <v>521914</v>
          </cell>
          <cell r="L33">
            <v>255504</v>
          </cell>
          <cell r="M33">
            <v>246702</v>
          </cell>
          <cell r="N33">
            <v>502206</v>
          </cell>
          <cell r="O33">
            <v>253824</v>
          </cell>
          <cell r="P33">
            <v>248836</v>
          </cell>
          <cell r="Q33">
            <v>502660</v>
          </cell>
          <cell r="R33">
            <v>254931</v>
          </cell>
          <cell r="S33">
            <v>249112</v>
          </cell>
          <cell r="T33">
            <v>504043</v>
          </cell>
          <cell r="U33">
            <v>1379448</v>
          </cell>
          <cell r="V33">
            <v>1332915</v>
          </cell>
          <cell r="W33">
            <v>2712363</v>
          </cell>
          <cell r="X33">
            <v>224473</v>
          </cell>
          <cell r="Y33">
            <v>219717</v>
          </cell>
          <cell r="Z33">
            <v>444190</v>
          </cell>
          <cell r="AA33">
            <v>207039</v>
          </cell>
          <cell r="AB33">
            <v>204807</v>
          </cell>
          <cell r="AC33">
            <v>411846</v>
          </cell>
          <cell r="AD33">
            <v>178049</v>
          </cell>
          <cell r="AE33">
            <v>174992</v>
          </cell>
          <cell r="AF33">
            <v>353041</v>
          </cell>
          <cell r="AG33">
            <v>609561</v>
          </cell>
          <cell r="AH33">
            <v>599516</v>
          </cell>
          <cell r="AI33">
            <v>1209077</v>
          </cell>
          <cell r="AJ33">
            <v>1989009</v>
          </cell>
          <cell r="AK33">
            <v>1932431</v>
          </cell>
          <cell r="AL33">
            <v>3921440</v>
          </cell>
          <cell r="AM33">
            <v>147108</v>
          </cell>
          <cell r="AN33">
            <v>141905</v>
          </cell>
          <cell r="AO33">
            <v>289013</v>
          </cell>
          <cell r="AP33">
            <v>111067</v>
          </cell>
          <cell r="AQ33">
            <v>100028</v>
          </cell>
          <cell r="AR33">
            <v>211095</v>
          </cell>
          <cell r="AS33">
            <v>258175</v>
          </cell>
          <cell r="AT33">
            <v>241933</v>
          </cell>
          <cell r="AU33">
            <v>500108</v>
          </cell>
          <cell r="AV33">
            <v>2247184</v>
          </cell>
          <cell r="AW33">
            <v>2174364</v>
          </cell>
          <cell r="AX33">
            <v>4421548</v>
          </cell>
          <cell r="AY33">
            <v>80344</v>
          </cell>
          <cell r="AZ33">
            <v>56152</v>
          </cell>
          <cell r="BA33">
            <v>136496</v>
          </cell>
          <cell r="BB33">
            <v>54114</v>
          </cell>
          <cell r="BC33">
            <v>35294</v>
          </cell>
          <cell r="BD33">
            <v>89408</v>
          </cell>
          <cell r="BE33">
            <v>134458</v>
          </cell>
          <cell r="BF33">
            <v>91446</v>
          </cell>
          <cell r="BG33">
            <v>225904</v>
          </cell>
          <cell r="BH33">
            <v>2381642</v>
          </cell>
          <cell r="BI33">
            <v>2265810</v>
          </cell>
          <cell r="BJ33">
            <v>4647452</v>
          </cell>
          <cell r="BK33">
            <v>2381642</v>
          </cell>
          <cell r="BL33">
            <v>2265810</v>
          </cell>
          <cell r="BM33">
            <v>4647452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</row>
        <row r="35">
          <cell r="C35">
            <v>297</v>
          </cell>
          <cell r="D35">
            <v>329</v>
          </cell>
          <cell r="E35">
            <v>626</v>
          </cell>
          <cell r="F35">
            <v>445</v>
          </cell>
          <cell r="G35">
            <v>411</v>
          </cell>
          <cell r="H35">
            <v>856</v>
          </cell>
          <cell r="I35">
            <v>694</v>
          </cell>
          <cell r="J35">
            <v>565</v>
          </cell>
          <cell r="K35">
            <v>1259</v>
          </cell>
          <cell r="L35">
            <v>748</v>
          </cell>
          <cell r="M35">
            <v>682</v>
          </cell>
          <cell r="N35">
            <v>1430</v>
          </cell>
          <cell r="O35">
            <v>865</v>
          </cell>
          <cell r="P35">
            <v>772</v>
          </cell>
          <cell r="Q35">
            <v>1637</v>
          </cell>
          <cell r="R35">
            <v>1025</v>
          </cell>
          <cell r="S35">
            <v>782</v>
          </cell>
          <cell r="T35">
            <v>1807</v>
          </cell>
          <cell r="U35">
            <v>3777</v>
          </cell>
          <cell r="V35">
            <v>3212</v>
          </cell>
          <cell r="W35">
            <v>6989</v>
          </cell>
          <cell r="X35">
            <v>949</v>
          </cell>
          <cell r="Y35">
            <v>798</v>
          </cell>
          <cell r="Z35">
            <v>1747</v>
          </cell>
          <cell r="AA35">
            <v>897</v>
          </cell>
          <cell r="AB35">
            <v>891</v>
          </cell>
          <cell r="AC35">
            <v>1788</v>
          </cell>
          <cell r="AD35">
            <v>957</v>
          </cell>
          <cell r="AE35">
            <v>948</v>
          </cell>
          <cell r="AF35">
            <v>1905</v>
          </cell>
          <cell r="AG35">
            <v>2803</v>
          </cell>
          <cell r="AH35">
            <v>2637</v>
          </cell>
          <cell r="AI35">
            <v>5440</v>
          </cell>
          <cell r="AJ35">
            <v>6580</v>
          </cell>
          <cell r="AK35">
            <v>5849</v>
          </cell>
          <cell r="AL35">
            <v>12429</v>
          </cell>
          <cell r="AM35">
            <v>658</v>
          </cell>
          <cell r="AN35">
            <v>603</v>
          </cell>
          <cell r="AO35">
            <v>1261</v>
          </cell>
          <cell r="AP35">
            <v>550</v>
          </cell>
          <cell r="AQ35">
            <v>500</v>
          </cell>
          <cell r="AR35">
            <v>1050</v>
          </cell>
          <cell r="AS35">
            <v>1208</v>
          </cell>
          <cell r="AT35">
            <v>1103</v>
          </cell>
          <cell r="AU35">
            <v>2311</v>
          </cell>
          <cell r="AV35">
            <v>7788</v>
          </cell>
          <cell r="AW35">
            <v>6952</v>
          </cell>
          <cell r="AX35">
            <v>14740</v>
          </cell>
          <cell r="AY35">
            <v>1049</v>
          </cell>
          <cell r="AZ35">
            <v>888</v>
          </cell>
          <cell r="BA35">
            <v>1937</v>
          </cell>
          <cell r="BB35">
            <v>350</v>
          </cell>
          <cell r="BC35">
            <v>378</v>
          </cell>
          <cell r="BD35">
            <v>728</v>
          </cell>
          <cell r="BE35">
            <v>1399</v>
          </cell>
          <cell r="BF35">
            <v>1266</v>
          </cell>
          <cell r="BG35">
            <v>2665</v>
          </cell>
          <cell r="BH35">
            <v>9187</v>
          </cell>
          <cell r="BI35">
            <v>8218</v>
          </cell>
          <cell r="BJ35">
            <v>17405</v>
          </cell>
          <cell r="BK35">
            <v>9484</v>
          </cell>
          <cell r="BL35">
            <v>8547</v>
          </cell>
          <cell r="BM35">
            <v>18031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95</v>
          </cell>
          <cell r="G36">
            <v>64</v>
          </cell>
          <cell r="H36">
            <v>159</v>
          </cell>
          <cell r="I36">
            <v>60</v>
          </cell>
          <cell r="J36">
            <v>66</v>
          </cell>
          <cell r="K36">
            <v>126</v>
          </cell>
          <cell r="L36">
            <v>75</v>
          </cell>
          <cell r="M36">
            <v>60</v>
          </cell>
          <cell r="N36">
            <v>135</v>
          </cell>
          <cell r="O36">
            <v>73</v>
          </cell>
          <cell r="P36">
            <v>55</v>
          </cell>
          <cell r="Q36">
            <v>128</v>
          </cell>
          <cell r="R36">
            <v>75</v>
          </cell>
          <cell r="S36">
            <v>56</v>
          </cell>
          <cell r="T36">
            <v>131</v>
          </cell>
          <cell r="U36">
            <v>378</v>
          </cell>
          <cell r="V36">
            <v>301</v>
          </cell>
          <cell r="W36">
            <v>679</v>
          </cell>
          <cell r="X36">
            <v>71</v>
          </cell>
          <cell r="Y36">
            <v>71</v>
          </cell>
          <cell r="Z36">
            <v>142</v>
          </cell>
          <cell r="AA36">
            <v>63</v>
          </cell>
          <cell r="AB36">
            <v>69</v>
          </cell>
          <cell r="AC36">
            <v>132</v>
          </cell>
          <cell r="AD36">
            <v>87</v>
          </cell>
          <cell r="AE36">
            <v>70</v>
          </cell>
          <cell r="AF36">
            <v>157</v>
          </cell>
          <cell r="AG36">
            <v>221</v>
          </cell>
          <cell r="AH36">
            <v>210</v>
          </cell>
          <cell r="AI36">
            <v>431</v>
          </cell>
          <cell r="AJ36">
            <v>599</v>
          </cell>
          <cell r="AK36">
            <v>511</v>
          </cell>
          <cell r="AL36">
            <v>1110</v>
          </cell>
          <cell r="AM36">
            <v>56</v>
          </cell>
          <cell r="AN36">
            <v>50</v>
          </cell>
          <cell r="AO36">
            <v>106</v>
          </cell>
          <cell r="AP36">
            <v>44</v>
          </cell>
          <cell r="AQ36">
            <v>54</v>
          </cell>
          <cell r="AR36">
            <v>98</v>
          </cell>
          <cell r="AS36">
            <v>100</v>
          </cell>
          <cell r="AT36">
            <v>104</v>
          </cell>
          <cell r="AU36">
            <v>204</v>
          </cell>
          <cell r="AV36">
            <v>699</v>
          </cell>
          <cell r="AW36">
            <v>615</v>
          </cell>
          <cell r="AX36">
            <v>1314</v>
          </cell>
          <cell r="AY36">
            <v>34</v>
          </cell>
          <cell r="AZ36">
            <v>25</v>
          </cell>
          <cell r="BA36">
            <v>59</v>
          </cell>
          <cell r="BB36">
            <v>31</v>
          </cell>
          <cell r="BC36">
            <v>23</v>
          </cell>
          <cell r="BD36">
            <v>54</v>
          </cell>
          <cell r="BE36">
            <v>65</v>
          </cell>
          <cell r="BF36">
            <v>48</v>
          </cell>
          <cell r="BG36">
            <v>113</v>
          </cell>
          <cell r="BH36">
            <v>764</v>
          </cell>
          <cell r="BI36">
            <v>663</v>
          </cell>
          <cell r="BJ36">
            <v>1427</v>
          </cell>
          <cell r="BK36">
            <v>764</v>
          </cell>
          <cell r="BL36">
            <v>663</v>
          </cell>
          <cell r="BM36">
            <v>1427</v>
          </cell>
        </row>
        <row r="37">
          <cell r="C37">
            <v>44</v>
          </cell>
          <cell r="D37">
            <v>34</v>
          </cell>
          <cell r="E37">
            <v>78</v>
          </cell>
          <cell r="F37">
            <v>86</v>
          </cell>
          <cell r="G37">
            <v>71</v>
          </cell>
          <cell r="H37">
            <v>157</v>
          </cell>
          <cell r="I37">
            <v>79</v>
          </cell>
          <cell r="J37">
            <v>69</v>
          </cell>
          <cell r="K37">
            <v>148</v>
          </cell>
          <cell r="L37">
            <v>92</v>
          </cell>
          <cell r="M37">
            <v>73</v>
          </cell>
          <cell r="N37">
            <v>165</v>
          </cell>
          <cell r="O37">
            <v>86</v>
          </cell>
          <cell r="P37">
            <v>63</v>
          </cell>
          <cell r="Q37">
            <v>149</v>
          </cell>
          <cell r="R37">
            <v>72</v>
          </cell>
          <cell r="S37">
            <v>68</v>
          </cell>
          <cell r="T37">
            <v>140</v>
          </cell>
          <cell r="U37">
            <v>415</v>
          </cell>
          <cell r="V37">
            <v>344</v>
          </cell>
          <cell r="W37">
            <v>759</v>
          </cell>
          <cell r="X37">
            <v>89</v>
          </cell>
          <cell r="Y37">
            <v>80</v>
          </cell>
          <cell r="Z37">
            <v>169</v>
          </cell>
          <cell r="AA37">
            <v>76</v>
          </cell>
          <cell r="AB37">
            <v>54</v>
          </cell>
          <cell r="AC37">
            <v>130</v>
          </cell>
          <cell r="AD37">
            <v>95</v>
          </cell>
          <cell r="AE37">
            <v>78</v>
          </cell>
          <cell r="AF37">
            <v>173</v>
          </cell>
          <cell r="AG37">
            <v>260</v>
          </cell>
          <cell r="AH37">
            <v>212</v>
          </cell>
          <cell r="AI37">
            <v>472</v>
          </cell>
          <cell r="AJ37">
            <v>675</v>
          </cell>
          <cell r="AK37">
            <v>556</v>
          </cell>
          <cell r="AL37">
            <v>1231</v>
          </cell>
          <cell r="AM37">
            <v>97</v>
          </cell>
          <cell r="AN37">
            <v>79</v>
          </cell>
          <cell r="AO37">
            <v>176</v>
          </cell>
          <cell r="AP37">
            <v>86</v>
          </cell>
          <cell r="AQ37">
            <v>74</v>
          </cell>
          <cell r="AR37">
            <v>160</v>
          </cell>
          <cell r="AS37">
            <v>183</v>
          </cell>
          <cell r="AT37">
            <v>153</v>
          </cell>
          <cell r="AU37">
            <v>336</v>
          </cell>
          <cell r="AV37">
            <v>858</v>
          </cell>
          <cell r="AW37">
            <v>709</v>
          </cell>
          <cell r="AX37">
            <v>1567</v>
          </cell>
          <cell r="AY37">
            <v>51</v>
          </cell>
          <cell r="AZ37">
            <v>35</v>
          </cell>
          <cell r="BA37">
            <v>86</v>
          </cell>
          <cell r="BB37">
            <v>32</v>
          </cell>
          <cell r="BC37">
            <v>44</v>
          </cell>
          <cell r="BD37">
            <v>76</v>
          </cell>
          <cell r="BE37">
            <v>83</v>
          </cell>
          <cell r="BF37">
            <v>79</v>
          </cell>
          <cell r="BG37">
            <v>162</v>
          </cell>
          <cell r="BH37">
            <v>941</v>
          </cell>
          <cell r="BI37">
            <v>788</v>
          </cell>
          <cell r="BJ37">
            <v>1729</v>
          </cell>
          <cell r="BK37">
            <v>985</v>
          </cell>
          <cell r="BL37">
            <v>822</v>
          </cell>
          <cell r="BM37">
            <v>1807</v>
          </cell>
        </row>
        <row r="38">
          <cell r="C38">
            <v>4949</v>
          </cell>
          <cell r="D38">
            <v>5252</v>
          </cell>
          <cell r="E38">
            <v>10201</v>
          </cell>
          <cell r="F38">
            <v>17309</v>
          </cell>
          <cell r="G38">
            <v>14392</v>
          </cell>
          <cell r="H38">
            <v>31701</v>
          </cell>
          <cell r="I38">
            <v>18696</v>
          </cell>
          <cell r="J38">
            <v>17128</v>
          </cell>
          <cell r="K38">
            <v>35824</v>
          </cell>
          <cell r="L38">
            <v>19679</v>
          </cell>
          <cell r="M38">
            <v>15982</v>
          </cell>
          <cell r="N38">
            <v>35661</v>
          </cell>
          <cell r="O38">
            <v>20443</v>
          </cell>
          <cell r="P38">
            <v>16903</v>
          </cell>
          <cell r="Q38">
            <v>37346</v>
          </cell>
          <cell r="R38">
            <v>19863</v>
          </cell>
          <cell r="S38">
            <v>16879</v>
          </cell>
          <cell r="T38">
            <v>36742</v>
          </cell>
          <cell r="U38">
            <v>95990</v>
          </cell>
          <cell r="V38">
            <v>81284</v>
          </cell>
          <cell r="W38">
            <v>177274</v>
          </cell>
          <cell r="X38">
            <v>13414</v>
          </cell>
          <cell r="Y38">
            <v>13487</v>
          </cell>
          <cell r="Z38">
            <v>26901</v>
          </cell>
          <cell r="AA38">
            <v>13746</v>
          </cell>
          <cell r="AB38">
            <v>14272</v>
          </cell>
          <cell r="AC38">
            <v>28018</v>
          </cell>
          <cell r="AD38">
            <v>24975</v>
          </cell>
          <cell r="AE38">
            <v>24293</v>
          </cell>
          <cell r="AF38">
            <v>49268</v>
          </cell>
          <cell r="AG38">
            <v>52135</v>
          </cell>
          <cell r="AH38">
            <v>52052</v>
          </cell>
          <cell r="AI38">
            <v>104187</v>
          </cell>
          <cell r="AJ38">
            <v>148125</v>
          </cell>
          <cell r="AK38">
            <v>133336</v>
          </cell>
          <cell r="AL38">
            <v>281461</v>
          </cell>
          <cell r="AM38">
            <v>16193</v>
          </cell>
          <cell r="AN38">
            <v>16909</v>
          </cell>
          <cell r="AO38">
            <v>33102</v>
          </cell>
          <cell r="AP38">
            <v>12239</v>
          </cell>
          <cell r="AQ38">
            <v>13146</v>
          </cell>
          <cell r="AR38">
            <v>25385</v>
          </cell>
          <cell r="AS38">
            <v>28432</v>
          </cell>
          <cell r="AT38">
            <v>30055</v>
          </cell>
          <cell r="AU38">
            <v>58487</v>
          </cell>
          <cell r="AV38">
            <v>176557</v>
          </cell>
          <cell r="AW38">
            <v>163391</v>
          </cell>
          <cell r="AX38">
            <v>339948</v>
          </cell>
          <cell r="AY38">
            <v>10921</v>
          </cell>
          <cell r="AZ38">
            <v>11553</v>
          </cell>
          <cell r="BA38">
            <v>22474</v>
          </cell>
          <cell r="BB38">
            <v>9188</v>
          </cell>
          <cell r="BC38">
            <v>9972</v>
          </cell>
          <cell r="BD38">
            <v>19160</v>
          </cell>
          <cell r="BE38">
            <v>20109</v>
          </cell>
          <cell r="BF38">
            <v>21525</v>
          </cell>
          <cell r="BG38">
            <v>41634</v>
          </cell>
          <cell r="BH38">
            <v>196666</v>
          </cell>
          <cell r="BI38">
            <v>184916</v>
          </cell>
          <cell r="BJ38">
            <v>381582</v>
          </cell>
          <cell r="BK38">
            <v>201615</v>
          </cell>
          <cell r="BL38">
            <v>190168</v>
          </cell>
          <cell r="BM38">
            <v>391783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</row>
        <row r="40">
          <cell r="C40">
            <v>3617</v>
          </cell>
          <cell r="D40">
            <v>3435</v>
          </cell>
          <cell r="E40">
            <v>7052</v>
          </cell>
          <cell r="F40">
            <v>2018</v>
          </cell>
          <cell r="G40">
            <v>2037</v>
          </cell>
          <cell r="H40">
            <v>4055</v>
          </cell>
          <cell r="I40">
            <v>2130</v>
          </cell>
          <cell r="J40">
            <v>2014</v>
          </cell>
          <cell r="K40">
            <v>4144</v>
          </cell>
          <cell r="L40">
            <v>2109</v>
          </cell>
          <cell r="M40">
            <v>2033</v>
          </cell>
          <cell r="N40">
            <v>4142</v>
          </cell>
          <cell r="O40">
            <v>2099</v>
          </cell>
          <cell r="P40">
            <v>2058</v>
          </cell>
          <cell r="Q40">
            <v>4157</v>
          </cell>
          <cell r="R40">
            <v>2271</v>
          </cell>
          <cell r="S40">
            <v>2269</v>
          </cell>
          <cell r="T40">
            <v>4540</v>
          </cell>
          <cell r="U40">
            <v>10627</v>
          </cell>
          <cell r="V40">
            <v>10411</v>
          </cell>
          <cell r="W40">
            <v>21038</v>
          </cell>
          <cell r="X40">
            <v>2395</v>
          </cell>
          <cell r="Y40">
            <v>2248</v>
          </cell>
          <cell r="Z40">
            <v>4643</v>
          </cell>
          <cell r="AA40">
            <v>2249</v>
          </cell>
          <cell r="AB40">
            <v>2248</v>
          </cell>
          <cell r="AC40">
            <v>4497</v>
          </cell>
          <cell r="AD40">
            <v>2191</v>
          </cell>
          <cell r="AE40">
            <v>2169</v>
          </cell>
          <cell r="AF40">
            <v>4360</v>
          </cell>
          <cell r="AG40">
            <v>6835</v>
          </cell>
          <cell r="AH40">
            <v>6665</v>
          </cell>
          <cell r="AI40">
            <v>13500</v>
          </cell>
          <cell r="AJ40">
            <v>17462</v>
          </cell>
          <cell r="AK40">
            <v>17076</v>
          </cell>
          <cell r="AL40">
            <v>34538</v>
          </cell>
          <cell r="AM40">
            <v>2164</v>
          </cell>
          <cell r="AN40">
            <v>2192</v>
          </cell>
          <cell r="AO40">
            <v>4356</v>
          </cell>
          <cell r="AP40">
            <v>1424</v>
          </cell>
          <cell r="AQ40">
            <v>1684</v>
          </cell>
          <cell r="AR40">
            <v>3108</v>
          </cell>
          <cell r="AS40">
            <v>3588</v>
          </cell>
          <cell r="AT40">
            <v>3876</v>
          </cell>
          <cell r="AU40">
            <v>7464</v>
          </cell>
          <cell r="AV40">
            <v>21050</v>
          </cell>
          <cell r="AW40">
            <v>20952</v>
          </cell>
          <cell r="AX40">
            <v>42002</v>
          </cell>
          <cell r="AY40">
            <v>1066</v>
          </cell>
          <cell r="AZ40">
            <v>1174</v>
          </cell>
          <cell r="BA40">
            <v>2240</v>
          </cell>
          <cell r="BB40">
            <v>982</v>
          </cell>
          <cell r="BC40">
            <v>1218</v>
          </cell>
          <cell r="BD40">
            <v>2200</v>
          </cell>
          <cell r="BE40">
            <v>2048</v>
          </cell>
          <cell r="BF40">
            <v>2392</v>
          </cell>
          <cell r="BG40">
            <v>4440</v>
          </cell>
          <cell r="BH40">
            <v>23098</v>
          </cell>
          <cell r="BI40">
            <v>23344</v>
          </cell>
          <cell r="BJ40">
            <v>46442</v>
          </cell>
          <cell r="BK40">
            <v>26715</v>
          </cell>
          <cell r="BL40">
            <v>26779</v>
          </cell>
          <cell r="BM40">
            <v>53494</v>
          </cell>
        </row>
        <row r="41">
          <cell r="C41">
            <v>386646</v>
          </cell>
          <cell r="D41">
            <v>339038</v>
          </cell>
          <cell r="E41">
            <v>725684</v>
          </cell>
          <cell r="F41">
            <v>3227255</v>
          </cell>
          <cell r="G41">
            <v>2939921</v>
          </cell>
          <cell r="H41">
            <v>6167176</v>
          </cell>
          <cell r="I41">
            <v>2845248</v>
          </cell>
          <cell r="J41">
            <v>2630741</v>
          </cell>
          <cell r="K41">
            <v>5475989</v>
          </cell>
          <cell r="L41">
            <v>2730233</v>
          </cell>
          <cell r="M41">
            <v>2521986</v>
          </cell>
          <cell r="N41">
            <v>5252219</v>
          </cell>
          <cell r="O41">
            <v>2578593</v>
          </cell>
          <cell r="P41">
            <v>2380715</v>
          </cell>
          <cell r="Q41">
            <v>4959308</v>
          </cell>
          <cell r="R41">
            <v>2398004</v>
          </cell>
          <cell r="S41">
            <v>2218610</v>
          </cell>
          <cell r="T41">
            <v>4616614</v>
          </cell>
          <cell r="U41">
            <v>13779333</v>
          </cell>
          <cell r="V41">
            <v>12691973</v>
          </cell>
          <cell r="W41">
            <v>26471306</v>
          </cell>
          <cell r="X41">
            <v>2087745</v>
          </cell>
          <cell r="Y41">
            <v>1848479</v>
          </cell>
          <cell r="Z41">
            <v>3936224</v>
          </cell>
          <cell r="AA41">
            <v>1938856</v>
          </cell>
          <cell r="AB41">
            <v>1684560</v>
          </cell>
          <cell r="AC41">
            <v>3623416</v>
          </cell>
          <cell r="AD41">
            <v>1786698</v>
          </cell>
          <cell r="AE41">
            <v>1561289</v>
          </cell>
          <cell r="AF41">
            <v>3347987</v>
          </cell>
          <cell r="AG41">
            <v>5813299</v>
          </cell>
          <cell r="AH41">
            <v>5094328</v>
          </cell>
          <cell r="AI41">
            <v>10907627</v>
          </cell>
          <cell r="AJ41">
            <v>19592632</v>
          </cell>
          <cell r="AK41">
            <v>17786301</v>
          </cell>
          <cell r="AL41">
            <v>37378933</v>
          </cell>
          <cell r="AM41">
            <v>1616107</v>
          </cell>
          <cell r="AN41">
            <v>1287315</v>
          </cell>
          <cell r="AO41">
            <v>2903422</v>
          </cell>
          <cell r="AP41">
            <v>1424372</v>
          </cell>
          <cell r="AQ41">
            <v>1107702</v>
          </cell>
          <cell r="AR41">
            <v>2532074</v>
          </cell>
          <cell r="AS41">
            <v>3040479</v>
          </cell>
          <cell r="AT41">
            <v>2395017</v>
          </cell>
          <cell r="AU41">
            <v>5435496</v>
          </cell>
          <cell r="AV41">
            <v>22633111</v>
          </cell>
          <cell r="AW41">
            <v>20181318</v>
          </cell>
          <cell r="AX41">
            <v>42814429</v>
          </cell>
          <cell r="AY41">
            <v>823055</v>
          </cell>
          <cell r="AZ41">
            <v>630586</v>
          </cell>
          <cell r="BA41">
            <v>1453641</v>
          </cell>
          <cell r="BB41">
            <v>734869</v>
          </cell>
          <cell r="BC41">
            <v>571097</v>
          </cell>
          <cell r="BD41">
            <v>1305966</v>
          </cell>
          <cell r="BE41">
            <v>1557924</v>
          </cell>
          <cell r="BF41">
            <v>1201683</v>
          </cell>
          <cell r="BG41">
            <v>2759607</v>
          </cell>
          <cell r="BH41">
            <v>24191035</v>
          </cell>
          <cell r="BI41">
            <v>21383001</v>
          </cell>
          <cell r="BJ41">
            <v>45574036</v>
          </cell>
          <cell r="BK41">
            <v>24577681</v>
          </cell>
          <cell r="BL41">
            <v>21722039</v>
          </cell>
          <cell r="BM41">
            <v>46299720</v>
          </cell>
        </row>
      </sheetData>
      <sheetData sheetId="5">
        <row r="6">
          <cell r="C6">
            <v>13798</v>
          </cell>
          <cell r="D6">
            <v>9578</v>
          </cell>
          <cell r="E6">
            <v>23376</v>
          </cell>
          <cell r="F6">
            <v>101993</v>
          </cell>
          <cell r="G6">
            <v>97678</v>
          </cell>
          <cell r="H6">
            <v>199671</v>
          </cell>
          <cell r="I6">
            <v>76846</v>
          </cell>
          <cell r="J6">
            <v>74637</v>
          </cell>
          <cell r="K6">
            <v>151483</v>
          </cell>
          <cell r="L6">
            <v>75237</v>
          </cell>
          <cell r="M6">
            <v>70558</v>
          </cell>
          <cell r="N6">
            <v>145795</v>
          </cell>
          <cell r="O6">
            <v>68709</v>
          </cell>
          <cell r="P6">
            <v>63720</v>
          </cell>
          <cell r="Q6">
            <v>132429</v>
          </cell>
          <cell r="R6">
            <v>66223</v>
          </cell>
          <cell r="S6">
            <v>58767</v>
          </cell>
          <cell r="T6">
            <v>124990</v>
          </cell>
          <cell r="U6">
            <v>389008</v>
          </cell>
          <cell r="V6">
            <v>365360</v>
          </cell>
          <cell r="W6">
            <v>754368</v>
          </cell>
          <cell r="X6">
            <v>54490</v>
          </cell>
          <cell r="Y6">
            <v>45357</v>
          </cell>
          <cell r="Z6">
            <v>99847</v>
          </cell>
          <cell r="AA6">
            <v>50106</v>
          </cell>
          <cell r="AB6">
            <v>42051</v>
          </cell>
          <cell r="AC6">
            <v>92157</v>
          </cell>
          <cell r="AD6">
            <v>45185</v>
          </cell>
          <cell r="AE6">
            <v>38689</v>
          </cell>
          <cell r="AF6">
            <v>83874</v>
          </cell>
          <cell r="AG6">
            <v>149781</v>
          </cell>
          <cell r="AH6">
            <v>126097</v>
          </cell>
          <cell r="AI6">
            <v>275878</v>
          </cell>
          <cell r="AJ6">
            <v>538789</v>
          </cell>
          <cell r="AK6">
            <v>491457</v>
          </cell>
          <cell r="AL6">
            <v>1030246</v>
          </cell>
          <cell r="AM6">
            <v>42302</v>
          </cell>
          <cell r="AN6">
            <v>35748</v>
          </cell>
          <cell r="AO6">
            <v>78050</v>
          </cell>
          <cell r="AP6">
            <v>39234</v>
          </cell>
          <cell r="AQ6">
            <v>33372</v>
          </cell>
          <cell r="AR6">
            <v>72606</v>
          </cell>
          <cell r="AS6">
            <v>81536</v>
          </cell>
          <cell r="AT6">
            <v>69120</v>
          </cell>
          <cell r="AU6">
            <v>150656</v>
          </cell>
          <cell r="AV6">
            <v>620325</v>
          </cell>
          <cell r="AW6">
            <v>560577</v>
          </cell>
          <cell r="AX6">
            <v>1180902</v>
          </cell>
          <cell r="AY6">
            <v>30309</v>
          </cell>
          <cell r="AZ6">
            <v>19388</v>
          </cell>
          <cell r="BA6">
            <v>49697</v>
          </cell>
          <cell r="BB6">
            <v>32718</v>
          </cell>
          <cell r="BC6">
            <v>17441</v>
          </cell>
          <cell r="BD6">
            <v>50159</v>
          </cell>
          <cell r="BE6">
            <v>63027</v>
          </cell>
          <cell r="BF6">
            <v>36829</v>
          </cell>
          <cell r="BG6">
            <v>99856</v>
          </cell>
          <cell r="BH6">
            <v>683352</v>
          </cell>
          <cell r="BI6">
            <v>597406</v>
          </cell>
          <cell r="BJ6">
            <v>1280758</v>
          </cell>
        </row>
        <row r="7">
          <cell r="C7">
            <v>21181</v>
          </cell>
          <cell r="D7">
            <v>19234</v>
          </cell>
          <cell r="E7">
            <v>40415</v>
          </cell>
          <cell r="F7">
            <v>24911</v>
          </cell>
          <cell r="G7">
            <v>23535</v>
          </cell>
          <cell r="H7">
            <v>48446</v>
          </cell>
          <cell r="I7">
            <v>18740</v>
          </cell>
          <cell r="J7">
            <v>17900</v>
          </cell>
          <cell r="K7">
            <v>36640</v>
          </cell>
          <cell r="L7">
            <v>16147</v>
          </cell>
          <cell r="M7">
            <v>15353</v>
          </cell>
          <cell r="N7">
            <v>31500</v>
          </cell>
          <cell r="O7">
            <v>13859</v>
          </cell>
          <cell r="P7">
            <v>13325</v>
          </cell>
          <cell r="Q7">
            <v>27184</v>
          </cell>
          <cell r="R7">
            <v>12625</v>
          </cell>
          <cell r="S7">
            <v>11841</v>
          </cell>
          <cell r="T7">
            <v>24466</v>
          </cell>
          <cell r="U7">
            <v>86282</v>
          </cell>
          <cell r="V7">
            <v>81954</v>
          </cell>
          <cell r="W7">
            <v>168236</v>
          </cell>
          <cell r="X7">
            <v>11073</v>
          </cell>
          <cell r="Y7">
            <v>10319</v>
          </cell>
          <cell r="Z7">
            <v>21392</v>
          </cell>
          <cell r="AA7">
            <v>9657</v>
          </cell>
          <cell r="AB7">
            <v>8833</v>
          </cell>
          <cell r="AC7">
            <v>18490</v>
          </cell>
          <cell r="AD7">
            <v>9028</v>
          </cell>
          <cell r="AE7">
            <v>8398</v>
          </cell>
          <cell r="AF7">
            <v>17426</v>
          </cell>
          <cell r="AG7">
            <v>29758</v>
          </cell>
          <cell r="AH7">
            <v>27550</v>
          </cell>
          <cell r="AI7">
            <v>57308</v>
          </cell>
          <cell r="AJ7">
            <v>116040</v>
          </cell>
          <cell r="AK7">
            <v>109504</v>
          </cell>
          <cell r="AL7">
            <v>225544</v>
          </cell>
          <cell r="AM7">
            <v>7274</v>
          </cell>
          <cell r="AN7">
            <v>6437</v>
          </cell>
          <cell r="AO7">
            <v>13711</v>
          </cell>
          <cell r="AP7">
            <v>6064</v>
          </cell>
          <cell r="AQ7">
            <v>5258</v>
          </cell>
          <cell r="AR7">
            <v>11322</v>
          </cell>
          <cell r="AS7">
            <v>13338</v>
          </cell>
          <cell r="AT7">
            <v>11695</v>
          </cell>
          <cell r="AU7">
            <v>25033</v>
          </cell>
          <cell r="AV7">
            <v>129378</v>
          </cell>
          <cell r="AW7">
            <v>121199</v>
          </cell>
          <cell r="AX7">
            <v>250577</v>
          </cell>
          <cell r="AY7">
            <v>4233</v>
          </cell>
          <cell r="AZ7">
            <v>3701</v>
          </cell>
          <cell r="BA7">
            <v>7934</v>
          </cell>
          <cell r="BB7">
            <v>3887</v>
          </cell>
          <cell r="BC7">
            <v>3176</v>
          </cell>
          <cell r="BD7">
            <v>7063</v>
          </cell>
          <cell r="BE7">
            <v>8120</v>
          </cell>
          <cell r="BF7">
            <v>6877</v>
          </cell>
          <cell r="BG7">
            <v>14997</v>
          </cell>
          <cell r="BH7">
            <v>137498</v>
          </cell>
          <cell r="BI7">
            <v>128076</v>
          </cell>
          <cell r="BJ7">
            <v>265574</v>
          </cell>
        </row>
        <row r="8">
          <cell r="C8">
            <v>79777</v>
          </cell>
          <cell r="D8">
            <v>77174</v>
          </cell>
          <cell r="E8">
            <v>156951</v>
          </cell>
          <cell r="F8">
            <v>51911</v>
          </cell>
          <cell r="G8">
            <v>51591</v>
          </cell>
          <cell r="H8">
            <v>103502</v>
          </cell>
          <cell r="I8">
            <v>42567</v>
          </cell>
          <cell r="J8">
            <v>42757</v>
          </cell>
          <cell r="K8">
            <v>85324</v>
          </cell>
          <cell r="L8">
            <v>39025</v>
          </cell>
          <cell r="M8">
            <v>38715</v>
          </cell>
          <cell r="N8">
            <v>77740</v>
          </cell>
          <cell r="O8">
            <v>36527</v>
          </cell>
          <cell r="P8">
            <v>35852</v>
          </cell>
          <cell r="Q8">
            <v>72379</v>
          </cell>
          <cell r="R8">
            <v>38224</v>
          </cell>
          <cell r="S8">
            <v>39271</v>
          </cell>
          <cell r="T8">
            <v>77495</v>
          </cell>
          <cell r="U8">
            <v>208254</v>
          </cell>
          <cell r="V8">
            <v>208186</v>
          </cell>
          <cell r="W8">
            <v>416440</v>
          </cell>
          <cell r="X8">
            <v>37668</v>
          </cell>
          <cell r="Y8">
            <v>38487</v>
          </cell>
          <cell r="Z8">
            <v>76155</v>
          </cell>
          <cell r="AA8">
            <v>37163</v>
          </cell>
          <cell r="AB8">
            <v>38034</v>
          </cell>
          <cell r="AC8">
            <v>75197</v>
          </cell>
          <cell r="AD8">
            <v>37877</v>
          </cell>
          <cell r="AE8">
            <v>31063</v>
          </cell>
          <cell r="AF8">
            <v>68940</v>
          </cell>
          <cell r="AG8">
            <v>112708</v>
          </cell>
          <cell r="AH8">
            <v>107584</v>
          </cell>
          <cell r="AI8">
            <v>220292</v>
          </cell>
          <cell r="AJ8">
            <v>320962</v>
          </cell>
          <cell r="AK8">
            <v>315770</v>
          </cell>
          <cell r="AL8">
            <v>636732</v>
          </cell>
          <cell r="AM8">
            <v>31285</v>
          </cell>
          <cell r="AN8">
            <v>25808</v>
          </cell>
          <cell r="AO8">
            <v>57093</v>
          </cell>
          <cell r="AP8">
            <v>22774</v>
          </cell>
          <cell r="AQ8">
            <v>23215</v>
          </cell>
          <cell r="AR8">
            <v>45989</v>
          </cell>
          <cell r="AS8">
            <v>54059</v>
          </cell>
          <cell r="AT8">
            <v>49023</v>
          </cell>
          <cell r="AU8">
            <v>103082</v>
          </cell>
          <cell r="AV8">
            <v>375021</v>
          </cell>
          <cell r="AW8">
            <v>364793</v>
          </cell>
          <cell r="AX8">
            <v>739814</v>
          </cell>
          <cell r="AY8">
            <v>9510</v>
          </cell>
          <cell r="AZ8">
            <v>6525</v>
          </cell>
          <cell r="BA8">
            <v>16035</v>
          </cell>
          <cell r="BB8">
            <v>8271</v>
          </cell>
          <cell r="BC8">
            <v>5273</v>
          </cell>
          <cell r="BD8">
            <v>13544</v>
          </cell>
          <cell r="BE8">
            <v>17781</v>
          </cell>
          <cell r="BF8">
            <v>11798</v>
          </cell>
          <cell r="BG8">
            <v>29579</v>
          </cell>
          <cell r="BH8">
            <v>392802</v>
          </cell>
          <cell r="BI8">
            <v>376591</v>
          </cell>
          <cell r="BJ8">
            <v>769393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37001</v>
          </cell>
          <cell r="G9">
            <v>20418</v>
          </cell>
          <cell r="H9">
            <v>57419</v>
          </cell>
          <cell r="I9">
            <v>28667</v>
          </cell>
          <cell r="J9">
            <v>16354</v>
          </cell>
          <cell r="K9">
            <v>45021</v>
          </cell>
          <cell r="L9">
            <v>24762</v>
          </cell>
          <cell r="M9">
            <v>13820</v>
          </cell>
          <cell r="N9">
            <v>38582</v>
          </cell>
          <cell r="O9">
            <v>21762</v>
          </cell>
          <cell r="P9">
            <v>11760</v>
          </cell>
          <cell r="Q9">
            <v>33522</v>
          </cell>
          <cell r="R9">
            <v>18359</v>
          </cell>
          <cell r="S9">
            <v>10151</v>
          </cell>
          <cell r="T9">
            <v>28510</v>
          </cell>
          <cell r="U9">
            <v>130551</v>
          </cell>
          <cell r="V9">
            <v>72503</v>
          </cell>
          <cell r="W9">
            <v>203054</v>
          </cell>
          <cell r="X9">
            <v>13899</v>
          </cell>
          <cell r="Y9">
            <v>7129</v>
          </cell>
          <cell r="Z9">
            <v>21028</v>
          </cell>
          <cell r="AA9">
            <v>11733</v>
          </cell>
          <cell r="AB9">
            <v>6093</v>
          </cell>
          <cell r="AC9">
            <v>17826</v>
          </cell>
          <cell r="AD9">
            <v>10267</v>
          </cell>
          <cell r="AE9">
            <v>4933</v>
          </cell>
          <cell r="AF9">
            <v>15200</v>
          </cell>
          <cell r="AG9">
            <v>35899</v>
          </cell>
          <cell r="AH9">
            <v>18155</v>
          </cell>
          <cell r="AI9">
            <v>54054</v>
          </cell>
          <cell r="AJ9">
            <v>166450</v>
          </cell>
          <cell r="AK9">
            <v>90658</v>
          </cell>
          <cell r="AL9">
            <v>257108</v>
          </cell>
          <cell r="AM9">
            <v>6284</v>
          </cell>
          <cell r="AN9">
            <v>3356</v>
          </cell>
          <cell r="AO9">
            <v>9640</v>
          </cell>
          <cell r="AP9">
            <v>4854</v>
          </cell>
          <cell r="AQ9">
            <v>2671</v>
          </cell>
          <cell r="AR9">
            <v>7525</v>
          </cell>
          <cell r="AS9">
            <v>11138</v>
          </cell>
          <cell r="AT9">
            <v>6027</v>
          </cell>
          <cell r="AU9">
            <v>17165</v>
          </cell>
          <cell r="AV9">
            <v>177588</v>
          </cell>
          <cell r="AW9">
            <v>96685</v>
          </cell>
          <cell r="AX9">
            <v>274273</v>
          </cell>
          <cell r="AY9">
            <v>3540</v>
          </cell>
          <cell r="AZ9">
            <v>2041</v>
          </cell>
          <cell r="BA9">
            <v>5581</v>
          </cell>
          <cell r="BB9">
            <v>2506</v>
          </cell>
          <cell r="BC9">
            <v>1215</v>
          </cell>
          <cell r="BD9">
            <v>3721</v>
          </cell>
          <cell r="BE9">
            <v>6046</v>
          </cell>
          <cell r="BF9">
            <v>3256</v>
          </cell>
          <cell r="BG9">
            <v>9302</v>
          </cell>
          <cell r="BH9">
            <v>183634</v>
          </cell>
          <cell r="BI9">
            <v>99941</v>
          </cell>
          <cell r="BJ9">
            <v>283575</v>
          </cell>
        </row>
        <row r="10">
          <cell r="C10">
            <v>11920</v>
          </cell>
          <cell r="D10">
            <v>10384</v>
          </cell>
          <cell r="E10">
            <v>22304</v>
          </cell>
          <cell r="F10">
            <v>120504</v>
          </cell>
          <cell r="G10">
            <v>113399</v>
          </cell>
          <cell r="H10">
            <v>233903</v>
          </cell>
          <cell r="I10">
            <v>107052</v>
          </cell>
          <cell r="J10">
            <v>99886</v>
          </cell>
          <cell r="K10">
            <v>206938</v>
          </cell>
          <cell r="L10">
            <v>102825</v>
          </cell>
          <cell r="M10">
            <v>93909</v>
          </cell>
          <cell r="N10">
            <v>196734</v>
          </cell>
          <cell r="O10">
            <v>95039</v>
          </cell>
          <cell r="P10">
            <v>88812</v>
          </cell>
          <cell r="Q10">
            <v>183851</v>
          </cell>
          <cell r="R10">
            <v>83138</v>
          </cell>
          <cell r="S10">
            <v>78686</v>
          </cell>
          <cell r="T10">
            <v>161824</v>
          </cell>
          <cell r="U10">
            <v>508558</v>
          </cell>
          <cell r="V10">
            <v>474692</v>
          </cell>
          <cell r="W10">
            <v>983250</v>
          </cell>
          <cell r="X10">
            <v>72314</v>
          </cell>
          <cell r="Y10">
            <v>64901</v>
          </cell>
          <cell r="Z10">
            <v>137215</v>
          </cell>
          <cell r="AA10">
            <v>63609</v>
          </cell>
          <cell r="AB10">
            <v>55777</v>
          </cell>
          <cell r="AC10">
            <v>119386</v>
          </cell>
          <cell r="AD10">
            <v>56565</v>
          </cell>
          <cell r="AE10">
            <v>50329</v>
          </cell>
          <cell r="AF10">
            <v>106894</v>
          </cell>
          <cell r="AG10">
            <v>192488</v>
          </cell>
          <cell r="AH10">
            <v>171007</v>
          </cell>
          <cell r="AI10">
            <v>363495</v>
          </cell>
          <cell r="AJ10">
            <v>701046</v>
          </cell>
          <cell r="AK10">
            <v>645699</v>
          </cell>
          <cell r="AL10">
            <v>1346745</v>
          </cell>
          <cell r="AM10">
            <v>45204</v>
          </cell>
          <cell r="AN10">
            <v>39834</v>
          </cell>
          <cell r="AO10">
            <v>85038</v>
          </cell>
          <cell r="AP10">
            <v>39675</v>
          </cell>
          <cell r="AQ10">
            <v>33711</v>
          </cell>
          <cell r="AR10">
            <v>73386</v>
          </cell>
          <cell r="AS10">
            <v>84879</v>
          </cell>
          <cell r="AT10">
            <v>73545</v>
          </cell>
          <cell r="AU10">
            <v>158424</v>
          </cell>
          <cell r="AV10">
            <v>785925</v>
          </cell>
          <cell r="AW10">
            <v>719244</v>
          </cell>
          <cell r="AX10">
            <v>1505169</v>
          </cell>
          <cell r="AY10">
            <v>24544</v>
          </cell>
          <cell r="AZ10">
            <v>18560</v>
          </cell>
          <cell r="BA10">
            <v>43104</v>
          </cell>
          <cell r="BB10">
            <v>22015</v>
          </cell>
          <cell r="BC10">
            <v>15317</v>
          </cell>
          <cell r="BD10">
            <v>37332</v>
          </cell>
          <cell r="BE10">
            <v>46559</v>
          </cell>
          <cell r="BF10">
            <v>33877</v>
          </cell>
          <cell r="BG10">
            <v>80436</v>
          </cell>
          <cell r="BH10">
            <v>832484</v>
          </cell>
          <cell r="BI10">
            <v>753121</v>
          </cell>
          <cell r="BJ10">
            <v>1585605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765</v>
          </cell>
          <cell r="G11">
            <v>723</v>
          </cell>
          <cell r="H11">
            <v>1488</v>
          </cell>
          <cell r="I11">
            <v>833</v>
          </cell>
          <cell r="J11">
            <v>789</v>
          </cell>
          <cell r="K11">
            <v>1622</v>
          </cell>
          <cell r="L11">
            <v>840</v>
          </cell>
          <cell r="M11">
            <v>797</v>
          </cell>
          <cell r="N11">
            <v>1637</v>
          </cell>
          <cell r="O11">
            <v>904</v>
          </cell>
          <cell r="P11">
            <v>795</v>
          </cell>
          <cell r="Q11">
            <v>1699</v>
          </cell>
          <cell r="R11">
            <v>1054</v>
          </cell>
          <cell r="S11">
            <v>958</v>
          </cell>
          <cell r="T11">
            <v>2012</v>
          </cell>
          <cell r="U11">
            <v>4396</v>
          </cell>
          <cell r="V11">
            <v>4062</v>
          </cell>
          <cell r="W11">
            <v>8458</v>
          </cell>
          <cell r="X11">
            <v>1047</v>
          </cell>
          <cell r="Y11">
            <v>963</v>
          </cell>
          <cell r="Z11">
            <v>2010</v>
          </cell>
          <cell r="AA11">
            <v>1016</v>
          </cell>
          <cell r="AB11">
            <v>897</v>
          </cell>
          <cell r="AC11">
            <v>1913</v>
          </cell>
          <cell r="AD11">
            <v>1089</v>
          </cell>
          <cell r="AE11">
            <v>970</v>
          </cell>
          <cell r="AF11">
            <v>2059</v>
          </cell>
          <cell r="AG11">
            <v>3152</v>
          </cell>
          <cell r="AH11">
            <v>2830</v>
          </cell>
          <cell r="AI11">
            <v>5982</v>
          </cell>
          <cell r="AJ11">
            <v>7548</v>
          </cell>
          <cell r="AK11">
            <v>6892</v>
          </cell>
          <cell r="AL11">
            <v>14440</v>
          </cell>
          <cell r="AM11">
            <v>1042</v>
          </cell>
          <cell r="AN11">
            <v>970</v>
          </cell>
          <cell r="AO11">
            <v>2012</v>
          </cell>
          <cell r="AP11">
            <v>663</v>
          </cell>
          <cell r="AQ11">
            <v>658</v>
          </cell>
          <cell r="AR11">
            <v>1321</v>
          </cell>
          <cell r="AS11">
            <v>1705</v>
          </cell>
          <cell r="AT11">
            <v>1628</v>
          </cell>
          <cell r="AU11">
            <v>3333</v>
          </cell>
          <cell r="AV11">
            <v>9253</v>
          </cell>
          <cell r="AW11">
            <v>8520</v>
          </cell>
          <cell r="AX11">
            <v>17773</v>
          </cell>
          <cell r="AY11">
            <v>443</v>
          </cell>
          <cell r="AZ11">
            <v>418</v>
          </cell>
          <cell r="BA11">
            <v>861</v>
          </cell>
          <cell r="BB11">
            <v>332</v>
          </cell>
          <cell r="BC11">
            <v>326</v>
          </cell>
          <cell r="BD11">
            <v>658</v>
          </cell>
          <cell r="BE11">
            <v>775</v>
          </cell>
          <cell r="BF11">
            <v>744</v>
          </cell>
          <cell r="BG11">
            <v>1519</v>
          </cell>
          <cell r="BH11">
            <v>10028</v>
          </cell>
          <cell r="BI11">
            <v>9264</v>
          </cell>
          <cell r="BJ11">
            <v>19292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182385</v>
          </cell>
          <cell r="G12">
            <v>166015</v>
          </cell>
          <cell r="H12">
            <v>348400</v>
          </cell>
          <cell r="I12">
            <v>137462</v>
          </cell>
          <cell r="J12">
            <v>128918</v>
          </cell>
          <cell r="K12">
            <v>266380</v>
          </cell>
          <cell r="L12">
            <v>121267</v>
          </cell>
          <cell r="M12">
            <v>113730</v>
          </cell>
          <cell r="N12">
            <v>234997</v>
          </cell>
          <cell r="O12">
            <v>104388</v>
          </cell>
          <cell r="P12">
            <v>97901</v>
          </cell>
          <cell r="Q12">
            <v>202289</v>
          </cell>
          <cell r="R12">
            <v>89259</v>
          </cell>
          <cell r="S12">
            <v>83713</v>
          </cell>
          <cell r="T12">
            <v>172972</v>
          </cell>
          <cell r="U12">
            <v>634761</v>
          </cell>
          <cell r="V12">
            <v>590277</v>
          </cell>
          <cell r="W12">
            <v>1225038</v>
          </cell>
          <cell r="X12">
            <v>73128</v>
          </cell>
          <cell r="Y12">
            <v>68584</v>
          </cell>
          <cell r="Z12">
            <v>141712</v>
          </cell>
          <cell r="AA12">
            <v>59143</v>
          </cell>
          <cell r="AB12">
            <v>55464</v>
          </cell>
          <cell r="AC12">
            <v>114607</v>
          </cell>
          <cell r="AD12">
            <v>66056</v>
          </cell>
          <cell r="AE12">
            <v>51574</v>
          </cell>
          <cell r="AF12">
            <v>117630</v>
          </cell>
          <cell r="AG12">
            <v>198327</v>
          </cell>
          <cell r="AH12">
            <v>175622</v>
          </cell>
          <cell r="AI12">
            <v>373949</v>
          </cell>
          <cell r="AJ12">
            <v>833088</v>
          </cell>
          <cell r="AK12">
            <v>765899</v>
          </cell>
          <cell r="AL12">
            <v>1598987</v>
          </cell>
          <cell r="AM12">
            <v>55544</v>
          </cell>
          <cell r="AN12">
            <v>43424</v>
          </cell>
          <cell r="AO12">
            <v>98968</v>
          </cell>
          <cell r="AP12">
            <v>46089</v>
          </cell>
          <cell r="AQ12">
            <v>36176</v>
          </cell>
          <cell r="AR12">
            <v>82265</v>
          </cell>
          <cell r="AS12">
            <v>101633</v>
          </cell>
          <cell r="AT12">
            <v>79600</v>
          </cell>
          <cell r="AU12">
            <v>181233</v>
          </cell>
          <cell r="AV12">
            <v>934721</v>
          </cell>
          <cell r="AW12">
            <v>845499</v>
          </cell>
          <cell r="AX12">
            <v>1780220</v>
          </cell>
          <cell r="AY12">
            <v>21040</v>
          </cell>
          <cell r="AZ12">
            <v>17181</v>
          </cell>
          <cell r="BA12">
            <v>38221</v>
          </cell>
          <cell r="BB12">
            <v>19939</v>
          </cell>
          <cell r="BC12">
            <v>15652</v>
          </cell>
          <cell r="BD12">
            <v>35591</v>
          </cell>
          <cell r="BE12">
            <v>40979</v>
          </cell>
          <cell r="BF12">
            <v>32833</v>
          </cell>
          <cell r="BG12">
            <v>73812</v>
          </cell>
          <cell r="BH12">
            <v>975700</v>
          </cell>
          <cell r="BI12">
            <v>878332</v>
          </cell>
          <cell r="BJ12">
            <v>1854032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3688</v>
          </cell>
          <cell r="G14">
            <v>3444</v>
          </cell>
          <cell r="H14">
            <v>7132</v>
          </cell>
          <cell r="I14">
            <v>3399</v>
          </cell>
          <cell r="J14">
            <v>3241</v>
          </cell>
          <cell r="K14">
            <v>6640</v>
          </cell>
          <cell r="L14">
            <v>3561</v>
          </cell>
          <cell r="M14">
            <v>3261</v>
          </cell>
          <cell r="N14">
            <v>6822</v>
          </cell>
          <cell r="O14">
            <v>3637</v>
          </cell>
          <cell r="P14">
            <v>3363</v>
          </cell>
          <cell r="Q14">
            <v>7000</v>
          </cell>
          <cell r="R14">
            <v>3754</v>
          </cell>
          <cell r="S14">
            <v>3576</v>
          </cell>
          <cell r="T14">
            <v>7330</v>
          </cell>
          <cell r="U14">
            <v>18039</v>
          </cell>
          <cell r="V14">
            <v>16885</v>
          </cell>
          <cell r="W14">
            <v>34924</v>
          </cell>
          <cell r="X14">
            <v>4124</v>
          </cell>
          <cell r="Y14">
            <v>3758</v>
          </cell>
          <cell r="Z14">
            <v>7882</v>
          </cell>
          <cell r="AA14">
            <v>3924</v>
          </cell>
          <cell r="AB14">
            <v>3666</v>
          </cell>
          <cell r="AC14">
            <v>7590</v>
          </cell>
          <cell r="AD14">
            <v>4451</v>
          </cell>
          <cell r="AE14">
            <v>4088</v>
          </cell>
          <cell r="AF14">
            <v>8539</v>
          </cell>
          <cell r="AG14">
            <v>12499</v>
          </cell>
          <cell r="AH14">
            <v>11512</v>
          </cell>
          <cell r="AI14">
            <v>24011</v>
          </cell>
          <cell r="AJ14">
            <v>30538</v>
          </cell>
          <cell r="AK14">
            <v>28397</v>
          </cell>
          <cell r="AL14">
            <v>58935</v>
          </cell>
          <cell r="AM14">
            <v>3177</v>
          </cell>
          <cell r="AN14">
            <v>3978</v>
          </cell>
          <cell r="AO14">
            <v>7155</v>
          </cell>
          <cell r="AP14">
            <v>3115</v>
          </cell>
          <cell r="AQ14">
            <v>3900</v>
          </cell>
          <cell r="AR14">
            <v>7015</v>
          </cell>
          <cell r="AS14">
            <v>6292</v>
          </cell>
          <cell r="AT14">
            <v>7878</v>
          </cell>
          <cell r="AU14">
            <v>14170</v>
          </cell>
          <cell r="AV14">
            <v>36830</v>
          </cell>
          <cell r="AW14">
            <v>36275</v>
          </cell>
          <cell r="AX14">
            <v>73105</v>
          </cell>
          <cell r="AY14">
            <v>2805</v>
          </cell>
          <cell r="AZ14">
            <v>2587</v>
          </cell>
          <cell r="BA14">
            <v>5392</v>
          </cell>
          <cell r="BB14">
            <v>2590</v>
          </cell>
          <cell r="BC14">
            <v>2388</v>
          </cell>
          <cell r="BD14">
            <v>4978</v>
          </cell>
          <cell r="BE14">
            <v>5395</v>
          </cell>
          <cell r="BF14">
            <v>4975</v>
          </cell>
          <cell r="BG14">
            <v>10370</v>
          </cell>
          <cell r="BH14">
            <v>42225</v>
          </cell>
          <cell r="BI14">
            <v>41250</v>
          </cell>
          <cell r="BJ14">
            <v>83475</v>
          </cell>
        </row>
        <row r="15">
          <cell r="C15">
            <v>3867</v>
          </cell>
          <cell r="D15">
            <v>3250</v>
          </cell>
          <cell r="E15">
            <v>7117</v>
          </cell>
          <cell r="F15">
            <v>15048</v>
          </cell>
          <cell r="G15">
            <v>13418</v>
          </cell>
          <cell r="H15">
            <v>28466</v>
          </cell>
          <cell r="I15">
            <v>14393</v>
          </cell>
          <cell r="J15">
            <v>12539</v>
          </cell>
          <cell r="K15">
            <v>26932</v>
          </cell>
          <cell r="L15">
            <v>13636</v>
          </cell>
          <cell r="M15">
            <v>11778</v>
          </cell>
          <cell r="N15">
            <v>25414</v>
          </cell>
          <cell r="O15">
            <v>13081</v>
          </cell>
          <cell r="P15">
            <v>10933</v>
          </cell>
          <cell r="Q15">
            <v>24014</v>
          </cell>
          <cell r="R15">
            <v>13782</v>
          </cell>
          <cell r="S15">
            <v>11229</v>
          </cell>
          <cell r="T15">
            <v>25011</v>
          </cell>
          <cell r="U15">
            <v>69940</v>
          </cell>
          <cell r="V15">
            <v>59897</v>
          </cell>
          <cell r="W15">
            <v>129837</v>
          </cell>
          <cell r="X15">
            <v>12052</v>
          </cell>
          <cell r="Y15">
            <v>11947</v>
          </cell>
          <cell r="Z15">
            <v>23999</v>
          </cell>
          <cell r="AA15">
            <v>8354</v>
          </cell>
          <cell r="AB15">
            <v>6206</v>
          </cell>
          <cell r="AC15">
            <v>14560</v>
          </cell>
          <cell r="AD15">
            <v>8955</v>
          </cell>
          <cell r="AE15">
            <v>5440</v>
          </cell>
          <cell r="AF15">
            <v>14395</v>
          </cell>
          <cell r="AG15">
            <v>29361</v>
          </cell>
          <cell r="AH15">
            <v>23593</v>
          </cell>
          <cell r="AI15">
            <v>52954</v>
          </cell>
          <cell r="AJ15">
            <v>99301</v>
          </cell>
          <cell r="AK15">
            <v>83490</v>
          </cell>
          <cell r="AL15">
            <v>182791</v>
          </cell>
          <cell r="AM15">
            <v>5947</v>
          </cell>
          <cell r="AN15">
            <v>3999</v>
          </cell>
          <cell r="AO15">
            <v>9946</v>
          </cell>
          <cell r="AP15">
            <v>4377</v>
          </cell>
          <cell r="AQ15">
            <v>2592</v>
          </cell>
          <cell r="AR15">
            <v>6969</v>
          </cell>
          <cell r="AS15">
            <v>10324</v>
          </cell>
          <cell r="AT15">
            <v>6591</v>
          </cell>
          <cell r="AU15">
            <v>16915</v>
          </cell>
          <cell r="AV15">
            <v>109625</v>
          </cell>
          <cell r="AW15">
            <v>90081</v>
          </cell>
          <cell r="AX15">
            <v>199706</v>
          </cell>
          <cell r="AY15">
            <v>3390</v>
          </cell>
          <cell r="AZ15">
            <v>2101</v>
          </cell>
          <cell r="BA15">
            <v>5491</v>
          </cell>
          <cell r="BB15">
            <v>3170</v>
          </cell>
          <cell r="BC15">
            <v>2051</v>
          </cell>
          <cell r="BD15">
            <v>5221</v>
          </cell>
          <cell r="BE15">
            <v>6560</v>
          </cell>
          <cell r="BF15">
            <v>4152</v>
          </cell>
          <cell r="BG15">
            <v>10712</v>
          </cell>
          <cell r="BH15">
            <v>116185</v>
          </cell>
          <cell r="BI15">
            <v>94233</v>
          </cell>
          <cell r="BJ15">
            <v>210418</v>
          </cell>
        </row>
        <row r="16">
          <cell r="C16">
            <v>6230</v>
          </cell>
          <cell r="D16">
            <v>5219</v>
          </cell>
          <cell r="E16">
            <v>11449</v>
          </cell>
          <cell r="F16">
            <v>257258</v>
          </cell>
          <cell r="G16">
            <v>252465</v>
          </cell>
          <cell r="H16">
            <v>509723</v>
          </cell>
          <cell r="I16">
            <v>183509</v>
          </cell>
          <cell r="J16">
            <v>180178</v>
          </cell>
          <cell r="K16">
            <v>363687</v>
          </cell>
          <cell r="L16">
            <v>164007</v>
          </cell>
          <cell r="M16">
            <v>155407</v>
          </cell>
          <cell r="N16">
            <v>319414</v>
          </cell>
          <cell r="O16">
            <v>148103</v>
          </cell>
          <cell r="P16">
            <v>136253</v>
          </cell>
          <cell r="Q16">
            <v>284356</v>
          </cell>
          <cell r="R16">
            <v>131340</v>
          </cell>
          <cell r="S16">
            <v>111898</v>
          </cell>
          <cell r="T16">
            <v>243238</v>
          </cell>
          <cell r="U16">
            <v>884217</v>
          </cell>
          <cell r="V16">
            <v>836201</v>
          </cell>
          <cell r="W16">
            <v>1720418</v>
          </cell>
          <cell r="X16">
            <v>66745</v>
          </cell>
          <cell r="Y16">
            <v>53913</v>
          </cell>
          <cell r="Z16">
            <v>120658</v>
          </cell>
          <cell r="AA16">
            <v>69131</v>
          </cell>
          <cell r="AB16">
            <v>41192</v>
          </cell>
          <cell r="AC16">
            <v>110323</v>
          </cell>
          <cell r="AD16">
            <v>40367</v>
          </cell>
          <cell r="AE16">
            <v>30576</v>
          </cell>
          <cell r="AF16">
            <v>70943</v>
          </cell>
          <cell r="AG16">
            <v>176243</v>
          </cell>
          <cell r="AH16">
            <v>125681</v>
          </cell>
          <cell r="AI16">
            <v>301924</v>
          </cell>
          <cell r="AJ16">
            <v>1060460</v>
          </cell>
          <cell r="AK16">
            <v>961882</v>
          </cell>
          <cell r="AL16">
            <v>2022342</v>
          </cell>
          <cell r="AM16">
            <v>27031</v>
          </cell>
          <cell r="AN16">
            <v>19550</v>
          </cell>
          <cell r="AO16">
            <v>46581</v>
          </cell>
          <cell r="AP16">
            <v>25127</v>
          </cell>
          <cell r="AQ16">
            <v>15531</v>
          </cell>
          <cell r="AR16">
            <v>40658</v>
          </cell>
          <cell r="AS16">
            <v>52158</v>
          </cell>
          <cell r="AT16">
            <v>35081</v>
          </cell>
          <cell r="AU16">
            <v>87239</v>
          </cell>
          <cell r="AV16">
            <v>1112618</v>
          </cell>
          <cell r="AW16">
            <v>996963</v>
          </cell>
          <cell r="AX16">
            <v>2109581</v>
          </cell>
          <cell r="AY16">
            <v>4913</v>
          </cell>
          <cell r="AZ16">
            <v>2927</v>
          </cell>
          <cell r="BA16">
            <v>7840</v>
          </cell>
          <cell r="BB16">
            <v>3622</v>
          </cell>
          <cell r="BC16">
            <v>2079</v>
          </cell>
          <cell r="BD16">
            <v>5701</v>
          </cell>
          <cell r="BE16">
            <v>8535</v>
          </cell>
          <cell r="BF16">
            <v>5006</v>
          </cell>
          <cell r="BG16">
            <v>13541</v>
          </cell>
          <cell r="BH16">
            <v>1121153</v>
          </cell>
          <cell r="BI16">
            <v>1001969</v>
          </cell>
          <cell r="BJ16">
            <v>2123122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45587</v>
          </cell>
          <cell r="G17">
            <v>42743</v>
          </cell>
          <cell r="H17">
            <v>88330</v>
          </cell>
          <cell r="I17">
            <v>45417</v>
          </cell>
          <cell r="J17">
            <v>42373</v>
          </cell>
          <cell r="K17">
            <v>87790</v>
          </cell>
          <cell r="L17">
            <v>46116</v>
          </cell>
          <cell r="M17">
            <v>43418</v>
          </cell>
          <cell r="N17">
            <v>89534</v>
          </cell>
          <cell r="O17">
            <v>44239</v>
          </cell>
          <cell r="P17">
            <v>41535</v>
          </cell>
          <cell r="Q17">
            <v>85774</v>
          </cell>
          <cell r="R17">
            <v>44248</v>
          </cell>
          <cell r="S17">
            <v>41279</v>
          </cell>
          <cell r="T17">
            <v>85527</v>
          </cell>
          <cell r="U17">
            <v>225607</v>
          </cell>
          <cell r="V17">
            <v>211348</v>
          </cell>
          <cell r="W17">
            <v>436955</v>
          </cell>
          <cell r="X17">
            <v>40056</v>
          </cell>
          <cell r="Y17">
            <v>36672</v>
          </cell>
          <cell r="Z17">
            <v>76728</v>
          </cell>
          <cell r="AA17">
            <v>39541</v>
          </cell>
          <cell r="AB17">
            <v>35926</v>
          </cell>
          <cell r="AC17">
            <v>75467</v>
          </cell>
          <cell r="AD17">
            <v>36795</v>
          </cell>
          <cell r="AE17">
            <v>32566</v>
          </cell>
          <cell r="AF17">
            <v>69361</v>
          </cell>
          <cell r="AG17">
            <v>116392</v>
          </cell>
          <cell r="AH17">
            <v>105164</v>
          </cell>
          <cell r="AI17">
            <v>221556</v>
          </cell>
          <cell r="AJ17">
            <v>341999</v>
          </cell>
          <cell r="AK17">
            <v>316512</v>
          </cell>
          <cell r="AL17">
            <v>658511</v>
          </cell>
          <cell r="AM17">
            <v>33486</v>
          </cell>
          <cell r="AN17">
            <v>29271</v>
          </cell>
          <cell r="AO17">
            <v>62757</v>
          </cell>
          <cell r="AP17">
            <v>26290</v>
          </cell>
          <cell r="AQ17">
            <v>23599</v>
          </cell>
          <cell r="AR17">
            <v>49889</v>
          </cell>
          <cell r="AS17">
            <v>59776</v>
          </cell>
          <cell r="AT17">
            <v>52870</v>
          </cell>
          <cell r="AU17">
            <v>112646</v>
          </cell>
          <cell r="AV17">
            <v>401775</v>
          </cell>
          <cell r="AW17">
            <v>369382</v>
          </cell>
          <cell r="AX17">
            <v>771157</v>
          </cell>
          <cell r="AY17">
            <v>18412</v>
          </cell>
          <cell r="AZ17">
            <v>14197</v>
          </cell>
          <cell r="BA17">
            <v>32609</v>
          </cell>
          <cell r="BB17">
            <v>11957</v>
          </cell>
          <cell r="BC17">
            <v>10381</v>
          </cell>
          <cell r="BD17">
            <v>22338</v>
          </cell>
          <cell r="BE17">
            <v>30369</v>
          </cell>
          <cell r="BF17">
            <v>24578</v>
          </cell>
          <cell r="BG17">
            <v>54947</v>
          </cell>
          <cell r="BH17">
            <v>432144</v>
          </cell>
          <cell r="BI17">
            <v>393960</v>
          </cell>
          <cell r="BJ17">
            <v>826104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4116</v>
          </cell>
          <cell r="G18">
            <v>3821</v>
          </cell>
          <cell r="H18">
            <v>7937</v>
          </cell>
          <cell r="I18">
            <v>4588</v>
          </cell>
          <cell r="J18">
            <v>4325</v>
          </cell>
          <cell r="K18">
            <v>8913</v>
          </cell>
          <cell r="L18">
            <v>4512</v>
          </cell>
          <cell r="M18">
            <v>4196</v>
          </cell>
          <cell r="N18">
            <v>8708</v>
          </cell>
          <cell r="O18">
            <v>4608</v>
          </cell>
          <cell r="P18">
            <v>4292</v>
          </cell>
          <cell r="Q18">
            <v>8900</v>
          </cell>
          <cell r="R18">
            <v>4865</v>
          </cell>
          <cell r="S18">
            <v>4319</v>
          </cell>
          <cell r="T18">
            <v>9184</v>
          </cell>
          <cell r="U18">
            <v>22689</v>
          </cell>
          <cell r="V18">
            <v>20953</v>
          </cell>
          <cell r="W18">
            <v>43642</v>
          </cell>
          <cell r="X18">
            <v>4785</v>
          </cell>
          <cell r="Y18">
            <v>4244</v>
          </cell>
          <cell r="Z18">
            <v>9029</v>
          </cell>
          <cell r="AA18">
            <v>4230</v>
          </cell>
          <cell r="AB18">
            <v>4019</v>
          </cell>
          <cell r="AC18">
            <v>8249</v>
          </cell>
          <cell r="AD18">
            <v>3894</v>
          </cell>
          <cell r="AE18">
            <v>3736</v>
          </cell>
          <cell r="AF18">
            <v>7630</v>
          </cell>
          <cell r="AG18">
            <v>12909</v>
          </cell>
          <cell r="AH18">
            <v>11999</v>
          </cell>
          <cell r="AI18">
            <v>24908</v>
          </cell>
          <cell r="AJ18">
            <v>35598</v>
          </cell>
          <cell r="AK18">
            <v>32952</v>
          </cell>
          <cell r="AL18">
            <v>68550</v>
          </cell>
          <cell r="AM18">
            <v>3083</v>
          </cell>
          <cell r="AN18">
            <v>2961</v>
          </cell>
          <cell r="AO18">
            <v>6044</v>
          </cell>
          <cell r="AP18">
            <v>2219</v>
          </cell>
          <cell r="AQ18">
            <v>2441</v>
          </cell>
          <cell r="AR18">
            <v>4660</v>
          </cell>
          <cell r="AS18">
            <v>5302</v>
          </cell>
          <cell r="AT18">
            <v>5402</v>
          </cell>
          <cell r="AU18">
            <v>10704</v>
          </cell>
          <cell r="AV18">
            <v>40900</v>
          </cell>
          <cell r="AW18">
            <v>38354</v>
          </cell>
          <cell r="AX18">
            <v>79254</v>
          </cell>
          <cell r="AY18">
            <v>1506</v>
          </cell>
          <cell r="AZ18">
            <v>1820</v>
          </cell>
          <cell r="BA18">
            <v>3326</v>
          </cell>
          <cell r="BB18">
            <v>1432</v>
          </cell>
          <cell r="BC18">
            <v>1666</v>
          </cell>
          <cell r="BD18">
            <v>3098</v>
          </cell>
          <cell r="BE18">
            <v>2938</v>
          </cell>
          <cell r="BF18">
            <v>3486</v>
          </cell>
          <cell r="BG18">
            <v>6424</v>
          </cell>
          <cell r="BH18">
            <v>43838</v>
          </cell>
          <cell r="BI18">
            <v>41840</v>
          </cell>
          <cell r="BJ18">
            <v>85678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324982</v>
          </cell>
          <cell r="G19">
            <v>294135</v>
          </cell>
          <cell r="H19">
            <v>619117</v>
          </cell>
          <cell r="I19">
            <v>302681</v>
          </cell>
          <cell r="J19">
            <v>278100</v>
          </cell>
          <cell r="K19">
            <v>580781</v>
          </cell>
          <cell r="L19">
            <v>291960</v>
          </cell>
          <cell r="M19">
            <v>282144</v>
          </cell>
          <cell r="N19">
            <v>574104</v>
          </cell>
          <cell r="O19">
            <v>273837</v>
          </cell>
          <cell r="P19">
            <v>271618</v>
          </cell>
          <cell r="Q19">
            <v>545455</v>
          </cell>
          <cell r="R19">
            <v>273459</v>
          </cell>
          <cell r="S19">
            <v>266220</v>
          </cell>
          <cell r="T19">
            <v>539679</v>
          </cell>
          <cell r="U19">
            <v>1466919</v>
          </cell>
          <cell r="V19">
            <v>1392217</v>
          </cell>
          <cell r="W19">
            <v>2859136</v>
          </cell>
          <cell r="X19">
            <v>224883</v>
          </cell>
          <cell r="Y19">
            <v>211905</v>
          </cell>
          <cell r="Z19">
            <v>436788</v>
          </cell>
          <cell r="AA19">
            <v>155598</v>
          </cell>
          <cell r="AB19">
            <v>132681</v>
          </cell>
          <cell r="AC19">
            <v>288279</v>
          </cell>
          <cell r="AD19">
            <v>125873</v>
          </cell>
          <cell r="AE19">
            <v>99266</v>
          </cell>
          <cell r="AF19">
            <v>225139</v>
          </cell>
          <cell r="AG19">
            <v>506354</v>
          </cell>
          <cell r="AH19">
            <v>443852</v>
          </cell>
          <cell r="AI19">
            <v>950206</v>
          </cell>
          <cell r="AJ19">
            <v>1973273</v>
          </cell>
          <cell r="AK19">
            <v>1836069</v>
          </cell>
          <cell r="AL19">
            <v>3809342</v>
          </cell>
          <cell r="AM19">
            <v>96653</v>
          </cell>
          <cell r="AN19">
            <v>57991</v>
          </cell>
          <cell r="AO19">
            <v>154644</v>
          </cell>
          <cell r="AP19">
            <v>78689</v>
          </cell>
          <cell r="AQ19">
            <v>42561</v>
          </cell>
          <cell r="AR19">
            <v>121250</v>
          </cell>
          <cell r="AS19">
            <v>175342</v>
          </cell>
          <cell r="AT19">
            <v>100552</v>
          </cell>
          <cell r="AU19">
            <v>275894</v>
          </cell>
          <cell r="AV19">
            <v>2148615</v>
          </cell>
          <cell r="AW19">
            <v>1936621</v>
          </cell>
          <cell r="AX19">
            <v>4085236</v>
          </cell>
          <cell r="AY19">
            <v>45863</v>
          </cell>
          <cell r="AZ19">
            <v>23531</v>
          </cell>
          <cell r="BA19">
            <v>69394</v>
          </cell>
          <cell r="BB19">
            <v>41965</v>
          </cell>
          <cell r="BC19">
            <v>25961</v>
          </cell>
          <cell r="BD19">
            <v>67926</v>
          </cell>
          <cell r="BE19">
            <v>87828</v>
          </cell>
          <cell r="BF19">
            <v>49492</v>
          </cell>
          <cell r="BG19">
            <v>137320</v>
          </cell>
          <cell r="BH19">
            <v>2236443</v>
          </cell>
          <cell r="BI19">
            <v>1986113</v>
          </cell>
          <cell r="BJ19">
            <v>4222556</v>
          </cell>
        </row>
        <row r="20">
          <cell r="C20">
            <v>138441</v>
          </cell>
          <cell r="D20">
            <v>130971</v>
          </cell>
          <cell r="E20">
            <v>269412</v>
          </cell>
          <cell r="F20">
            <v>165090</v>
          </cell>
          <cell r="G20">
            <v>151864</v>
          </cell>
          <cell r="H20">
            <v>316954</v>
          </cell>
          <cell r="I20">
            <v>147997</v>
          </cell>
          <cell r="J20">
            <v>135357</v>
          </cell>
          <cell r="K20">
            <v>283354</v>
          </cell>
          <cell r="L20">
            <v>136947</v>
          </cell>
          <cell r="M20">
            <v>125085</v>
          </cell>
          <cell r="N20">
            <v>262032</v>
          </cell>
          <cell r="O20">
            <v>127229</v>
          </cell>
          <cell r="P20">
            <v>114811</v>
          </cell>
          <cell r="Q20">
            <v>242040</v>
          </cell>
          <cell r="R20">
            <v>114851</v>
          </cell>
          <cell r="S20">
            <v>101018</v>
          </cell>
          <cell r="T20">
            <v>215869</v>
          </cell>
          <cell r="U20">
            <v>692114</v>
          </cell>
          <cell r="V20">
            <v>628135</v>
          </cell>
          <cell r="W20">
            <v>1320249</v>
          </cell>
          <cell r="X20">
            <v>103277</v>
          </cell>
          <cell r="Y20">
            <v>91392</v>
          </cell>
          <cell r="Z20">
            <v>194669</v>
          </cell>
          <cell r="AA20">
            <v>94142</v>
          </cell>
          <cell r="AB20">
            <v>81184</v>
          </cell>
          <cell r="AC20">
            <v>175326</v>
          </cell>
          <cell r="AD20">
            <v>85982</v>
          </cell>
          <cell r="AE20">
            <v>70240</v>
          </cell>
          <cell r="AF20">
            <v>156222</v>
          </cell>
          <cell r="AG20">
            <v>283401</v>
          </cell>
          <cell r="AH20">
            <v>242816</v>
          </cell>
          <cell r="AI20">
            <v>526217</v>
          </cell>
          <cell r="AJ20">
            <v>975515</v>
          </cell>
          <cell r="AK20">
            <v>870951</v>
          </cell>
          <cell r="AL20">
            <v>1846466</v>
          </cell>
          <cell r="AM20">
            <v>61619</v>
          </cell>
          <cell r="AN20">
            <v>39592</v>
          </cell>
          <cell r="AO20">
            <v>101211</v>
          </cell>
          <cell r="AP20">
            <v>54407</v>
          </cell>
          <cell r="AQ20">
            <v>36162</v>
          </cell>
          <cell r="AR20">
            <v>90569</v>
          </cell>
          <cell r="AS20">
            <v>116026</v>
          </cell>
          <cell r="AT20">
            <v>75754</v>
          </cell>
          <cell r="AU20">
            <v>191780</v>
          </cell>
          <cell r="AV20">
            <v>1091541</v>
          </cell>
          <cell r="AW20">
            <v>946705</v>
          </cell>
          <cell r="AX20">
            <v>2038246</v>
          </cell>
          <cell r="AY20">
            <v>47345</v>
          </cell>
          <cell r="AZ20">
            <v>36566</v>
          </cell>
          <cell r="BA20">
            <v>83911</v>
          </cell>
          <cell r="BB20">
            <v>45749</v>
          </cell>
          <cell r="BC20">
            <v>35329</v>
          </cell>
          <cell r="BD20">
            <v>81078</v>
          </cell>
          <cell r="BE20">
            <v>93094</v>
          </cell>
          <cell r="BF20">
            <v>71895</v>
          </cell>
          <cell r="BG20">
            <v>164989</v>
          </cell>
          <cell r="BH20">
            <v>1184635</v>
          </cell>
          <cell r="BI20">
            <v>1018600</v>
          </cell>
          <cell r="BJ20">
            <v>2203235</v>
          </cell>
        </row>
        <row r="21">
          <cell r="C21">
            <v>24225</v>
          </cell>
          <cell r="D21">
            <v>23428</v>
          </cell>
          <cell r="E21">
            <v>47653</v>
          </cell>
          <cell r="F21">
            <v>21718</v>
          </cell>
          <cell r="G21">
            <v>18110</v>
          </cell>
          <cell r="H21">
            <v>39828</v>
          </cell>
          <cell r="I21">
            <v>17753</v>
          </cell>
          <cell r="J21">
            <v>12425</v>
          </cell>
          <cell r="K21">
            <v>30178</v>
          </cell>
          <cell r="L21">
            <v>13305</v>
          </cell>
          <cell r="M21">
            <v>12287</v>
          </cell>
          <cell r="N21">
            <v>25592</v>
          </cell>
          <cell r="O21">
            <v>10730</v>
          </cell>
          <cell r="P21">
            <v>8712</v>
          </cell>
          <cell r="Q21">
            <v>19442</v>
          </cell>
          <cell r="R21">
            <v>9220</v>
          </cell>
          <cell r="S21">
            <v>7579</v>
          </cell>
          <cell r="T21">
            <v>16799</v>
          </cell>
          <cell r="U21">
            <v>72726</v>
          </cell>
          <cell r="V21">
            <v>59113</v>
          </cell>
          <cell r="W21">
            <v>131839</v>
          </cell>
          <cell r="X21">
            <v>7925</v>
          </cell>
          <cell r="Y21">
            <v>6519</v>
          </cell>
          <cell r="Z21">
            <v>14444</v>
          </cell>
          <cell r="AA21">
            <v>7210</v>
          </cell>
          <cell r="AB21">
            <v>6043</v>
          </cell>
          <cell r="AC21">
            <v>13253</v>
          </cell>
          <cell r="AD21">
            <v>6385</v>
          </cell>
          <cell r="AE21">
            <v>4997</v>
          </cell>
          <cell r="AF21">
            <v>11382</v>
          </cell>
          <cell r="AG21">
            <v>21520</v>
          </cell>
          <cell r="AH21">
            <v>17559</v>
          </cell>
          <cell r="AI21">
            <v>39079</v>
          </cell>
          <cell r="AJ21">
            <v>94246</v>
          </cell>
          <cell r="AK21">
            <v>76672</v>
          </cell>
          <cell r="AL21">
            <v>170918</v>
          </cell>
          <cell r="AM21">
            <v>5540</v>
          </cell>
          <cell r="AN21">
            <v>4612</v>
          </cell>
          <cell r="AO21">
            <v>10152</v>
          </cell>
          <cell r="AP21">
            <v>5668</v>
          </cell>
          <cell r="AQ21">
            <v>4450</v>
          </cell>
          <cell r="AR21">
            <v>10118</v>
          </cell>
          <cell r="AS21">
            <v>11208</v>
          </cell>
          <cell r="AT21">
            <v>9062</v>
          </cell>
          <cell r="AU21">
            <v>20270</v>
          </cell>
          <cell r="AV21">
            <v>105454</v>
          </cell>
          <cell r="AW21">
            <v>85734</v>
          </cell>
          <cell r="AX21">
            <v>191188</v>
          </cell>
          <cell r="AY21">
            <v>1535</v>
          </cell>
          <cell r="AZ21">
            <v>1231</v>
          </cell>
          <cell r="BA21">
            <v>2766</v>
          </cell>
          <cell r="BB21">
            <v>1374</v>
          </cell>
          <cell r="BC21">
            <v>1141</v>
          </cell>
          <cell r="BD21">
            <v>2515</v>
          </cell>
          <cell r="BE21">
            <v>2909</v>
          </cell>
          <cell r="BF21">
            <v>2372</v>
          </cell>
          <cell r="BG21">
            <v>5281</v>
          </cell>
          <cell r="BH21">
            <v>108363</v>
          </cell>
          <cell r="BI21">
            <v>88106</v>
          </cell>
          <cell r="BJ21">
            <v>196469</v>
          </cell>
        </row>
        <row r="22">
          <cell r="C22">
            <v>137154</v>
          </cell>
          <cell r="D22">
            <v>134827</v>
          </cell>
          <cell r="E22">
            <v>271981</v>
          </cell>
          <cell r="F22">
            <v>62112</v>
          </cell>
          <cell r="G22">
            <v>60779</v>
          </cell>
          <cell r="H22">
            <v>122891</v>
          </cell>
          <cell r="I22">
            <v>48104</v>
          </cell>
          <cell r="J22">
            <v>47733</v>
          </cell>
          <cell r="K22">
            <v>95837</v>
          </cell>
          <cell r="L22">
            <v>41363</v>
          </cell>
          <cell r="M22">
            <v>42009</v>
          </cell>
          <cell r="N22">
            <v>83372</v>
          </cell>
          <cell r="O22">
            <v>33840</v>
          </cell>
          <cell r="P22">
            <v>35134</v>
          </cell>
          <cell r="Q22">
            <v>68974</v>
          </cell>
          <cell r="R22">
            <v>31235</v>
          </cell>
          <cell r="S22">
            <v>34564</v>
          </cell>
          <cell r="T22">
            <v>65799</v>
          </cell>
          <cell r="U22">
            <v>216654</v>
          </cell>
          <cell r="V22">
            <v>220219</v>
          </cell>
          <cell r="W22">
            <v>436873</v>
          </cell>
          <cell r="X22">
            <v>25508</v>
          </cell>
          <cell r="Y22">
            <v>29000</v>
          </cell>
          <cell r="Z22">
            <v>54508</v>
          </cell>
          <cell r="AA22">
            <v>22379</v>
          </cell>
          <cell r="AB22">
            <v>25365</v>
          </cell>
          <cell r="AC22">
            <v>47744</v>
          </cell>
          <cell r="AD22">
            <v>15355</v>
          </cell>
          <cell r="AE22">
            <v>18010</v>
          </cell>
          <cell r="AF22">
            <v>33365</v>
          </cell>
          <cell r="AG22">
            <v>63242</v>
          </cell>
          <cell r="AH22">
            <v>72375</v>
          </cell>
          <cell r="AI22">
            <v>135617</v>
          </cell>
          <cell r="AJ22">
            <v>279896</v>
          </cell>
          <cell r="AK22">
            <v>292594</v>
          </cell>
          <cell r="AL22">
            <v>572490</v>
          </cell>
          <cell r="AM22">
            <v>12907</v>
          </cell>
          <cell r="AN22">
            <v>15031</v>
          </cell>
          <cell r="AO22">
            <v>27938</v>
          </cell>
          <cell r="AP22">
            <v>10052</v>
          </cell>
          <cell r="AQ22">
            <v>11608</v>
          </cell>
          <cell r="AR22">
            <v>21660</v>
          </cell>
          <cell r="AS22">
            <v>22959</v>
          </cell>
          <cell r="AT22">
            <v>26639</v>
          </cell>
          <cell r="AU22">
            <v>49598</v>
          </cell>
          <cell r="AV22">
            <v>302855</v>
          </cell>
          <cell r="AW22">
            <v>319233</v>
          </cell>
          <cell r="AX22">
            <v>622088</v>
          </cell>
          <cell r="AY22">
            <v>1939</v>
          </cell>
          <cell r="AZ22">
            <v>2854</v>
          </cell>
          <cell r="BA22">
            <v>4793</v>
          </cell>
          <cell r="BB22">
            <v>1875</v>
          </cell>
          <cell r="BC22">
            <v>2856</v>
          </cell>
          <cell r="BD22">
            <v>4731</v>
          </cell>
          <cell r="BE22">
            <v>3814</v>
          </cell>
          <cell r="BF22">
            <v>5710</v>
          </cell>
          <cell r="BG22">
            <v>9524</v>
          </cell>
          <cell r="BH22">
            <v>306669</v>
          </cell>
          <cell r="BI22">
            <v>324943</v>
          </cell>
          <cell r="BJ22">
            <v>631612</v>
          </cell>
        </row>
        <row r="23">
          <cell r="C23">
            <v>19419</v>
          </cell>
          <cell r="D23">
            <v>17820</v>
          </cell>
          <cell r="E23">
            <v>37239</v>
          </cell>
          <cell r="F23">
            <v>20044</v>
          </cell>
          <cell r="G23">
            <v>18187</v>
          </cell>
          <cell r="H23">
            <v>38231</v>
          </cell>
          <cell r="I23">
            <v>14966</v>
          </cell>
          <cell r="J23">
            <v>13648</v>
          </cell>
          <cell r="K23">
            <v>28614</v>
          </cell>
          <cell r="L23">
            <v>14025</v>
          </cell>
          <cell r="M23">
            <v>12839</v>
          </cell>
          <cell r="N23">
            <v>26864</v>
          </cell>
          <cell r="O23">
            <v>12079</v>
          </cell>
          <cell r="P23">
            <v>10967</v>
          </cell>
          <cell r="Q23">
            <v>23046</v>
          </cell>
          <cell r="R23">
            <v>11973</v>
          </cell>
          <cell r="S23">
            <v>10833</v>
          </cell>
          <cell r="T23">
            <v>22806</v>
          </cell>
          <cell r="U23">
            <v>73087</v>
          </cell>
          <cell r="V23">
            <v>66474</v>
          </cell>
          <cell r="W23">
            <v>139561</v>
          </cell>
          <cell r="X23">
            <v>11239</v>
          </cell>
          <cell r="Y23">
            <v>10016</v>
          </cell>
          <cell r="Z23">
            <v>21255</v>
          </cell>
          <cell r="AA23">
            <v>10672</v>
          </cell>
          <cell r="AB23">
            <v>9944</v>
          </cell>
          <cell r="AC23">
            <v>20616</v>
          </cell>
          <cell r="AD23">
            <v>9195</v>
          </cell>
          <cell r="AE23">
            <v>8903</v>
          </cell>
          <cell r="AF23">
            <v>18098</v>
          </cell>
          <cell r="AG23">
            <v>31106</v>
          </cell>
          <cell r="AH23">
            <v>28863</v>
          </cell>
          <cell r="AI23">
            <v>59969</v>
          </cell>
          <cell r="AJ23">
            <v>104193</v>
          </cell>
          <cell r="AK23">
            <v>95337</v>
          </cell>
          <cell r="AL23">
            <v>199530</v>
          </cell>
          <cell r="AM23">
            <v>7301</v>
          </cell>
          <cell r="AN23">
            <v>7398</v>
          </cell>
          <cell r="AO23">
            <v>14699</v>
          </cell>
          <cell r="AP23">
            <v>7589</v>
          </cell>
          <cell r="AQ23">
            <v>7595</v>
          </cell>
          <cell r="AR23">
            <v>15184</v>
          </cell>
          <cell r="AS23">
            <v>14890</v>
          </cell>
          <cell r="AT23">
            <v>14993</v>
          </cell>
          <cell r="AU23">
            <v>29883</v>
          </cell>
          <cell r="AV23">
            <v>119083</v>
          </cell>
          <cell r="AW23">
            <v>110330</v>
          </cell>
          <cell r="AX23">
            <v>229413</v>
          </cell>
          <cell r="AY23">
            <v>4132</v>
          </cell>
          <cell r="AZ23">
            <v>3972</v>
          </cell>
          <cell r="BA23">
            <v>8104</v>
          </cell>
          <cell r="BB23">
            <v>4344</v>
          </cell>
          <cell r="BC23">
            <v>4266</v>
          </cell>
          <cell r="BD23">
            <v>8610</v>
          </cell>
          <cell r="BE23">
            <v>8476</v>
          </cell>
          <cell r="BF23">
            <v>8238</v>
          </cell>
          <cell r="BG23">
            <v>16714</v>
          </cell>
          <cell r="BH23">
            <v>127559</v>
          </cell>
          <cell r="BI23">
            <v>118568</v>
          </cell>
          <cell r="BJ23">
            <v>246127</v>
          </cell>
        </row>
        <row r="24">
          <cell r="C24">
            <v>57032</v>
          </cell>
          <cell r="D24">
            <v>51783</v>
          </cell>
          <cell r="E24">
            <v>108815</v>
          </cell>
          <cell r="F24">
            <v>26938</v>
          </cell>
          <cell r="G24">
            <v>24251</v>
          </cell>
          <cell r="H24">
            <v>51189</v>
          </cell>
          <cell r="I24">
            <v>23857</v>
          </cell>
          <cell r="J24">
            <v>23304</v>
          </cell>
          <cell r="K24">
            <v>47161</v>
          </cell>
          <cell r="L24">
            <v>21678</v>
          </cell>
          <cell r="M24">
            <v>19768</v>
          </cell>
          <cell r="N24">
            <v>41446</v>
          </cell>
          <cell r="O24">
            <v>18602</v>
          </cell>
          <cell r="P24">
            <v>17171</v>
          </cell>
          <cell r="Q24">
            <v>35773</v>
          </cell>
          <cell r="R24">
            <v>16451</v>
          </cell>
          <cell r="S24">
            <v>14696</v>
          </cell>
          <cell r="T24">
            <v>31147</v>
          </cell>
          <cell r="U24">
            <v>107526</v>
          </cell>
          <cell r="V24">
            <v>99190</v>
          </cell>
          <cell r="W24">
            <v>206716</v>
          </cell>
          <cell r="X24">
            <v>14875</v>
          </cell>
          <cell r="Y24">
            <v>14003</v>
          </cell>
          <cell r="Z24">
            <v>28878</v>
          </cell>
          <cell r="AA24">
            <v>14517</v>
          </cell>
          <cell r="AB24">
            <v>13198</v>
          </cell>
          <cell r="AC24">
            <v>27715</v>
          </cell>
          <cell r="AD24">
            <v>14201</v>
          </cell>
          <cell r="AE24">
            <v>13109</v>
          </cell>
          <cell r="AF24">
            <v>27310</v>
          </cell>
          <cell r="AG24">
            <v>43593</v>
          </cell>
          <cell r="AH24">
            <v>40310</v>
          </cell>
          <cell r="AI24">
            <v>83903</v>
          </cell>
          <cell r="AJ24">
            <v>151119</v>
          </cell>
          <cell r="AK24">
            <v>139500</v>
          </cell>
          <cell r="AL24">
            <v>290619</v>
          </cell>
          <cell r="AM24">
            <v>8593</v>
          </cell>
          <cell r="AN24">
            <v>8465</v>
          </cell>
          <cell r="AO24">
            <v>17058</v>
          </cell>
          <cell r="AP24">
            <v>6992</v>
          </cell>
          <cell r="AQ24">
            <v>6891</v>
          </cell>
          <cell r="AR24">
            <v>13883</v>
          </cell>
          <cell r="AS24">
            <v>15585</v>
          </cell>
          <cell r="AT24">
            <v>15356</v>
          </cell>
          <cell r="AU24">
            <v>30941</v>
          </cell>
          <cell r="AV24">
            <v>166704</v>
          </cell>
          <cell r="AW24">
            <v>154856</v>
          </cell>
          <cell r="AX24">
            <v>321560</v>
          </cell>
          <cell r="AY24">
            <v>5614</v>
          </cell>
          <cell r="AZ24">
            <v>5048</v>
          </cell>
          <cell r="BA24">
            <v>10662</v>
          </cell>
          <cell r="BB24">
            <v>4655</v>
          </cell>
          <cell r="BC24">
            <v>4179</v>
          </cell>
          <cell r="BD24">
            <v>8834</v>
          </cell>
          <cell r="BE24">
            <v>10269</v>
          </cell>
          <cell r="BF24">
            <v>9227</v>
          </cell>
          <cell r="BG24">
            <v>19496</v>
          </cell>
          <cell r="BH24">
            <v>176973</v>
          </cell>
          <cell r="BI24">
            <v>164083</v>
          </cell>
          <cell r="BJ24">
            <v>341056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163047</v>
          </cell>
          <cell r="G25">
            <v>151201</v>
          </cell>
          <cell r="H25">
            <v>314248</v>
          </cell>
          <cell r="I25">
            <v>148579</v>
          </cell>
          <cell r="J25">
            <v>141350</v>
          </cell>
          <cell r="K25">
            <v>289929</v>
          </cell>
          <cell r="L25">
            <v>134975</v>
          </cell>
          <cell r="M25">
            <v>138535</v>
          </cell>
          <cell r="N25">
            <v>273510</v>
          </cell>
          <cell r="O25">
            <v>120472</v>
          </cell>
          <cell r="P25">
            <v>115315</v>
          </cell>
          <cell r="Q25">
            <v>235787</v>
          </cell>
          <cell r="R25">
            <v>112532</v>
          </cell>
          <cell r="S25">
            <v>104505</v>
          </cell>
          <cell r="T25">
            <v>217037</v>
          </cell>
          <cell r="U25">
            <v>679605</v>
          </cell>
          <cell r="V25">
            <v>650906</v>
          </cell>
          <cell r="W25">
            <v>1330511</v>
          </cell>
          <cell r="X25">
            <v>83081</v>
          </cell>
          <cell r="Y25">
            <v>72426</v>
          </cell>
          <cell r="Z25">
            <v>155507</v>
          </cell>
          <cell r="AA25">
            <v>84004</v>
          </cell>
          <cell r="AB25">
            <v>70789</v>
          </cell>
          <cell r="AC25">
            <v>154793</v>
          </cell>
          <cell r="AD25">
            <v>46286</v>
          </cell>
          <cell r="AE25">
            <v>36429</v>
          </cell>
          <cell r="AF25">
            <v>82715</v>
          </cell>
          <cell r="AG25">
            <v>213371</v>
          </cell>
          <cell r="AH25">
            <v>179644</v>
          </cell>
          <cell r="AI25">
            <v>393015</v>
          </cell>
          <cell r="AJ25">
            <v>892976</v>
          </cell>
          <cell r="AK25">
            <v>830550</v>
          </cell>
          <cell r="AL25">
            <v>1723526</v>
          </cell>
          <cell r="AM25">
            <v>41181</v>
          </cell>
          <cell r="AN25">
            <v>32715</v>
          </cell>
          <cell r="AO25">
            <v>73896</v>
          </cell>
          <cell r="AP25">
            <v>31810</v>
          </cell>
          <cell r="AQ25">
            <v>25456</v>
          </cell>
          <cell r="AR25">
            <v>57266</v>
          </cell>
          <cell r="AS25">
            <v>72991</v>
          </cell>
          <cell r="AT25">
            <v>58171</v>
          </cell>
          <cell r="AU25">
            <v>131162</v>
          </cell>
          <cell r="AV25">
            <v>965967</v>
          </cell>
          <cell r="AW25">
            <v>888721</v>
          </cell>
          <cell r="AX25">
            <v>1854688</v>
          </cell>
          <cell r="AY25">
            <v>15123</v>
          </cell>
          <cell r="AZ25">
            <v>10334</v>
          </cell>
          <cell r="BA25">
            <v>25457</v>
          </cell>
          <cell r="BB25">
            <v>14766</v>
          </cell>
          <cell r="BC25">
            <v>9922</v>
          </cell>
          <cell r="BD25">
            <v>24688</v>
          </cell>
          <cell r="BE25">
            <v>29889</v>
          </cell>
          <cell r="BF25">
            <v>20256</v>
          </cell>
          <cell r="BG25">
            <v>50145</v>
          </cell>
          <cell r="BH25">
            <v>995856</v>
          </cell>
          <cell r="BI25">
            <v>908977</v>
          </cell>
          <cell r="BJ25">
            <v>1904833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C27">
            <v>11987</v>
          </cell>
          <cell r="D27">
            <v>7602</v>
          </cell>
          <cell r="E27">
            <v>19589</v>
          </cell>
          <cell r="F27">
            <v>204411</v>
          </cell>
          <cell r="G27">
            <v>178813</v>
          </cell>
          <cell r="H27">
            <v>383224</v>
          </cell>
          <cell r="I27">
            <v>149717</v>
          </cell>
          <cell r="J27">
            <v>129796</v>
          </cell>
          <cell r="K27">
            <v>279513</v>
          </cell>
          <cell r="L27">
            <v>131712</v>
          </cell>
          <cell r="M27">
            <v>111134</v>
          </cell>
          <cell r="N27">
            <v>242846</v>
          </cell>
          <cell r="O27">
            <v>115525</v>
          </cell>
          <cell r="P27">
            <v>95768</v>
          </cell>
          <cell r="Q27">
            <v>211293</v>
          </cell>
          <cell r="R27">
            <v>111196</v>
          </cell>
          <cell r="S27">
            <v>90678</v>
          </cell>
          <cell r="T27">
            <v>201874</v>
          </cell>
          <cell r="U27">
            <v>712561</v>
          </cell>
          <cell r="V27">
            <v>606189</v>
          </cell>
          <cell r="W27">
            <v>1318750</v>
          </cell>
          <cell r="X27">
            <v>103141</v>
          </cell>
          <cell r="Y27">
            <v>71803</v>
          </cell>
          <cell r="Z27">
            <v>174944</v>
          </cell>
          <cell r="AA27">
            <v>88605</v>
          </cell>
          <cell r="AB27">
            <v>59504</v>
          </cell>
          <cell r="AC27">
            <v>148109</v>
          </cell>
          <cell r="AD27">
            <v>93911</v>
          </cell>
          <cell r="AE27">
            <v>59303</v>
          </cell>
          <cell r="AF27">
            <v>153214</v>
          </cell>
          <cell r="AG27">
            <v>285657</v>
          </cell>
          <cell r="AH27">
            <v>190610</v>
          </cell>
          <cell r="AI27">
            <v>476267</v>
          </cell>
          <cell r="AJ27">
            <v>998218</v>
          </cell>
          <cell r="AK27">
            <v>796799</v>
          </cell>
          <cell r="AL27">
            <v>1795017</v>
          </cell>
          <cell r="AM27">
            <v>64799</v>
          </cell>
          <cell r="AN27">
            <v>41063</v>
          </cell>
          <cell r="AO27">
            <v>105862</v>
          </cell>
          <cell r="AP27">
            <v>61889</v>
          </cell>
          <cell r="AQ27">
            <v>36600</v>
          </cell>
          <cell r="AR27">
            <v>98489</v>
          </cell>
          <cell r="AS27">
            <v>126688</v>
          </cell>
          <cell r="AT27">
            <v>77663</v>
          </cell>
          <cell r="AU27">
            <v>204351</v>
          </cell>
          <cell r="AV27">
            <v>1124906</v>
          </cell>
          <cell r="AW27">
            <v>874462</v>
          </cell>
          <cell r="AX27">
            <v>1999368</v>
          </cell>
          <cell r="AY27">
            <v>41325</v>
          </cell>
          <cell r="AZ27">
            <v>22277</v>
          </cell>
          <cell r="BA27">
            <v>63602</v>
          </cell>
          <cell r="BB27">
            <v>29910</v>
          </cell>
          <cell r="BC27">
            <v>14886</v>
          </cell>
          <cell r="BD27">
            <v>44796</v>
          </cell>
          <cell r="BE27">
            <v>71235</v>
          </cell>
          <cell r="BF27">
            <v>37163</v>
          </cell>
          <cell r="BG27">
            <v>108398</v>
          </cell>
          <cell r="BH27">
            <v>1196141</v>
          </cell>
          <cell r="BI27">
            <v>911625</v>
          </cell>
          <cell r="BJ27">
            <v>2107766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3028</v>
          </cell>
          <cell r="G28">
            <v>2879</v>
          </cell>
          <cell r="H28">
            <v>5907</v>
          </cell>
          <cell r="I28">
            <v>3262</v>
          </cell>
          <cell r="J28">
            <v>3063</v>
          </cell>
          <cell r="K28">
            <v>6325</v>
          </cell>
          <cell r="L28">
            <v>3228</v>
          </cell>
          <cell r="M28">
            <v>3164</v>
          </cell>
          <cell r="N28">
            <v>6392</v>
          </cell>
          <cell r="O28">
            <v>2937</v>
          </cell>
          <cell r="P28">
            <v>3246</v>
          </cell>
          <cell r="Q28">
            <v>6183</v>
          </cell>
          <cell r="R28">
            <v>2460</v>
          </cell>
          <cell r="S28">
            <v>2855</v>
          </cell>
          <cell r="T28">
            <v>5315</v>
          </cell>
          <cell r="U28">
            <v>14915</v>
          </cell>
          <cell r="V28">
            <v>15207</v>
          </cell>
          <cell r="W28">
            <v>30122</v>
          </cell>
          <cell r="X28">
            <v>2062</v>
          </cell>
          <cell r="Y28">
            <v>2611</v>
          </cell>
          <cell r="Z28">
            <v>4673</v>
          </cell>
          <cell r="AA28">
            <v>1664</v>
          </cell>
          <cell r="AB28">
            <v>2058</v>
          </cell>
          <cell r="AC28">
            <v>3722</v>
          </cell>
          <cell r="AD28">
            <v>1572</v>
          </cell>
          <cell r="AE28">
            <v>2044</v>
          </cell>
          <cell r="AF28">
            <v>3616</v>
          </cell>
          <cell r="AG28">
            <v>5298</v>
          </cell>
          <cell r="AH28">
            <v>6713</v>
          </cell>
          <cell r="AI28">
            <v>12011</v>
          </cell>
          <cell r="AJ28">
            <v>20213</v>
          </cell>
          <cell r="AK28">
            <v>21920</v>
          </cell>
          <cell r="AL28">
            <v>42133</v>
          </cell>
          <cell r="AM28">
            <v>1166</v>
          </cell>
          <cell r="AN28">
            <v>1499</v>
          </cell>
          <cell r="AO28">
            <v>2665</v>
          </cell>
          <cell r="AP28">
            <v>835</v>
          </cell>
          <cell r="AQ28">
            <v>1066</v>
          </cell>
          <cell r="AR28">
            <v>1901</v>
          </cell>
          <cell r="AS28">
            <v>2001</v>
          </cell>
          <cell r="AT28">
            <v>2565</v>
          </cell>
          <cell r="AU28">
            <v>4566</v>
          </cell>
          <cell r="AV28">
            <v>22214</v>
          </cell>
          <cell r="AW28">
            <v>24485</v>
          </cell>
          <cell r="AX28">
            <v>46699</v>
          </cell>
          <cell r="AY28">
            <v>742</v>
          </cell>
          <cell r="AZ28">
            <v>803</v>
          </cell>
          <cell r="BA28">
            <v>1545</v>
          </cell>
          <cell r="BB28">
            <v>629</v>
          </cell>
          <cell r="BC28">
            <v>861</v>
          </cell>
          <cell r="BD28">
            <v>1490</v>
          </cell>
          <cell r="BE28">
            <v>1371</v>
          </cell>
          <cell r="BF28">
            <v>1664</v>
          </cell>
          <cell r="BG28">
            <v>3035</v>
          </cell>
          <cell r="BH28">
            <v>23585</v>
          </cell>
          <cell r="BI28">
            <v>26149</v>
          </cell>
          <cell r="BJ28">
            <v>49734</v>
          </cell>
        </row>
        <row r="29">
          <cell r="C29">
            <v>38452</v>
          </cell>
          <cell r="D29">
            <v>35655</v>
          </cell>
          <cell r="E29">
            <v>74107</v>
          </cell>
          <cell r="F29">
            <v>11799</v>
          </cell>
          <cell r="G29">
            <v>10622</v>
          </cell>
          <cell r="H29">
            <v>22421</v>
          </cell>
          <cell r="I29">
            <v>11715</v>
          </cell>
          <cell r="J29">
            <v>10701</v>
          </cell>
          <cell r="K29">
            <v>22416</v>
          </cell>
          <cell r="L29">
            <v>11628</v>
          </cell>
          <cell r="M29">
            <v>10885</v>
          </cell>
          <cell r="N29">
            <v>22513</v>
          </cell>
          <cell r="O29">
            <v>10640</v>
          </cell>
          <cell r="P29">
            <v>9476</v>
          </cell>
          <cell r="Q29">
            <v>20116</v>
          </cell>
          <cell r="R29">
            <v>10339</v>
          </cell>
          <cell r="S29">
            <v>9347</v>
          </cell>
          <cell r="T29">
            <v>19686</v>
          </cell>
          <cell r="U29">
            <v>56121</v>
          </cell>
          <cell r="V29">
            <v>51031</v>
          </cell>
          <cell r="W29">
            <v>107152</v>
          </cell>
          <cell r="X29">
            <v>8815</v>
          </cell>
          <cell r="Y29">
            <v>7188</v>
          </cell>
          <cell r="Z29">
            <v>16003</v>
          </cell>
          <cell r="AA29">
            <v>7310</v>
          </cell>
          <cell r="AB29">
            <v>6189</v>
          </cell>
          <cell r="AC29">
            <v>13499</v>
          </cell>
          <cell r="AD29">
            <v>6515</v>
          </cell>
          <cell r="AE29">
            <v>5564</v>
          </cell>
          <cell r="AF29">
            <v>12079</v>
          </cell>
          <cell r="AG29">
            <v>22640</v>
          </cell>
          <cell r="AH29">
            <v>18941</v>
          </cell>
          <cell r="AI29">
            <v>41581</v>
          </cell>
          <cell r="AJ29">
            <v>78761</v>
          </cell>
          <cell r="AK29">
            <v>69972</v>
          </cell>
          <cell r="AL29">
            <v>148733</v>
          </cell>
          <cell r="AM29">
            <v>7027</v>
          </cell>
          <cell r="AN29">
            <v>8043</v>
          </cell>
          <cell r="AO29">
            <v>15070</v>
          </cell>
          <cell r="AP29">
            <v>5805</v>
          </cell>
          <cell r="AQ29">
            <v>6702</v>
          </cell>
          <cell r="AR29">
            <v>12507</v>
          </cell>
          <cell r="AS29">
            <v>12832</v>
          </cell>
          <cell r="AT29">
            <v>14745</v>
          </cell>
          <cell r="AU29">
            <v>27577</v>
          </cell>
          <cell r="AV29">
            <v>91593</v>
          </cell>
          <cell r="AW29">
            <v>84717</v>
          </cell>
          <cell r="AX29">
            <v>176310</v>
          </cell>
          <cell r="AY29">
            <v>2652</v>
          </cell>
          <cell r="AZ29">
            <v>2203</v>
          </cell>
          <cell r="BA29">
            <v>4855</v>
          </cell>
          <cell r="BB29">
            <v>2361</v>
          </cell>
          <cell r="BC29">
            <v>2103</v>
          </cell>
          <cell r="BD29">
            <v>4464</v>
          </cell>
          <cell r="BE29">
            <v>5013</v>
          </cell>
          <cell r="BF29">
            <v>4306</v>
          </cell>
          <cell r="BG29">
            <v>9319</v>
          </cell>
          <cell r="BH29">
            <v>96606</v>
          </cell>
          <cell r="BI29">
            <v>89023</v>
          </cell>
          <cell r="BJ29">
            <v>185629</v>
          </cell>
        </row>
        <row r="30">
          <cell r="C30">
            <v>955</v>
          </cell>
          <cell r="D30">
            <v>854</v>
          </cell>
          <cell r="E30">
            <v>1809</v>
          </cell>
          <cell r="F30">
            <v>23298</v>
          </cell>
          <cell r="G30">
            <v>22300</v>
          </cell>
          <cell r="H30">
            <v>45598</v>
          </cell>
          <cell r="I30">
            <v>18424</v>
          </cell>
          <cell r="J30">
            <v>17926</v>
          </cell>
          <cell r="K30">
            <v>36350</v>
          </cell>
          <cell r="L30">
            <v>20214</v>
          </cell>
          <cell r="M30">
            <v>18827</v>
          </cell>
          <cell r="N30">
            <v>39041</v>
          </cell>
          <cell r="O30">
            <v>18822</v>
          </cell>
          <cell r="P30">
            <v>17394</v>
          </cell>
          <cell r="Q30">
            <v>36216</v>
          </cell>
          <cell r="R30">
            <v>18993</v>
          </cell>
          <cell r="S30">
            <v>17106</v>
          </cell>
          <cell r="T30">
            <v>36099</v>
          </cell>
          <cell r="U30">
            <v>99751</v>
          </cell>
          <cell r="V30">
            <v>93553</v>
          </cell>
          <cell r="W30">
            <v>193304</v>
          </cell>
          <cell r="X30">
            <v>16441</v>
          </cell>
          <cell r="Y30">
            <v>14753</v>
          </cell>
          <cell r="Z30">
            <v>31194</v>
          </cell>
          <cell r="AA30">
            <v>12424</v>
          </cell>
          <cell r="AB30">
            <v>10430</v>
          </cell>
          <cell r="AC30">
            <v>22854</v>
          </cell>
          <cell r="AD30">
            <v>10019</v>
          </cell>
          <cell r="AE30">
            <v>9169</v>
          </cell>
          <cell r="AF30">
            <v>19188</v>
          </cell>
          <cell r="AG30">
            <v>38884</v>
          </cell>
          <cell r="AH30">
            <v>34352</v>
          </cell>
          <cell r="AI30">
            <v>73236</v>
          </cell>
          <cell r="AJ30">
            <v>138635</v>
          </cell>
          <cell r="AK30">
            <v>127905</v>
          </cell>
          <cell r="AL30">
            <v>266540</v>
          </cell>
          <cell r="AM30">
            <v>10429</v>
          </cell>
          <cell r="AN30">
            <v>9148</v>
          </cell>
          <cell r="AO30">
            <v>19577</v>
          </cell>
          <cell r="AP30">
            <v>7430</v>
          </cell>
          <cell r="AQ30">
            <v>6421</v>
          </cell>
          <cell r="AR30">
            <v>13851</v>
          </cell>
          <cell r="AS30">
            <v>17859</v>
          </cell>
          <cell r="AT30">
            <v>15569</v>
          </cell>
          <cell r="AU30">
            <v>33428</v>
          </cell>
          <cell r="AV30">
            <v>156494</v>
          </cell>
          <cell r="AW30">
            <v>143474</v>
          </cell>
          <cell r="AX30">
            <v>299968</v>
          </cell>
          <cell r="AY30">
            <v>2853</v>
          </cell>
          <cell r="AZ30">
            <v>1966</v>
          </cell>
          <cell r="BA30">
            <v>4819</v>
          </cell>
          <cell r="BB30">
            <v>2914</v>
          </cell>
          <cell r="BC30">
            <v>2062</v>
          </cell>
          <cell r="BD30">
            <v>4976</v>
          </cell>
          <cell r="BE30">
            <v>5767</v>
          </cell>
          <cell r="BF30">
            <v>4028</v>
          </cell>
          <cell r="BG30">
            <v>9795</v>
          </cell>
          <cell r="BH30">
            <v>162261</v>
          </cell>
          <cell r="BI30">
            <v>147502</v>
          </cell>
          <cell r="BJ30">
            <v>309763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16634</v>
          </cell>
          <cell r="G31">
            <v>15734</v>
          </cell>
          <cell r="H31">
            <v>32368</v>
          </cell>
          <cell r="I31">
            <v>15386</v>
          </cell>
          <cell r="J31">
            <v>14851</v>
          </cell>
          <cell r="K31">
            <v>30237</v>
          </cell>
          <cell r="L31">
            <v>15370</v>
          </cell>
          <cell r="M31">
            <v>14738</v>
          </cell>
          <cell r="N31">
            <v>30108</v>
          </cell>
          <cell r="O31">
            <v>14581</v>
          </cell>
          <cell r="P31">
            <v>13992</v>
          </cell>
          <cell r="Q31">
            <v>28573</v>
          </cell>
          <cell r="R31">
            <v>12773</v>
          </cell>
          <cell r="S31">
            <v>12332</v>
          </cell>
          <cell r="T31">
            <v>25105</v>
          </cell>
          <cell r="U31">
            <v>74744</v>
          </cell>
          <cell r="V31">
            <v>71647</v>
          </cell>
          <cell r="W31">
            <v>146391</v>
          </cell>
          <cell r="X31">
            <v>9073</v>
          </cell>
          <cell r="Y31">
            <v>8112</v>
          </cell>
          <cell r="Z31">
            <v>17185</v>
          </cell>
          <cell r="AA31">
            <v>8734</v>
          </cell>
          <cell r="AB31">
            <v>7948</v>
          </cell>
          <cell r="AC31">
            <v>16682</v>
          </cell>
          <cell r="AD31">
            <v>7984</v>
          </cell>
          <cell r="AE31">
            <v>7029</v>
          </cell>
          <cell r="AF31">
            <v>15013</v>
          </cell>
          <cell r="AG31">
            <v>25791</v>
          </cell>
          <cell r="AH31">
            <v>23089</v>
          </cell>
          <cell r="AI31">
            <v>48880</v>
          </cell>
          <cell r="AJ31">
            <v>100535</v>
          </cell>
          <cell r="AK31">
            <v>94736</v>
          </cell>
          <cell r="AL31">
            <v>195271</v>
          </cell>
          <cell r="AM31">
            <v>11220</v>
          </cell>
          <cell r="AN31">
            <v>7650</v>
          </cell>
          <cell r="AO31">
            <v>18870</v>
          </cell>
          <cell r="AP31">
            <v>11631</v>
          </cell>
          <cell r="AQ31">
            <v>7968</v>
          </cell>
          <cell r="AR31">
            <v>19599</v>
          </cell>
          <cell r="AS31">
            <v>22851</v>
          </cell>
          <cell r="AT31">
            <v>15618</v>
          </cell>
          <cell r="AU31">
            <v>38469</v>
          </cell>
          <cell r="AV31">
            <v>123386</v>
          </cell>
          <cell r="AW31">
            <v>110354</v>
          </cell>
          <cell r="AX31">
            <v>233740</v>
          </cell>
          <cell r="AY31">
            <v>4800</v>
          </cell>
          <cell r="AZ31">
            <v>3610</v>
          </cell>
          <cell r="BA31">
            <v>8410</v>
          </cell>
          <cell r="BB31">
            <v>4953</v>
          </cell>
          <cell r="BC31">
            <v>3760</v>
          </cell>
          <cell r="BD31">
            <v>8713</v>
          </cell>
          <cell r="BE31">
            <v>9753</v>
          </cell>
          <cell r="BF31">
            <v>7370</v>
          </cell>
          <cell r="BG31">
            <v>17123</v>
          </cell>
          <cell r="BH31">
            <v>133139</v>
          </cell>
          <cell r="BI31">
            <v>117724</v>
          </cell>
          <cell r="BJ31">
            <v>250863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5675</v>
          </cell>
          <cell r="G32">
            <v>4920</v>
          </cell>
          <cell r="H32">
            <v>10595</v>
          </cell>
          <cell r="I32">
            <v>5362</v>
          </cell>
          <cell r="J32">
            <v>4589</v>
          </cell>
          <cell r="K32">
            <v>9951</v>
          </cell>
          <cell r="L32">
            <v>4968</v>
          </cell>
          <cell r="M32">
            <v>4363</v>
          </cell>
          <cell r="N32">
            <v>9331</v>
          </cell>
          <cell r="O32">
            <v>4591</v>
          </cell>
          <cell r="P32">
            <v>4354</v>
          </cell>
          <cell r="Q32">
            <v>8945</v>
          </cell>
          <cell r="R32">
            <v>4114</v>
          </cell>
          <cell r="S32">
            <v>4258</v>
          </cell>
          <cell r="T32">
            <v>8372</v>
          </cell>
          <cell r="U32">
            <v>24710</v>
          </cell>
          <cell r="V32">
            <v>22484</v>
          </cell>
          <cell r="W32">
            <v>47194</v>
          </cell>
          <cell r="X32">
            <v>3988</v>
          </cell>
          <cell r="Y32">
            <v>3868</v>
          </cell>
          <cell r="Z32">
            <v>7856</v>
          </cell>
          <cell r="AA32">
            <v>3756</v>
          </cell>
          <cell r="AB32">
            <v>3681</v>
          </cell>
          <cell r="AC32">
            <v>7437</v>
          </cell>
          <cell r="AD32">
            <v>3578</v>
          </cell>
          <cell r="AE32">
            <v>3576</v>
          </cell>
          <cell r="AF32">
            <v>7154</v>
          </cell>
          <cell r="AG32">
            <v>11322</v>
          </cell>
          <cell r="AH32">
            <v>11125</v>
          </cell>
          <cell r="AI32">
            <v>22447</v>
          </cell>
          <cell r="AJ32">
            <v>36032</v>
          </cell>
          <cell r="AK32">
            <v>33609</v>
          </cell>
          <cell r="AL32">
            <v>69641</v>
          </cell>
          <cell r="AM32">
            <v>3336</v>
          </cell>
          <cell r="AN32">
            <v>2841</v>
          </cell>
          <cell r="AO32">
            <v>6177</v>
          </cell>
          <cell r="AP32">
            <v>3046</v>
          </cell>
          <cell r="AQ32">
            <v>2954</v>
          </cell>
          <cell r="AR32">
            <v>6000</v>
          </cell>
          <cell r="AS32">
            <v>6382</v>
          </cell>
          <cell r="AT32">
            <v>5795</v>
          </cell>
          <cell r="AU32">
            <v>12177</v>
          </cell>
          <cell r="AV32">
            <v>42414</v>
          </cell>
          <cell r="AW32">
            <v>39404</v>
          </cell>
          <cell r="AX32">
            <v>81818</v>
          </cell>
          <cell r="AY32">
            <v>2262</v>
          </cell>
          <cell r="AZ32">
            <v>1940</v>
          </cell>
          <cell r="BA32">
            <v>4202</v>
          </cell>
          <cell r="BB32">
            <v>2007</v>
          </cell>
          <cell r="BC32">
            <v>2064</v>
          </cell>
          <cell r="BD32">
            <v>4071</v>
          </cell>
          <cell r="BE32">
            <v>4269</v>
          </cell>
          <cell r="BF32">
            <v>4004</v>
          </cell>
          <cell r="BG32">
            <v>8273</v>
          </cell>
          <cell r="BH32">
            <v>46683</v>
          </cell>
          <cell r="BI32">
            <v>43408</v>
          </cell>
          <cell r="BJ32">
            <v>90091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108744</v>
          </cell>
          <cell r="G33">
            <v>105451</v>
          </cell>
          <cell r="H33">
            <v>214195</v>
          </cell>
          <cell r="I33">
            <v>72715</v>
          </cell>
          <cell r="J33">
            <v>70609</v>
          </cell>
          <cell r="K33">
            <v>143324</v>
          </cell>
          <cell r="L33">
            <v>66709</v>
          </cell>
          <cell r="M33">
            <v>65535</v>
          </cell>
          <cell r="N33">
            <v>132244</v>
          </cell>
          <cell r="O33">
            <v>65151</v>
          </cell>
          <cell r="P33">
            <v>63608</v>
          </cell>
          <cell r="Q33">
            <v>128759</v>
          </cell>
          <cell r="R33">
            <v>57995</v>
          </cell>
          <cell r="S33">
            <v>54859</v>
          </cell>
          <cell r="T33">
            <v>112854</v>
          </cell>
          <cell r="U33">
            <v>371314</v>
          </cell>
          <cell r="V33">
            <v>360062</v>
          </cell>
          <cell r="W33">
            <v>731376</v>
          </cell>
          <cell r="X33">
            <v>47099</v>
          </cell>
          <cell r="Y33">
            <v>43808</v>
          </cell>
          <cell r="Z33">
            <v>90907</v>
          </cell>
          <cell r="AA33">
            <v>40989</v>
          </cell>
          <cell r="AB33">
            <v>37846</v>
          </cell>
          <cell r="AC33">
            <v>78835</v>
          </cell>
          <cell r="AD33">
            <v>34941</v>
          </cell>
          <cell r="AE33">
            <v>31471</v>
          </cell>
          <cell r="AF33">
            <v>66412</v>
          </cell>
          <cell r="AG33">
            <v>123029</v>
          </cell>
          <cell r="AH33">
            <v>113125</v>
          </cell>
          <cell r="AI33">
            <v>236154</v>
          </cell>
          <cell r="AJ33">
            <v>494343</v>
          </cell>
          <cell r="AK33">
            <v>473187</v>
          </cell>
          <cell r="AL33">
            <v>967530</v>
          </cell>
          <cell r="AM33">
            <v>28589</v>
          </cell>
          <cell r="AN33">
            <v>24369</v>
          </cell>
          <cell r="AO33">
            <v>52958</v>
          </cell>
          <cell r="AP33">
            <v>20497</v>
          </cell>
          <cell r="AQ33">
            <v>16391</v>
          </cell>
          <cell r="AR33">
            <v>36888</v>
          </cell>
          <cell r="AS33">
            <v>49086</v>
          </cell>
          <cell r="AT33">
            <v>40760</v>
          </cell>
          <cell r="AU33">
            <v>89846</v>
          </cell>
          <cell r="AV33">
            <v>543429</v>
          </cell>
          <cell r="AW33">
            <v>513947</v>
          </cell>
          <cell r="AX33">
            <v>1057376</v>
          </cell>
          <cell r="AY33">
            <v>12984</v>
          </cell>
          <cell r="AZ33">
            <v>7962</v>
          </cell>
          <cell r="BA33">
            <v>20946</v>
          </cell>
          <cell r="BB33">
            <v>8349</v>
          </cell>
          <cell r="BC33">
            <v>4812</v>
          </cell>
          <cell r="BD33">
            <v>13161</v>
          </cell>
          <cell r="BE33">
            <v>21333</v>
          </cell>
          <cell r="BF33">
            <v>12774</v>
          </cell>
          <cell r="BG33">
            <v>34107</v>
          </cell>
          <cell r="BH33">
            <v>564762</v>
          </cell>
          <cell r="BI33">
            <v>526721</v>
          </cell>
          <cell r="BJ33">
            <v>1091483</v>
          </cell>
        </row>
        <row r="34">
          <cell r="C34">
            <v>39</v>
          </cell>
          <cell r="D34">
            <v>43</v>
          </cell>
          <cell r="E34">
            <v>82</v>
          </cell>
          <cell r="F34">
            <v>243</v>
          </cell>
          <cell r="G34">
            <v>239</v>
          </cell>
          <cell r="H34">
            <v>482</v>
          </cell>
          <cell r="I34">
            <v>221</v>
          </cell>
          <cell r="J34">
            <v>206</v>
          </cell>
          <cell r="K34">
            <v>427</v>
          </cell>
          <cell r="L34">
            <v>273</v>
          </cell>
          <cell r="M34">
            <v>241</v>
          </cell>
          <cell r="N34">
            <v>514</v>
          </cell>
          <cell r="O34">
            <v>233</v>
          </cell>
          <cell r="P34">
            <v>236</v>
          </cell>
          <cell r="Q34">
            <v>469</v>
          </cell>
          <cell r="R34">
            <v>271</v>
          </cell>
          <cell r="S34">
            <v>249</v>
          </cell>
          <cell r="T34">
            <v>520</v>
          </cell>
          <cell r="U34">
            <v>1241</v>
          </cell>
          <cell r="V34">
            <v>1171</v>
          </cell>
          <cell r="W34">
            <v>2412</v>
          </cell>
          <cell r="X34">
            <v>289</v>
          </cell>
          <cell r="Y34">
            <v>262</v>
          </cell>
          <cell r="Z34">
            <v>551</v>
          </cell>
          <cell r="AA34">
            <v>316</v>
          </cell>
          <cell r="AB34">
            <v>268</v>
          </cell>
          <cell r="AC34">
            <v>584</v>
          </cell>
          <cell r="AD34">
            <v>325</v>
          </cell>
          <cell r="AE34">
            <v>286</v>
          </cell>
          <cell r="AF34">
            <v>611</v>
          </cell>
          <cell r="AG34">
            <v>930</v>
          </cell>
          <cell r="AH34">
            <v>816</v>
          </cell>
          <cell r="AI34">
            <v>1746</v>
          </cell>
          <cell r="AJ34">
            <v>2171</v>
          </cell>
          <cell r="AK34">
            <v>1987</v>
          </cell>
          <cell r="AL34">
            <v>4158</v>
          </cell>
          <cell r="AM34">
            <v>248</v>
          </cell>
          <cell r="AN34">
            <v>251</v>
          </cell>
          <cell r="AO34">
            <v>499</v>
          </cell>
          <cell r="AP34">
            <v>168</v>
          </cell>
          <cell r="AQ34">
            <v>180</v>
          </cell>
          <cell r="AR34">
            <v>348</v>
          </cell>
          <cell r="AS34">
            <v>416</v>
          </cell>
          <cell r="AT34">
            <v>431</v>
          </cell>
          <cell r="AU34">
            <v>847</v>
          </cell>
          <cell r="AV34">
            <v>2587</v>
          </cell>
          <cell r="AW34">
            <v>2418</v>
          </cell>
          <cell r="AX34">
            <v>5005</v>
          </cell>
          <cell r="AY34">
            <v>157</v>
          </cell>
          <cell r="AZ34">
            <v>219</v>
          </cell>
          <cell r="BA34">
            <v>376</v>
          </cell>
          <cell r="BB34">
            <v>152</v>
          </cell>
          <cell r="BC34">
            <v>162</v>
          </cell>
          <cell r="BD34">
            <v>314</v>
          </cell>
          <cell r="BE34">
            <v>309</v>
          </cell>
          <cell r="BF34">
            <v>381</v>
          </cell>
          <cell r="BG34">
            <v>690</v>
          </cell>
          <cell r="BH34">
            <v>2896</v>
          </cell>
          <cell r="BI34">
            <v>2799</v>
          </cell>
          <cell r="BJ34">
            <v>5695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2704</v>
          </cell>
          <cell r="G36">
            <v>2524</v>
          </cell>
          <cell r="H36">
            <v>5228</v>
          </cell>
          <cell r="I36">
            <v>2776</v>
          </cell>
          <cell r="J36">
            <v>2821</v>
          </cell>
          <cell r="K36">
            <v>5597</v>
          </cell>
          <cell r="L36">
            <v>3004</v>
          </cell>
          <cell r="M36">
            <v>2780</v>
          </cell>
          <cell r="N36">
            <v>5784</v>
          </cell>
          <cell r="O36">
            <v>2884</v>
          </cell>
          <cell r="P36">
            <v>2710</v>
          </cell>
          <cell r="Q36">
            <v>5594</v>
          </cell>
          <cell r="R36">
            <v>2843</v>
          </cell>
          <cell r="S36">
            <v>2644</v>
          </cell>
          <cell r="T36">
            <v>5487</v>
          </cell>
          <cell r="U36">
            <v>14211</v>
          </cell>
          <cell r="V36">
            <v>13479</v>
          </cell>
          <cell r="W36">
            <v>27690</v>
          </cell>
          <cell r="X36">
            <v>2528</v>
          </cell>
          <cell r="Y36">
            <v>2013</v>
          </cell>
          <cell r="Z36">
            <v>4541</v>
          </cell>
          <cell r="AA36">
            <v>2209</v>
          </cell>
          <cell r="AB36">
            <v>1774</v>
          </cell>
          <cell r="AC36">
            <v>3983</v>
          </cell>
          <cell r="AD36">
            <v>2262</v>
          </cell>
          <cell r="AE36">
            <v>1502</v>
          </cell>
          <cell r="AF36">
            <v>3764</v>
          </cell>
          <cell r="AG36">
            <v>6999</v>
          </cell>
          <cell r="AH36">
            <v>5289</v>
          </cell>
          <cell r="AI36">
            <v>12288</v>
          </cell>
          <cell r="AJ36">
            <v>21210</v>
          </cell>
          <cell r="AK36">
            <v>18768</v>
          </cell>
          <cell r="AL36">
            <v>39978</v>
          </cell>
          <cell r="AM36">
            <v>1448</v>
          </cell>
          <cell r="AN36">
            <v>987</v>
          </cell>
          <cell r="AO36">
            <v>2435</v>
          </cell>
          <cell r="AP36">
            <v>1098</v>
          </cell>
          <cell r="AQ36">
            <v>734</v>
          </cell>
          <cell r="AR36">
            <v>1832</v>
          </cell>
          <cell r="AS36">
            <v>2546</v>
          </cell>
          <cell r="AT36">
            <v>1721</v>
          </cell>
          <cell r="AU36">
            <v>4267</v>
          </cell>
          <cell r="AV36">
            <v>23756</v>
          </cell>
          <cell r="AW36">
            <v>20489</v>
          </cell>
          <cell r="AX36">
            <v>44245</v>
          </cell>
          <cell r="AY36">
            <v>520</v>
          </cell>
          <cell r="AZ36">
            <v>312</v>
          </cell>
          <cell r="BA36">
            <v>832</v>
          </cell>
          <cell r="BB36">
            <v>622</v>
          </cell>
          <cell r="BC36">
            <v>353</v>
          </cell>
          <cell r="BD36">
            <v>975</v>
          </cell>
          <cell r="BE36">
            <v>1142</v>
          </cell>
          <cell r="BF36">
            <v>665</v>
          </cell>
          <cell r="BG36">
            <v>1807</v>
          </cell>
          <cell r="BH36">
            <v>24898</v>
          </cell>
          <cell r="BI36">
            <v>21154</v>
          </cell>
          <cell r="BJ36">
            <v>46052</v>
          </cell>
        </row>
        <row r="37">
          <cell r="C37">
            <v>26</v>
          </cell>
          <cell r="D37">
            <v>28</v>
          </cell>
          <cell r="E37">
            <v>54</v>
          </cell>
          <cell r="F37">
            <v>226</v>
          </cell>
          <cell r="G37">
            <v>210</v>
          </cell>
          <cell r="H37">
            <v>436</v>
          </cell>
          <cell r="I37">
            <v>231</v>
          </cell>
          <cell r="J37">
            <v>194</v>
          </cell>
          <cell r="K37">
            <v>425</v>
          </cell>
          <cell r="L37">
            <v>235</v>
          </cell>
          <cell r="M37">
            <v>206</v>
          </cell>
          <cell r="N37">
            <v>441</v>
          </cell>
          <cell r="O37">
            <v>209</v>
          </cell>
          <cell r="P37">
            <v>179</v>
          </cell>
          <cell r="Q37">
            <v>388</v>
          </cell>
          <cell r="R37">
            <v>207</v>
          </cell>
          <cell r="S37">
            <v>181</v>
          </cell>
          <cell r="T37">
            <v>388</v>
          </cell>
          <cell r="U37">
            <v>1108</v>
          </cell>
          <cell r="V37">
            <v>970</v>
          </cell>
          <cell r="W37">
            <v>2078</v>
          </cell>
          <cell r="X37">
            <v>211</v>
          </cell>
          <cell r="Y37">
            <v>160</v>
          </cell>
          <cell r="Z37">
            <v>371</v>
          </cell>
          <cell r="AA37">
            <v>199</v>
          </cell>
          <cell r="AB37">
            <v>175</v>
          </cell>
          <cell r="AC37">
            <v>374</v>
          </cell>
          <cell r="AD37">
            <v>215</v>
          </cell>
          <cell r="AE37">
            <v>151</v>
          </cell>
          <cell r="AF37">
            <v>366</v>
          </cell>
          <cell r="AG37">
            <v>625</v>
          </cell>
          <cell r="AH37">
            <v>486</v>
          </cell>
          <cell r="AI37">
            <v>1111</v>
          </cell>
          <cell r="AJ37">
            <v>1733</v>
          </cell>
          <cell r="AK37">
            <v>1456</v>
          </cell>
          <cell r="AL37">
            <v>3189</v>
          </cell>
          <cell r="AM37">
            <v>158</v>
          </cell>
          <cell r="AN37">
            <v>141</v>
          </cell>
          <cell r="AO37">
            <v>299</v>
          </cell>
          <cell r="AP37">
            <v>108</v>
          </cell>
          <cell r="AQ37">
            <v>113</v>
          </cell>
          <cell r="AR37">
            <v>221</v>
          </cell>
          <cell r="AS37">
            <v>266</v>
          </cell>
          <cell r="AT37">
            <v>254</v>
          </cell>
          <cell r="AU37">
            <v>520</v>
          </cell>
          <cell r="AV37">
            <v>1999</v>
          </cell>
          <cell r="AW37">
            <v>1710</v>
          </cell>
          <cell r="AX37">
            <v>3709</v>
          </cell>
          <cell r="AY37">
            <v>71</v>
          </cell>
          <cell r="AZ37">
            <v>69</v>
          </cell>
          <cell r="BA37">
            <v>140</v>
          </cell>
          <cell r="BB37">
            <v>54</v>
          </cell>
          <cell r="BC37">
            <v>52</v>
          </cell>
          <cell r="BD37">
            <v>106</v>
          </cell>
          <cell r="BE37">
            <v>125</v>
          </cell>
          <cell r="BF37">
            <v>121</v>
          </cell>
          <cell r="BG37">
            <v>246</v>
          </cell>
          <cell r="BH37">
            <v>2124</v>
          </cell>
          <cell r="BI37">
            <v>1831</v>
          </cell>
          <cell r="BJ37">
            <v>3955</v>
          </cell>
        </row>
        <row r="38">
          <cell r="C38">
            <v>207</v>
          </cell>
          <cell r="D38">
            <v>250</v>
          </cell>
          <cell r="E38">
            <v>457</v>
          </cell>
          <cell r="F38">
            <v>652</v>
          </cell>
          <cell r="G38">
            <v>562</v>
          </cell>
          <cell r="H38">
            <v>1214</v>
          </cell>
          <cell r="I38">
            <v>598</v>
          </cell>
          <cell r="J38">
            <v>539</v>
          </cell>
          <cell r="K38">
            <v>1137</v>
          </cell>
          <cell r="L38">
            <v>609</v>
          </cell>
          <cell r="M38">
            <v>476</v>
          </cell>
          <cell r="N38">
            <v>1085</v>
          </cell>
          <cell r="O38">
            <v>631</v>
          </cell>
          <cell r="P38">
            <v>534</v>
          </cell>
          <cell r="Q38">
            <v>1165</v>
          </cell>
          <cell r="R38">
            <v>627</v>
          </cell>
          <cell r="S38">
            <v>525</v>
          </cell>
          <cell r="T38">
            <v>1152</v>
          </cell>
          <cell r="U38">
            <v>3117</v>
          </cell>
          <cell r="V38">
            <v>2636</v>
          </cell>
          <cell r="W38">
            <v>5753</v>
          </cell>
          <cell r="X38">
            <v>572</v>
          </cell>
          <cell r="Y38">
            <v>460</v>
          </cell>
          <cell r="Z38">
            <v>1032</v>
          </cell>
          <cell r="AA38">
            <v>518</v>
          </cell>
          <cell r="AB38">
            <v>454</v>
          </cell>
          <cell r="AC38">
            <v>972</v>
          </cell>
          <cell r="AD38">
            <v>562</v>
          </cell>
          <cell r="AE38">
            <v>509</v>
          </cell>
          <cell r="AF38">
            <v>1071</v>
          </cell>
          <cell r="AG38">
            <v>1652</v>
          </cell>
          <cell r="AH38">
            <v>1423</v>
          </cell>
          <cell r="AI38">
            <v>3075</v>
          </cell>
          <cell r="AJ38">
            <v>4769</v>
          </cell>
          <cell r="AK38">
            <v>4059</v>
          </cell>
          <cell r="AL38">
            <v>8828</v>
          </cell>
          <cell r="AM38">
            <v>544</v>
          </cell>
          <cell r="AN38">
            <v>470</v>
          </cell>
          <cell r="AO38">
            <v>1014</v>
          </cell>
          <cell r="AP38">
            <v>491</v>
          </cell>
          <cell r="AQ38">
            <v>411</v>
          </cell>
          <cell r="AR38">
            <v>902</v>
          </cell>
          <cell r="AS38">
            <v>1035</v>
          </cell>
          <cell r="AT38">
            <v>881</v>
          </cell>
          <cell r="AU38">
            <v>1916</v>
          </cell>
          <cell r="AV38">
            <v>5804</v>
          </cell>
          <cell r="AW38">
            <v>4940</v>
          </cell>
          <cell r="AX38">
            <v>10744</v>
          </cell>
          <cell r="AY38">
            <v>506</v>
          </cell>
          <cell r="AZ38">
            <v>469</v>
          </cell>
          <cell r="BA38">
            <v>975</v>
          </cell>
          <cell r="BB38">
            <v>376</v>
          </cell>
          <cell r="BC38">
            <v>404</v>
          </cell>
          <cell r="BD38">
            <v>780</v>
          </cell>
          <cell r="BE38">
            <v>882</v>
          </cell>
          <cell r="BF38">
            <v>873</v>
          </cell>
          <cell r="BG38">
            <v>1755</v>
          </cell>
          <cell r="BH38">
            <v>6686</v>
          </cell>
          <cell r="BI38">
            <v>5813</v>
          </cell>
          <cell r="BJ38">
            <v>12499</v>
          </cell>
        </row>
        <row r="39">
          <cell r="C39">
            <v>462</v>
          </cell>
          <cell r="D39">
            <v>424</v>
          </cell>
          <cell r="E39">
            <v>886</v>
          </cell>
          <cell r="F39">
            <v>571</v>
          </cell>
          <cell r="G39">
            <v>525</v>
          </cell>
          <cell r="H39">
            <v>1096</v>
          </cell>
          <cell r="I39">
            <v>593</v>
          </cell>
          <cell r="J39">
            <v>590</v>
          </cell>
          <cell r="K39">
            <v>1183</v>
          </cell>
          <cell r="L39">
            <v>652</v>
          </cell>
          <cell r="M39">
            <v>591</v>
          </cell>
          <cell r="N39">
            <v>1243</v>
          </cell>
          <cell r="O39">
            <v>647</v>
          </cell>
          <cell r="P39">
            <v>651</v>
          </cell>
          <cell r="Q39">
            <v>1298</v>
          </cell>
          <cell r="R39">
            <v>851</v>
          </cell>
          <cell r="S39">
            <v>963</v>
          </cell>
          <cell r="T39">
            <v>1814</v>
          </cell>
          <cell r="U39">
            <v>3314</v>
          </cell>
          <cell r="V39">
            <v>3320</v>
          </cell>
          <cell r="W39">
            <v>6634</v>
          </cell>
          <cell r="X39">
            <v>577</v>
          </cell>
          <cell r="Y39">
            <v>636</v>
          </cell>
          <cell r="Z39">
            <v>1213</v>
          </cell>
          <cell r="AA39">
            <v>542</v>
          </cell>
          <cell r="AB39">
            <v>549</v>
          </cell>
          <cell r="AC39">
            <v>1091</v>
          </cell>
          <cell r="AD39">
            <v>593</v>
          </cell>
          <cell r="AE39">
            <v>545</v>
          </cell>
          <cell r="AF39">
            <v>1138</v>
          </cell>
          <cell r="AG39">
            <v>1712</v>
          </cell>
          <cell r="AH39">
            <v>1730</v>
          </cell>
          <cell r="AI39">
            <v>3442</v>
          </cell>
          <cell r="AJ39">
            <v>5026</v>
          </cell>
          <cell r="AK39">
            <v>5050</v>
          </cell>
          <cell r="AL39">
            <v>10076</v>
          </cell>
          <cell r="AM39">
            <v>694</v>
          </cell>
          <cell r="AN39">
            <v>634</v>
          </cell>
          <cell r="AO39">
            <v>1328</v>
          </cell>
          <cell r="AP39">
            <v>551</v>
          </cell>
          <cell r="AQ39">
            <v>585</v>
          </cell>
          <cell r="AR39">
            <v>1136</v>
          </cell>
          <cell r="AS39">
            <v>1245</v>
          </cell>
          <cell r="AT39">
            <v>1219</v>
          </cell>
          <cell r="AU39">
            <v>2464</v>
          </cell>
          <cell r="AV39">
            <v>6271</v>
          </cell>
          <cell r="AW39">
            <v>6269</v>
          </cell>
          <cell r="AX39">
            <v>12540</v>
          </cell>
          <cell r="AY39">
            <v>525</v>
          </cell>
          <cell r="AZ39">
            <v>567</v>
          </cell>
          <cell r="BA39">
            <v>1092</v>
          </cell>
          <cell r="BB39">
            <v>627</v>
          </cell>
          <cell r="BC39">
            <v>571</v>
          </cell>
          <cell r="BD39">
            <v>1198</v>
          </cell>
          <cell r="BE39">
            <v>1152</v>
          </cell>
          <cell r="BF39">
            <v>1138</v>
          </cell>
          <cell r="BG39">
            <v>2290</v>
          </cell>
          <cell r="BH39">
            <v>7423</v>
          </cell>
          <cell r="BI39">
            <v>7407</v>
          </cell>
          <cell r="BJ39">
            <v>14830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</row>
        <row r="41">
          <cell r="C41">
            <v>565172</v>
          </cell>
          <cell r="D41">
            <v>528524</v>
          </cell>
          <cell r="E41">
            <v>1093696</v>
          </cell>
          <cell r="F41">
            <v>2007083</v>
          </cell>
          <cell r="G41">
            <v>1852556</v>
          </cell>
          <cell r="H41">
            <v>3859639</v>
          </cell>
          <cell r="I41">
            <v>1648410</v>
          </cell>
          <cell r="J41">
            <v>1531699</v>
          </cell>
          <cell r="K41">
            <v>3180109</v>
          </cell>
          <cell r="L41">
            <v>1524790</v>
          </cell>
          <cell r="M41">
            <v>1430549</v>
          </cell>
          <cell r="N41">
            <v>2955339</v>
          </cell>
          <cell r="O41">
            <v>1388496</v>
          </cell>
          <cell r="P41">
            <v>1294417</v>
          </cell>
          <cell r="Q41">
            <v>2682913</v>
          </cell>
          <cell r="R41">
            <v>1299261</v>
          </cell>
          <cell r="S41">
            <v>1191100</v>
          </cell>
          <cell r="T41">
            <v>2490361</v>
          </cell>
          <cell r="U41">
            <v>7868040</v>
          </cell>
          <cell r="V41">
            <v>7300321</v>
          </cell>
          <cell r="W41">
            <v>15168361</v>
          </cell>
          <cell r="X41">
            <v>1056965</v>
          </cell>
          <cell r="Y41">
            <v>937209</v>
          </cell>
          <cell r="Z41">
            <v>1994174</v>
          </cell>
          <cell r="AA41">
            <v>913395</v>
          </cell>
          <cell r="AB41">
            <v>768238</v>
          </cell>
          <cell r="AC41">
            <v>1681633</v>
          </cell>
          <cell r="AD41">
            <v>786283</v>
          </cell>
          <cell r="AE41">
            <v>634465</v>
          </cell>
          <cell r="AF41">
            <v>1420748</v>
          </cell>
          <cell r="AG41">
            <v>2756643</v>
          </cell>
          <cell r="AH41">
            <v>2339912</v>
          </cell>
          <cell r="AI41">
            <v>5096555</v>
          </cell>
          <cell r="AJ41">
            <v>10624683</v>
          </cell>
          <cell r="AK41">
            <v>9640233</v>
          </cell>
          <cell r="AL41">
            <v>20264916</v>
          </cell>
          <cell r="AM41">
            <v>625111</v>
          </cell>
          <cell r="AN41">
            <v>478236</v>
          </cell>
          <cell r="AO41">
            <v>1103347</v>
          </cell>
          <cell r="AP41">
            <v>529237</v>
          </cell>
          <cell r="AQ41">
            <v>397972</v>
          </cell>
          <cell r="AR41">
            <v>927209</v>
          </cell>
          <cell r="AS41">
            <v>1154348</v>
          </cell>
          <cell r="AT41">
            <v>876208</v>
          </cell>
          <cell r="AU41">
            <v>2030556</v>
          </cell>
          <cell r="AV41">
            <v>11779031</v>
          </cell>
          <cell r="AW41">
            <v>10516441</v>
          </cell>
          <cell r="AX41">
            <v>22295472</v>
          </cell>
          <cell r="AY41">
            <v>315593</v>
          </cell>
          <cell r="AZ41">
            <v>217379</v>
          </cell>
          <cell r="BA41">
            <v>532972</v>
          </cell>
          <cell r="BB41">
            <v>280121</v>
          </cell>
          <cell r="BC41">
            <v>192709</v>
          </cell>
          <cell r="BD41">
            <v>472830</v>
          </cell>
          <cell r="BE41">
            <v>595714</v>
          </cell>
          <cell r="BF41">
            <v>410088</v>
          </cell>
          <cell r="BG41">
            <v>1005802</v>
          </cell>
          <cell r="BH41">
            <v>12374745</v>
          </cell>
          <cell r="BI41">
            <v>10926529</v>
          </cell>
          <cell r="BJ41">
            <v>23301274</v>
          </cell>
        </row>
      </sheetData>
      <sheetData sheetId="6"/>
      <sheetData sheetId="7"/>
      <sheetData sheetId="8"/>
      <sheetData sheetId="9"/>
      <sheetData sheetId="10">
        <row r="6">
          <cell r="C6">
            <v>33.969701547292779</v>
          </cell>
          <cell r="D6">
            <v>29.180417561225088</v>
          </cell>
          <cell r="E6">
            <v>26.597788558677575</v>
          </cell>
          <cell r="F6">
            <v>31.757594925484309</v>
          </cell>
        </row>
        <row r="7">
          <cell r="C7">
            <v>27.404560500183891</v>
          </cell>
          <cell r="D7">
            <v>21.355157278712507</v>
          </cell>
          <cell r="E7">
            <v>23.338052486187845</v>
          </cell>
          <cell r="F7">
            <v>20.861386138613863</v>
          </cell>
        </row>
        <row r="8">
          <cell r="C8">
            <v>25.723775601068567</v>
          </cell>
          <cell r="D8">
            <v>22.121697371008981</v>
          </cell>
          <cell r="E8">
            <v>20.784962700736187</v>
          </cell>
          <cell r="F8">
            <v>27.917474272001478</v>
          </cell>
        </row>
        <row r="9">
          <cell r="C9">
            <v>32.843358356629082</v>
          </cell>
          <cell r="D9">
            <v>59.343570507560663</v>
          </cell>
          <cell r="E9">
            <v>52.986086760708368</v>
          </cell>
          <cell r="F9">
            <v>79.87121544537078</v>
          </cell>
        </row>
        <row r="10">
          <cell r="C10">
            <v>21.353743419425502</v>
          </cell>
          <cell r="D10">
            <v>39.01638538423726</v>
          </cell>
          <cell r="E10">
            <v>23.396332993795721</v>
          </cell>
          <cell r="F10">
            <v>29.317330504926453</v>
          </cell>
        </row>
        <row r="11">
          <cell r="C11">
            <v>20.376575240919198</v>
          </cell>
          <cell r="D11">
            <v>18.088253573648228</v>
          </cell>
          <cell r="E11">
            <v>28.514115308151094</v>
          </cell>
          <cell r="F11">
            <v>26.004866803278688</v>
          </cell>
        </row>
        <row r="12">
          <cell r="C12">
            <v>40.688162745187277</v>
          </cell>
          <cell r="D12">
            <v>29.34859557776273</v>
          </cell>
          <cell r="E12">
            <v>36.273330491260623</v>
          </cell>
          <cell r="F12">
            <v>30.458305522182176</v>
          </cell>
        </row>
        <row r="13">
          <cell r="C13">
            <v>25.002185130097871</v>
          </cell>
          <cell r="D13">
            <v>26.427937315614258</v>
          </cell>
          <cell r="E13">
            <v>41.180743243243242</v>
          </cell>
          <cell r="F13">
            <v>51.676315956166469</v>
          </cell>
        </row>
        <row r="14">
          <cell r="C14">
            <v>22.367663606751556</v>
          </cell>
          <cell r="D14">
            <v>23.216265128379142</v>
          </cell>
          <cell r="E14">
            <v>13.032684870161971</v>
          </cell>
          <cell r="F14">
            <v>15.493044567510548</v>
          </cell>
        </row>
        <row r="15">
          <cell r="C15">
            <v>13.625452972037428</v>
          </cell>
          <cell r="D15">
            <v>13.734174221521481</v>
          </cell>
          <cell r="E15">
            <v>15.241788664702886</v>
          </cell>
          <cell r="F15">
            <v>22.802883319859877</v>
          </cell>
        </row>
        <row r="16">
          <cell r="C16">
            <v>46.666995316736504</v>
          </cell>
          <cell r="D16">
            <v>59.535628677271738</v>
          </cell>
          <cell r="E16">
            <v>54.678884758364312</v>
          </cell>
          <cell r="F16">
            <v>72.932029997823378</v>
          </cell>
        </row>
        <row r="17">
          <cell r="C17">
            <v>37.098828036961912</v>
          </cell>
          <cell r="D17">
            <v>23.543428033935143</v>
          </cell>
          <cell r="E17">
            <v>28.547798201297073</v>
          </cell>
          <cell r="F17">
            <v>18.216408496896918</v>
          </cell>
        </row>
        <row r="18">
          <cell r="C18">
            <v>27.275831809872031</v>
          </cell>
          <cell r="D18">
            <v>26.552362030450581</v>
          </cell>
          <cell r="E18">
            <v>25.684407286568788</v>
          </cell>
          <cell r="F18">
            <v>29.762260101325214</v>
          </cell>
        </row>
        <row r="19">
          <cell r="C19">
            <v>24.374380056471551</v>
          </cell>
          <cell r="D19">
            <v>32.197814603390988</v>
          </cell>
          <cell r="E19">
            <v>32.362266933529966</v>
          </cell>
          <cell r="F19">
            <v>40.935178147105752</v>
          </cell>
        </row>
        <row r="20">
          <cell r="C20">
            <v>69.4033211557622</v>
          </cell>
          <cell r="D20">
            <v>33.640121997335285</v>
          </cell>
          <cell r="E20">
            <v>31.967060149973999</v>
          </cell>
          <cell r="F20">
            <v>32.679843542361404</v>
          </cell>
        </row>
        <row r="21">
          <cell r="C21">
            <v>23.424817032601464</v>
          </cell>
          <cell r="D21">
            <v>26.947199999999999</v>
          </cell>
          <cell r="E21">
            <v>21.51657554961033</v>
          </cell>
          <cell r="F21">
            <v>33.218338333115952</v>
          </cell>
        </row>
        <row r="22">
          <cell r="C22">
            <v>20.50967261904762</v>
          </cell>
          <cell r="D22">
            <v>25.767831300392807</v>
          </cell>
          <cell r="E22">
            <v>17.53853513341129</v>
          </cell>
          <cell r="F22">
            <v>45.210512037978972</v>
          </cell>
        </row>
        <row r="23">
          <cell r="C23">
            <v>13.928921568627452</v>
          </cell>
          <cell r="D23">
            <v>12.668310407474696</v>
          </cell>
          <cell r="E23">
            <v>8.8281332628239024</v>
          </cell>
          <cell r="F23">
            <v>18.323109590657072</v>
          </cell>
        </row>
        <row r="24">
          <cell r="C24">
            <v>31.334586466165412</v>
          </cell>
          <cell r="D24">
            <v>24.193120096560047</v>
          </cell>
          <cell r="E24">
            <v>15.291523087525844</v>
          </cell>
          <cell r="F24">
            <v>19.559200603318249</v>
          </cell>
        </row>
        <row r="25">
          <cell r="C25">
            <v>15.604493272435501</v>
          </cell>
          <cell r="D25">
            <v>22.40953099265781</v>
          </cell>
          <cell r="E25">
            <v>26.943023744676186</v>
          </cell>
          <cell r="F25">
            <v>33.023422801034805</v>
          </cell>
        </row>
        <row r="26">
          <cell r="C26">
            <v>36.517421018697611</v>
          </cell>
          <cell r="D26">
            <v>29.47832965415747</v>
          </cell>
          <cell r="E26">
            <v>13.972596989866283</v>
          </cell>
          <cell r="F26">
            <v>34.683894876293458</v>
          </cell>
        </row>
        <row r="27">
          <cell r="C27">
            <v>28.543808226641243</v>
          </cell>
          <cell r="D27">
            <v>22.21668278975493</v>
          </cell>
          <cell r="E27">
            <v>28.309986108264443</v>
          </cell>
          <cell r="F27">
            <v>44.100652064872094</v>
          </cell>
        </row>
        <row r="28">
          <cell r="C28">
            <v>14.948490230905861</v>
          </cell>
          <cell r="D28">
            <v>8.3260582010582009</v>
          </cell>
          <cell r="E28">
            <v>14.883355764917003</v>
          </cell>
          <cell r="F28">
            <v>13.710261312938178</v>
          </cell>
        </row>
        <row r="29">
          <cell r="C29">
            <v>43.151139495500679</v>
          </cell>
          <cell r="D29">
            <v>38.434969142932573</v>
          </cell>
          <cell r="E29">
            <v>48.584186239129146</v>
          </cell>
          <cell r="F29">
            <v>42.618705728519053</v>
          </cell>
        </row>
        <row r="30">
          <cell r="C30">
            <v>25.561491724282423</v>
          </cell>
          <cell r="D30">
            <v>25.157171581769436</v>
          </cell>
          <cell r="E30">
            <v>15.819260659525311</v>
          </cell>
          <cell r="F30">
            <v>25.212449596774192</v>
          </cell>
        </row>
        <row r="31">
          <cell r="C31">
            <v>64.081295965016892</v>
          </cell>
          <cell r="D31">
            <v>57.383374286568639</v>
          </cell>
          <cell r="E31">
            <v>77.648431764417978</v>
          </cell>
          <cell r="F31">
            <v>67.481463535562966</v>
          </cell>
        </row>
        <row r="32">
          <cell r="C32">
            <v>14.984894123994065</v>
          </cell>
          <cell r="D32">
            <v>17.732454764146009</v>
          </cell>
          <cell r="E32">
            <v>27.042009178475968</v>
          </cell>
          <cell r="F32">
            <v>23.630143489049519</v>
          </cell>
        </row>
        <row r="33">
          <cell r="C33">
            <v>61.548257305595058</v>
          </cell>
          <cell r="D33">
            <v>50.891334250343881</v>
          </cell>
          <cell r="E33">
            <v>33.061488076018264</v>
          </cell>
          <cell r="F33">
            <v>34.170712233862794</v>
          </cell>
        </row>
        <row r="34">
          <cell r="C34">
            <v>19.074976122254061</v>
          </cell>
          <cell r="D34">
            <v>15.712342079689018</v>
          </cell>
          <cell r="E34">
            <v>13.711448598130842</v>
          </cell>
          <cell r="F34">
            <v>15.159603246167718</v>
          </cell>
        </row>
        <row r="35">
          <cell r="C35">
            <v>26.140350877192983</v>
          </cell>
          <cell r="D35">
            <v>38.143143143143142</v>
          </cell>
          <cell r="E35">
            <v>45.18980169971671</v>
          </cell>
          <cell r="F35">
            <v>23.285714285714285</v>
          </cell>
        </row>
        <row r="36">
          <cell r="C36">
            <v>28.561904761904763</v>
          </cell>
          <cell r="D36">
            <v>18.744444444444444</v>
          </cell>
          <cell r="E36">
            <v>33.029795158286781</v>
          </cell>
          <cell r="F36">
            <v>39.859719438877754</v>
          </cell>
        </row>
        <row r="37">
          <cell r="C37">
            <v>45.276923076923076</v>
          </cell>
          <cell r="D37">
            <v>18.21072796934866</v>
          </cell>
          <cell r="E37">
            <v>27.096330275229359</v>
          </cell>
          <cell r="F37">
            <v>43.70074349442379</v>
          </cell>
        </row>
        <row r="38">
          <cell r="C38">
            <v>31.670547710340099</v>
          </cell>
          <cell r="D38">
            <v>33.439366814284369</v>
          </cell>
          <cell r="E38">
            <v>29.690283678223928</v>
          </cell>
          <cell r="F38">
            <v>40.315699779876446</v>
          </cell>
        </row>
        <row r="39">
          <cell r="C39">
            <v>33.371428571428574</v>
          </cell>
          <cell r="D39">
            <v>12.263414634146342</v>
          </cell>
          <cell r="E39">
            <v>14.385245901639344</v>
          </cell>
          <cell r="F39">
            <v>25.207236842105264</v>
          </cell>
        </row>
        <row r="40">
          <cell r="C40">
            <v>26.86414503133393</v>
          </cell>
          <cell r="D40">
            <v>22.958640589932671</v>
          </cell>
          <cell r="E40">
            <v>19.035350101971449</v>
          </cell>
          <cell r="F40">
            <v>21.074644549763033</v>
          </cell>
        </row>
        <row r="41">
          <cell r="C41">
            <v>39.11339495665986</v>
          </cell>
          <cell r="D41">
            <v>30.481129836402364</v>
          </cell>
          <cell r="E41">
            <v>33.734686301523851</v>
          </cell>
          <cell r="F41">
            <v>42.113056530079255</v>
          </cell>
        </row>
      </sheetData>
      <sheetData sheetId="11">
        <row r="6">
          <cell r="C6">
            <v>98.021299518190432</v>
          </cell>
          <cell r="D6">
            <v>98.29493545600775</v>
          </cell>
          <cell r="E6">
            <v>98.155705155419241</v>
          </cell>
          <cell r="F6">
            <v>77.924043739413762</v>
          </cell>
          <cell r="G6">
            <v>77.36962539985727</v>
          </cell>
          <cell r="H6">
            <v>77.650992684578569</v>
          </cell>
          <cell r="I6">
            <v>90.184075582449836</v>
          </cell>
          <cell r="J6">
            <v>90.108575576861554</v>
          </cell>
          <cell r="K6">
            <v>90.146952371956729</v>
          </cell>
          <cell r="L6">
            <v>67.527989029102272</v>
          </cell>
          <cell r="M6">
            <v>66.948735398172488</v>
          </cell>
          <cell r="N6">
            <v>67.244097560613056</v>
          </cell>
          <cell r="O6">
            <v>85.346572195743519</v>
          </cell>
          <cell r="P6">
            <v>85.188355221949962</v>
          </cell>
          <cell r="Q6">
            <v>85.268831105441521</v>
          </cell>
          <cell r="R6">
            <v>47.471394178157148</v>
          </cell>
          <cell r="S6">
            <v>40.359363610646241</v>
          </cell>
          <cell r="T6">
            <v>43.996798849926243</v>
          </cell>
          <cell r="U6">
            <v>57.30020390408918</v>
          </cell>
          <cell r="V6">
            <v>53.430722053239499</v>
          </cell>
          <cell r="W6">
            <v>55.406823680226267</v>
          </cell>
          <cell r="X6">
            <v>78.46108989112038</v>
          </cell>
          <cell r="Y6">
            <v>77.113307615528981</v>
          </cell>
          <cell r="Z6">
            <v>77.799531367144027</v>
          </cell>
        </row>
        <row r="7">
          <cell r="C7">
            <v>169.9912339036334</v>
          </cell>
          <cell r="D7">
            <v>163.42341778097892</v>
          </cell>
          <cell r="E7">
            <v>166.76536183957549</v>
          </cell>
          <cell r="F7">
            <v>106.13798938543189</v>
          </cell>
          <cell r="G7">
            <v>96.211316845785319</v>
          </cell>
          <cell r="H7">
            <v>101.19946404184596</v>
          </cell>
          <cell r="I7">
            <v>146.31015432597678</v>
          </cell>
          <cell r="J7">
            <v>138.0977937373757</v>
          </cell>
          <cell r="K7">
            <v>142.25708891971027</v>
          </cell>
          <cell r="L7">
            <v>69.18182498690021</v>
          </cell>
          <cell r="M7">
            <v>63.88567784111293</v>
          </cell>
          <cell r="N7">
            <v>66.617121899430558</v>
          </cell>
          <cell r="O7">
            <v>130.68506653523903</v>
          </cell>
          <cell r="P7">
            <v>123.50354320832811</v>
          </cell>
          <cell r="Q7">
            <v>127.15405102272858</v>
          </cell>
          <cell r="R7">
            <v>44.434761942485942</v>
          </cell>
          <cell r="S7">
            <v>41.478836889194767</v>
          </cell>
          <cell r="T7">
            <v>43.017692910463147</v>
          </cell>
          <cell r="U7">
            <v>57.15880224770995</v>
          </cell>
          <cell r="V7">
            <v>53.108513499534496</v>
          </cell>
          <cell r="W7">
            <v>55.206931275486298</v>
          </cell>
          <cell r="X7">
            <v>116.82736060993693</v>
          </cell>
          <cell r="Y7">
            <v>110.85959049437726</v>
          </cell>
          <cell r="Z7">
            <v>113.90466541320421</v>
          </cell>
        </row>
        <row r="8">
          <cell r="C8">
            <v>91.666912132905239</v>
          </cell>
          <cell r="D8">
            <v>94.148393561607975</v>
          </cell>
          <cell r="E8">
            <v>92.889994199766406</v>
          </cell>
          <cell r="F8">
            <v>67.322855620671291</v>
          </cell>
          <cell r="G8">
            <v>70.320844200593186</v>
          </cell>
          <cell r="H8">
            <v>68.799532597518194</v>
          </cell>
          <cell r="I8">
            <v>82.210063456645244</v>
          </cell>
          <cell r="J8">
            <v>84.899615885971471</v>
          </cell>
          <cell r="K8">
            <v>83.535357875146758</v>
          </cell>
          <cell r="L8">
            <v>51.934492230789182</v>
          </cell>
          <cell r="M8">
            <v>46.811874664191109</v>
          </cell>
          <cell r="N8">
            <v>49.429158506678952</v>
          </cell>
          <cell r="O8">
            <v>75.961346315225654</v>
          </cell>
          <cell r="P8">
            <v>77.13006188338413</v>
          </cell>
          <cell r="Q8">
            <v>76.536355059522805</v>
          </cell>
          <cell r="R8">
            <v>13.623143501047911</v>
          </cell>
          <cell r="S8">
            <v>12.611977189532318</v>
          </cell>
          <cell r="T8">
            <v>13.130779134787927</v>
          </cell>
          <cell r="U8">
            <v>32.699512912443112</v>
          </cell>
          <cell r="V8">
            <v>29.71455891206573</v>
          </cell>
          <cell r="W8">
            <v>31.242861694197984</v>
          </cell>
          <cell r="X8">
            <v>65.22288522818738</v>
          </cell>
          <cell r="Y8">
            <v>66.201625327436645</v>
          </cell>
          <cell r="Z8">
            <v>65.703577573014456</v>
          </cell>
        </row>
        <row r="9">
          <cell r="C9">
            <v>125.71209579021482</v>
          </cell>
          <cell r="D9">
            <v>109.19629616875281</v>
          </cell>
          <cell r="E9">
            <v>117.82940311610263</v>
          </cell>
          <cell r="F9">
            <v>60.843126800059451</v>
          </cell>
          <cell r="G9">
            <v>49.69559784005169</v>
          </cell>
          <cell r="H9">
            <v>55.461402544174149</v>
          </cell>
          <cell r="I9">
            <v>100.79297884870687</v>
          </cell>
          <cell r="J9">
            <v>86.028927420869721</v>
          </cell>
          <cell r="K9">
            <v>93.715019184479942</v>
          </cell>
          <cell r="L9">
            <v>39.902439297361489</v>
          </cell>
          <cell r="M9">
            <v>30.038321075713224</v>
          </cell>
          <cell r="N9">
            <v>35.202616140736218</v>
          </cell>
          <cell r="O9">
            <v>88.625562664020904</v>
          </cell>
          <cell r="P9">
            <v>74.946054999036733</v>
          </cell>
          <cell r="Q9">
            <v>82.075561982656069</v>
          </cell>
          <cell r="R9">
            <v>17.383173328438161</v>
          </cell>
          <cell r="S9">
            <v>13.326829286066946</v>
          </cell>
          <cell r="T9">
            <v>15.473379004922059</v>
          </cell>
          <cell r="U9">
            <v>28.720044655828961</v>
          </cell>
          <cell r="V9">
            <v>21.834391645952447</v>
          </cell>
          <cell r="W9">
            <v>25.458510358311088</v>
          </cell>
          <cell r="X9">
            <v>76.895573645450753</v>
          </cell>
          <cell r="Y9">
            <v>65.069551698450837</v>
          </cell>
          <cell r="Z9">
            <v>71.248439475928848</v>
          </cell>
        </row>
        <row r="10">
          <cell r="C10">
            <v>126.32440224161746</v>
          </cell>
          <cell r="D10">
            <v>120.51697334927134</v>
          </cell>
          <cell r="E10">
            <v>123.46150660814136</v>
          </cell>
          <cell r="F10">
            <v>87.158269887403705</v>
          </cell>
          <cell r="G10">
            <v>81.084848021994802</v>
          </cell>
          <cell r="H10">
            <v>84.154829840509706</v>
          </cell>
          <cell r="I10">
            <v>111.56885291508389</v>
          </cell>
          <cell r="J10">
            <v>105.60373213075358</v>
          </cell>
          <cell r="K10">
            <v>108.62472834112205</v>
          </cell>
          <cell r="L10">
            <v>55.54533451452469</v>
          </cell>
          <cell r="M10">
            <v>47.305641067579487</v>
          </cell>
          <cell r="N10">
            <v>51.488041020842161</v>
          </cell>
          <cell r="O10">
            <v>100.42274216824003</v>
          </cell>
          <cell r="P10">
            <v>94.047709566422284</v>
          </cell>
          <cell r="Q10">
            <v>97.277756674083108</v>
          </cell>
          <cell r="R10">
            <v>32.942891471588098</v>
          </cell>
          <cell r="S10">
            <v>25.521360140225521</v>
          </cell>
          <cell r="T10">
            <v>29.302664740208623</v>
          </cell>
          <cell r="U10">
            <v>44.271610455120388</v>
          </cell>
          <cell r="V10">
            <v>36.481686122834446</v>
          </cell>
          <cell r="W10">
            <v>40.44320569435591</v>
          </cell>
          <cell r="X10">
            <v>89.27052803517411</v>
          </cell>
          <cell r="Y10">
            <v>82.829298775882265</v>
          </cell>
          <cell r="Z10">
            <v>86.095887806725784</v>
          </cell>
        </row>
        <row r="11">
          <cell r="C11">
            <v>93.438162741377383</v>
          </cell>
          <cell r="D11">
            <v>91.665146817435712</v>
          </cell>
          <cell r="E11">
            <v>92.589548113015397</v>
          </cell>
          <cell r="F11">
            <v>81.184504090325191</v>
          </cell>
          <cell r="G11">
            <v>77.111325563556278</v>
          </cell>
          <cell r="H11">
            <v>79.243035406788863</v>
          </cell>
          <cell r="I11">
            <v>88.752639062432678</v>
          </cell>
          <cell r="J11">
            <v>86.127352672560704</v>
          </cell>
          <cell r="K11">
            <v>87.498087773448404</v>
          </cell>
          <cell r="L11">
            <v>62.382825303179288</v>
          </cell>
          <cell r="M11">
            <v>64.031832131896365</v>
          </cell>
          <cell r="N11">
            <v>63.172281828743252</v>
          </cell>
          <cell r="O11">
            <v>83.262938828426186</v>
          </cell>
          <cell r="P11">
            <v>81.514702266987513</v>
          </cell>
          <cell r="Q11">
            <v>82.427186540639497</v>
          </cell>
          <cell r="R11">
            <v>46.331535565279331</v>
          </cell>
          <cell r="S11">
            <v>50.856869667549276</v>
          </cell>
          <cell r="T11">
            <v>48.502814391332734</v>
          </cell>
          <cell r="U11">
            <v>54.494840892800589</v>
          </cell>
          <cell r="V11">
            <v>57.543376679827581</v>
          </cell>
          <cell r="W11">
            <v>55.955904691636647</v>
          </cell>
          <cell r="X11">
            <v>77.077984048717312</v>
          </cell>
          <cell r="Y11">
            <v>76.350334215074682</v>
          </cell>
          <cell r="Z11">
            <v>76.72991385620179</v>
          </cell>
        </row>
        <row r="12">
          <cell r="C12">
            <v>119.95009405561036</v>
          </cell>
          <cell r="D12">
            <v>120.96801359750486</v>
          </cell>
          <cell r="E12">
            <v>120.42222264504699</v>
          </cell>
          <cell r="F12">
            <v>90.516069992512683</v>
          </cell>
          <cell r="G12">
            <v>82.013832435728077</v>
          </cell>
          <cell r="H12">
            <v>86.509759396016634</v>
          </cell>
          <cell r="I12">
            <v>108.87880925610011</v>
          </cell>
          <cell r="J12">
            <v>106.04350990368955</v>
          </cell>
          <cell r="K12">
            <v>107.5557997432396</v>
          </cell>
          <cell r="L12">
            <v>67.492334046893745</v>
          </cell>
          <cell r="M12">
            <v>52.306167913800238</v>
          </cell>
          <cell r="N12">
            <v>60.343760956104575</v>
          </cell>
          <cell r="O12">
            <v>100.49929434989278</v>
          </cell>
          <cell r="P12">
            <v>95.019447125287456</v>
          </cell>
          <cell r="Q12">
            <v>97.937697313824216</v>
          </cell>
          <cell r="R12">
            <v>38.423200112557623</v>
          </cell>
          <cell r="S12">
            <v>32.551045973275315</v>
          </cell>
          <cell r="T12">
            <v>35.660281363512667</v>
          </cell>
          <cell r="U12">
            <v>52.862969884804784</v>
          </cell>
          <cell r="V12">
            <v>42.368491576976631</v>
          </cell>
          <cell r="W12">
            <v>47.924059190314843</v>
          </cell>
          <cell r="X12">
            <v>89.9331458123403</v>
          </cell>
          <cell r="Y12">
            <v>84.277878112188446</v>
          </cell>
          <cell r="Z12">
            <v>87.286593075375592</v>
          </cell>
        </row>
        <row r="13">
          <cell r="C13">
            <v>88.558037357723705</v>
          </cell>
          <cell r="D13">
            <v>91.995805758550404</v>
          </cell>
          <cell r="E13">
            <v>90.102367558879891</v>
          </cell>
          <cell r="F13">
            <v>77.340358856046691</v>
          </cell>
          <cell r="G13">
            <v>80.637174008604234</v>
          </cell>
          <cell r="H13">
            <v>78.856090614766643</v>
          </cell>
          <cell r="I13">
            <v>84.307674004564561</v>
          </cell>
          <cell r="J13">
            <v>87.577911678329244</v>
          </cell>
          <cell r="K13">
            <v>85.789951896837877</v>
          </cell>
          <cell r="L13">
            <v>60.401194188856756</v>
          </cell>
          <cell r="M13">
            <v>71.308971555454434</v>
          </cell>
          <cell r="N13">
            <v>65.426269617971812</v>
          </cell>
          <cell r="O13">
            <v>79.401053670413319</v>
          </cell>
          <cell r="P13">
            <v>84.158738043973472</v>
          </cell>
          <cell r="Q13">
            <v>81.564864982963414</v>
          </cell>
          <cell r="R13">
            <v>59.672002311877975</v>
          </cell>
          <cell r="S13">
            <v>59.841547230164075</v>
          </cell>
          <cell r="T13">
            <v>59.750201029689734</v>
          </cell>
          <cell r="U13">
            <v>60.032763678613243</v>
          </cell>
          <cell r="V13">
            <v>65.508729298563978</v>
          </cell>
          <cell r="W13">
            <v>62.556966083344214</v>
          </cell>
          <cell r="X13">
            <v>75.982323010254675</v>
          </cell>
          <cell r="Y13">
            <v>79.854045238105655</v>
          </cell>
          <cell r="Z13">
            <v>77.747547763865001</v>
          </cell>
        </row>
        <row r="14">
          <cell r="C14">
            <v>107.71266266892225</v>
          </cell>
          <cell r="D14">
            <v>107.66739918210529</v>
          </cell>
          <cell r="E14">
            <v>107.69116452677599</v>
          </cell>
          <cell r="F14">
            <v>114.61951406743746</v>
          </cell>
          <cell r="G14">
            <v>112.07946410602881</v>
          </cell>
          <cell r="H14">
            <v>113.40626081415851</v>
          </cell>
          <cell r="I14">
            <v>110.37165834394337</v>
          </cell>
          <cell r="J14">
            <v>109.37724921841401</v>
          </cell>
          <cell r="K14">
            <v>109.89832370947691</v>
          </cell>
          <cell r="L14">
            <v>85.698199923400992</v>
          </cell>
          <cell r="M14">
            <v>92.978163750991612</v>
          </cell>
          <cell r="N14">
            <v>89.1811989372965</v>
          </cell>
          <cell r="O14">
            <v>105.21439241473057</v>
          </cell>
          <cell r="P14">
            <v>105.92290184021023</v>
          </cell>
          <cell r="Q14">
            <v>105.55200272231772</v>
          </cell>
          <cell r="R14">
            <v>68.579247297276979</v>
          </cell>
          <cell r="S14">
            <v>70.056625141562847</v>
          </cell>
          <cell r="T14">
            <v>69.290896763484184</v>
          </cell>
          <cell r="U14">
            <v>77.05870300951571</v>
          </cell>
          <cell r="V14">
            <v>81.335387776065744</v>
          </cell>
          <cell r="W14">
            <v>79.111885256411526</v>
          </cell>
          <cell r="X14">
            <v>98.782195717225477</v>
          </cell>
          <cell r="Y14">
            <v>99.517006625807994</v>
          </cell>
          <cell r="Z14">
            <v>99.133013964621114</v>
          </cell>
        </row>
        <row r="15">
          <cell r="C15">
            <v>110.34326062639821</v>
          </cell>
          <cell r="D15">
            <v>112.59659542524066</v>
          </cell>
          <cell r="E15">
            <v>111.41354503125132</v>
          </cell>
          <cell r="F15">
            <v>95.341504501252473</v>
          </cell>
          <cell r="G15">
            <v>90.872227175384396</v>
          </cell>
          <cell r="H15">
            <v>93.196053366852325</v>
          </cell>
          <cell r="I15">
            <v>104.66700605518788</v>
          </cell>
          <cell r="J15">
            <v>104.27267393098032</v>
          </cell>
          <cell r="K15">
            <v>104.47894649956294</v>
          </cell>
          <cell r="L15">
            <v>66.595012565242612</v>
          </cell>
          <cell r="M15">
            <v>62.494906254069747</v>
          </cell>
          <cell r="N15">
            <v>64.630038636002155</v>
          </cell>
          <cell r="O15">
            <v>96.628993367039584</v>
          </cell>
          <cell r="P15">
            <v>95.38675849842916</v>
          </cell>
          <cell r="Q15">
            <v>96.035946800714257</v>
          </cell>
          <cell r="R15">
            <v>42.947697964698804</v>
          </cell>
          <cell r="S15">
            <v>40.724462805954886</v>
          </cell>
          <cell r="T15">
            <v>41.879992554940891</v>
          </cell>
          <cell r="U15">
            <v>54.498516578253096</v>
          </cell>
          <cell r="V15">
            <v>51.336728654834239</v>
          </cell>
          <cell r="W15">
            <v>52.981613970003082</v>
          </cell>
          <cell r="X15">
            <v>86.909101361464153</v>
          </cell>
          <cell r="Y15">
            <v>85.396478826957207</v>
          </cell>
          <cell r="Z15">
            <v>86.18618807263087</v>
          </cell>
        </row>
        <row r="16">
          <cell r="C16">
            <v>157.46348638207959</v>
          </cell>
          <cell r="D16">
            <v>158.20984117796456</v>
          </cell>
          <cell r="E16">
            <v>157.82847451125829</v>
          </cell>
          <cell r="F16">
            <v>71.220994714381277</v>
          </cell>
          <cell r="G16">
            <v>49.710729032311143</v>
          </cell>
          <cell r="H16">
            <v>60.647588561404582</v>
          </cell>
          <cell r="I16">
            <v>123.81950523111038</v>
          </cell>
          <cell r="J16">
            <v>115.62234149621445</v>
          </cell>
          <cell r="K16">
            <v>119.80276998998184</v>
          </cell>
          <cell r="L16">
            <v>33.103617622095413</v>
          </cell>
          <cell r="M16">
            <v>24.02608529548915</v>
          </cell>
          <cell r="N16">
            <v>28.6808904923274</v>
          </cell>
          <cell r="O16">
            <v>105.19564740316261</v>
          </cell>
          <cell r="P16">
            <v>96.984554813792087</v>
          </cell>
          <cell r="Q16">
            <v>101.17678359060554</v>
          </cell>
          <cell r="R16">
            <v>7.3868173679797042</v>
          </cell>
          <cell r="S16">
            <v>5.6282552963734274</v>
          </cell>
          <cell r="T16">
            <v>6.5363396167704577</v>
          </cell>
          <cell r="U16">
            <v>20.238691498407722</v>
          </cell>
          <cell r="V16">
            <v>14.888711831406713</v>
          </cell>
          <cell r="W16">
            <v>17.641680960195696</v>
          </cell>
          <cell r="X16">
            <v>88.521817469429905</v>
          </cell>
          <cell r="Y16">
            <v>81.709487595941283</v>
          </cell>
          <cell r="Z16">
            <v>85.194266634734547</v>
          </cell>
        </row>
        <row r="17">
          <cell r="C17">
            <v>105.38695729502794</v>
          </cell>
          <cell r="D17">
            <v>104.0000677690431</v>
          </cell>
          <cell r="E17">
            <v>104.7119026194646</v>
          </cell>
          <cell r="F17">
            <v>90.919607981922965</v>
          </cell>
          <cell r="G17">
            <v>87.689669687515476</v>
          </cell>
          <cell r="H17">
            <v>89.33687709092365</v>
          </cell>
          <cell r="I17">
            <v>99.805120520290572</v>
          </cell>
          <cell r="J17">
            <v>97.656346304970882</v>
          </cell>
          <cell r="K17">
            <v>98.756497005006551</v>
          </cell>
          <cell r="L17">
            <v>73.033953279169012</v>
          </cell>
          <cell r="M17">
            <v>71.012494598778716</v>
          </cell>
          <cell r="N17">
            <v>72.047533334158473</v>
          </cell>
          <cell r="O17">
            <v>94.183225487373576</v>
          </cell>
          <cell r="P17">
            <v>92.061820040328001</v>
          </cell>
          <cell r="Q17">
            <v>93.147974140839736</v>
          </cell>
          <cell r="R17">
            <v>41.633865029852423</v>
          </cell>
          <cell r="S17">
            <v>43.377403538050437</v>
          </cell>
          <cell r="T17">
            <v>42.482296623551136</v>
          </cell>
          <cell r="U17">
            <v>57.09885558907505</v>
          </cell>
          <cell r="V17">
            <v>57.025668189858884</v>
          </cell>
          <cell r="W17">
            <v>57.063192447139066</v>
          </cell>
          <cell r="X17">
            <v>84.835239357143607</v>
          </cell>
          <cell r="Y17">
            <v>83.440846245474418</v>
          </cell>
          <cell r="Z17">
            <v>84.155115390605673</v>
          </cell>
        </row>
        <row r="18">
          <cell r="C18">
            <v>93.42309958260509</v>
          </cell>
          <cell r="D18">
            <v>93.880449568705671</v>
          </cell>
          <cell r="E18">
            <v>93.646926529494749</v>
          </cell>
          <cell r="F18">
            <v>107.13259752988627</v>
          </cell>
          <cell r="G18">
            <v>102.35021091636429</v>
          </cell>
          <cell r="H18">
            <v>104.76857473881155</v>
          </cell>
          <cell r="I18">
            <v>98.582382870298531</v>
          </cell>
          <cell r="J18">
            <v>97.107085603420742</v>
          </cell>
          <cell r="K18">
            <v>97.85762534539046</v>
          </cell>
          <cell r="L18">
            <v>98.21964717832283</v>
          </cell>
          <cell r="M18">
            <v>96.799426547286089</v>
          </cell>
          <cell r="N18">
            <v>97.515979670373667</v>
          </cell>
          <cell r="O18">
            <v>98.509230233368157</v>
          </cell>
          <cell r="P18">
            <v>97.044203457542409</v>
          </cell>
          <cell r="Q18">
            <v>97.788268638276961</v>
          </cell>
          <cell r="R18">
            <v>45.568109026430371</v>
          </cell>
          <cell r="S18">
            <v>55.336769155464339</v>
          </cell>
          <cell r="T18">
            <v>50.409191208148982</v>
          </cell>
          <cell r="U18">
            <v>71.819936266062655</v>
          </cell>
          <cell r="V18">
            <v>76.005338044562052</v>
          </cell>
          <cell r="W18">
            <v>73.893879498652325</v>
          </cell>
          <cell r="X18">
            <v>89.582814172922681</v>
          </cell>
          <cell r="Y18">
            <v>89.930652480413215</v>
          </cell>
          <cell r="Z18">
            <v>89.754194561323985</v>
          </cell>
        </row>
        <row r="19">
          <cell r="C19">
            <v>149.34330895078344</v>
          </cell>
          <cell r="D19">
            <v>150.02533391264697</v>
          </cell>
          <cell r="E19">
            <v>149.66978996151317</v>
          </cell>
          <cell r="F19">
            <v>106.08309533845006</v>
          </cell>
          <cell r="G19">
            <v>97.420911124174197</v>
          </cell>
          <cell r="H19">
            <v>101.87184093036231</v>
          </cell>
          <cell r="I19">
            <v>133.32395121009438</v>
          </cell>
          <cell r="J19">
            <v>130.17732908142395</v>
          </cell>
          <cell r="K19">
            <v>131.80889779400923</v>
          </cell>
          <cell r="L19">
            <v>75.935572181282936</v>
          </cell>
          <cell r="M19">
            <v>50.579752758140188</v>
          </cell>
          <cell r="N19">
            <v>63.724710944028629</v>
          </cell>
          <cell r="O19">
            <v>122.0106339827114</v>
          </cell>
          <cell r="P19">
            <v>114.48100612828804</v>
          </cell>
          <cell r="Q19">
            <v>118.38508578700699</v>
          </cell>
          <cell r="R19">
            <v>47.233781418395132</v>
          </cell>
          <cell r="S19">
            <v>31.07305178625796</v>
          </cell>
          <cell r="T19">
            <v>39.510127326048583</v>
          </cell>
          <cell r="U19">
            <v>61.583389763032763</v>
          </cell>
          <cell r="V19">
            <v>40.896899946901932</v>
          </cell>
          <cell r="W19">
            <v>51.658839040266351</v>
          </cell>
          <cell r="X19">
            <v>109.69505721697577</v>
          </cell>
          <cell r="Y19">
            <v>100.90756716632463</v>
          </cell>
          <cell r="Z19">
            <v>105.46899020362549</v>
          </cell>
        </row>
        <row r="20">
          <cell r="C20">
            <v>104.89605951129494</v>
          </cell>
          <cell r="D20">
            <v>102.30159472095842</v>
          </cell>
          <cell r="E20">
            <v>103.65815752496488</v>
          </cell>
          <cell r="F20">
            <v>91.540007419074016</v>
          </cell>
          <cell r="G20">
            <v>86.925307838380149</v>
          </cell>
          <cell r="H20">
            <v>89.317926760008831</v>
          </cell>
          <cell r="I20">
            <v>99.822542267938516</v>
          </cell>
          <cell r="J20">
            <v>96.39680502156574</v>
          </cell>
          <cell r="K20">
            <v>98.182270482237328</v>
          </cell>
          <cell r="L20">
            <v>75.851497889445767</v>
          </cell>
          <cell r="M20">
            <v>69.567808244110978</v>
          </cell>
          <cell r="N20">
            <v>72.844474681494802</v>
          </cell>
          <cell r="O20">
            <v>94.888294479211837</v>
          </cell>
          <cell r="P20">
            <v>90.878912617838381</v>
          </cell>
          <cell r="Q20">
            <v>92.968786710126963</v>
          </cell>
          <cell r="R20">
            <v>59.633484564632326</v>
          </cell>
          <cell r="S20">
            <v>50.621065664103085</v>
          </cell>
          <cell r="T20">
            <v>55.340156419124362</v>
          </cell>
          <cell r="U20">
            <v>67.659975005356316</v>
          </cell>
          <cell r="V20">
            <v>60.039139234293799</v>
          </cell>
          <cell r="W20">
            <v>64.021384999942597</v>
          </cell>
          <cell r="X20">
            <v>88.767901756223651</v>
          </cell>
          <cell r="Y20">
            <v>83.944777137237679</v>
          </cell>
          <cell r="Z20">
            <v>86.46079245726645</v>
          </cell>
        </row>
        <row r="21">
          <cell r="C21">
            <v>189.6571124008054</v>
          </cell>
          <cell r="D21">
            <v>182.26364900951395</v>
          </cell>
          <cell r="E21">
            <v>186.01272253169373</v>
          </cell>
          <cell r="F21">
            <v>107.21478843853451</v>
          </cell>
          <cell r="G21">
            <v>99.186272270443126</v>
          </cell>
          <cell r="H21">
            <v>103.25273703343619</v>
          </cell>
          <cell r="I21">
            <v>155.43790774204723</v>
          </cell>
          <cell r="J21">
            <v>147.73429851366186</v>
          </cell>
          <cell r="K21">
            <v>151.63879500797378</v>
          </cell>
          <cell r="L21">
            <v>78.005831128960637</v>
          </cell>
          <cell r="M21">
            <v>79.076172489770229</v>
          </cell>
          <cell r="N21">
            <v>78.536000701597104</v>
          </cell>
          <cell r="O21">
            <v>137.61449949111338</v>
          </cell>
          <cell r="P21">
            <v>131.82475030428461</v>
          </cell>
          <cell r="Q21">
            <v>134.75632808843122</v>
          </cell>
          <cell r="R21">
            <v>36.206312179755571</v>
          </cell>
          <cell r="S21">
            <v>26.998879313676238</v>
          </cell>
          <cell r="T21">
            <v>31.530453042360492</v>
          </cell>
          <cell r="U21">
            <v>57.441048377604268</v>
          </cell>
          <cell r="V21">
            <v>52.803501452439903</v>
          </cell>
          <cell r="W21">
            <v>55.11504199790744</v>
          </cell>
          <cell r="X21">
            <v>119.12937294209145</v>
          </cell>
          <cell r="Y21">
            <v>111.81465102297499</v>
          </cell>
          <cell r="Z21">
            <v>115.49903986790633</v>
          </cell>
        </row>
        <row r="22">
          <cell r="C22">
            <v>169.95155459146781</v>
          </cell>
          <cell r="D22">
            <v>174.09111557229312</v>
          </cell>
          <cell r="E22">
            <v>172.00767142430837</v>
          </cell>
          <cell r="F22">
            <v>80.452913371511684</v>
          </cell>
          <cell r="G22">
            <v>91.437775128393255</v>
          </cell>
          <cell r="H22">
            <v>85.92102259758046</v>
          </cell>
          <cell r="I22">
            <v>135.14679109885643</v>
          </cell>
          <cell r="J22">
            <v>141.86297034659705</v>
          </cell>
          <cell r="K22">
            <v>138.48555416798141</v>
          </cell>
          <cell r="L22">
            <v>46.432057356829759</v>
          </cell>
          <cell r="M22">
            <v>52.844962899543376</v>
          </cell>
          <cell r="N22">
            <v>49.630380827840199</v>
          </cell>
          <cell r="O22">
            <v>117.46109241943415</v>
          </cell>
          <cell r="P22">
            <v>124.02513385421507</v>
          </cell>
          <cell r="Q22">
            <v>120.72633654494088</v>
          </cell>
          <cell r="R22">
            <v>10.098103555622865</v>
          </cell>
          <cell r="S22">
            <v>12.445486925549474</v>
          </cell>
          <cell r="T22">
            <v>11.253013284094989</v>
          </cell>
          <cell r="U22">
            <v>27.782096462133776</v>
          </cell>
          <cell r="V22">
            <v>32.380147686566509</v>
          </cell>
          <cell r="W22">
            <v>30.05950434839469</v>
          </cell>
          <cell r="X22">
            <v>98.809941417897363</v>
          </cell>
          <cell r="Y22">
            <v>104.98789044783111</v>
          </cell>
          <cell r="Z22">
            <v>101.87733378862296</v>
          </cell>
        </row>
        <row r="23">
          <cell r="C23">
            <v>173.94902815877705</v>
          </cell>
          <cell r="D23">
            <v>162.20400509652137</v>
          </cell>
          <cell r="E23">
            <v>168.14998575633842</v>
          </cell>
          <cell r="F23">
            <v>100.82668368975423</v>
          </cell>
          <cell r="G23">
            <v>94.981683794210127</v>
          </cell>
          <cell r="H23">
            <v>97.926886147610858</v>
          </cell>
          <cell r="I23">
            <v>142.98265770941188</v>
          </cell>
          <cell r="J23">
            <v>133.58042073877755</v>
          </cell>
          <cell r="K23">
            <v>138.33088611917364</v>
          </cell>
          <cell r="L23">
            <v>73.27062228654124</v>
          </cell>
          <cell r="M23">
            <v>75.297839735033861</v>
          </cell>
          <cell r="N23">
            <v>74.271832808418168</v>
          </cell>
          <cell r="O23">
            <v>127.724340361732</v>
          </cell>
          <cell r="P23">
            <v>120.85828666386111</v>
          </cell>
          <cell r="Q23">
            <v>124.32865132562011</v>
          </cell>
          <cell r="R23">
            <v>38.385852945087088</v>
          </cell>
          <cell r="S23">
            <v>37.736180683715617</v>
          </cell>
          <cell r="T23">
            <v>38.059619161095299</v>
          </cell>
          <cell r="U23">
            <v>55.089737370937563</v>
          </cell>
          <cell r="V23">
            <v>55.412101332961129</v>
          </cell>
          <cell r="W23">
            <v>55.250347705146034</v>
          </cell>
          <cell r="X23">
            <v>110.53600968671658</v>
          </cell>
          <cell r="Y23">
            <v>104.47020297840268</v>
          </cell>
          <cell r="Z23">
            <v>107.52712661953976</v>
          </cell>
        </row>
        <row r="24">
          <cell r="C24">
            <v>99.632291785223387</v>
          </cell>
          <cell r="D24">
            <v>98.886162859035238</v>
          </cell>
          <cell r="E24">
            <v>99.271061973281306</v>
          </cell>
          <cell r="F24">
            <v>59.132709992689215</v>
          </cell>
          <cell r="G24">
            <v>60.697188136246076</v>
          </cell>
          <cell r="H24">
            <v>59.887560650210077</v>
          </cell>
          <cell r="I24">
            <v>83.202385164526405</v>
          </cell>
          <cell r="J24">
            <v>83.454241226534137</v>
          </cell>
          <cell r="K24">
            <v>83.3241506462372</v>
          </cell>
          <cell r="L24">
            <v>27.323416914577134</v>
          </cell>
          <cell r="M24">
            <v>29.574404872432876</v>
          </cell>
          <cell r="N24">
            <v>28.399258069382938</v>
          </cell>
          <cell r="O24">
            <v>70.107125925748861</v>
          </cell>
          <cell r="P24">
            <v>71.040416183586245</v>
          </cell>
          <cell r="Q24">
            <v>70.557146275652087</v>
          </cell>
          <cell r="R24">
            <v>18.260997450813779</v>
          </cell>
          <cell r="S24">
            <v>16.741296614219216</v>
          </cell>
          <cell r="T24">
            <v>17.531457896123097</v>
          </cell>
          <cell r="U24">
            <v>22.702693695269993</v>
          </cell>
          <cell r="V24">
            <v>23.003941824113088</v>
          </cell>
          <cell r="W24">
            <v>22.846997951175471</v>
          </cell>
          <cell r="X24">
            <v>59.944780579675793</v>
          </cell>
          <cell r="Y24">
            <v>60.47015614448533</v>
          </cell>
          <cell r="Z24">
            <v>60.197890955809001</v>
          </cell>
        </row>
        <row r="25">
          <cell r="C25">
            <v>118.42092576218543</v>
          </cell>
          <cell r="D25">
            <v>119.28473132372216</v>
          </cell>
          <cell r="E25">
            <v>118.83928221935642</v>
          </cell>
          <cell r="F25">
            <v>85.394501894166481</v>
          </cell>
          <cell r="G25">
            <v>82.007659130523294</v>
          </cell>
          <cell r="H25">
            <v>83.739906460072746</v>
          </cell>
          <cell r="I25">
            <v>105.61825241889083</v>
          </cell>
          <cell r="J25">
            <v>104.68459579726827</v>
          </cell>
          <cell r="K25">
            <v>105.16453139335282</v>
          </cell>
          <cell r="L25">
            <v>57.955000419548568</v>
          </cell>
          <cell r="M25">
            <v>53.172586770776185</v>
          </cell>
          <cell r="N25">
            <v>55.613605618653303</v>
          </cell>
          <cell r="O25">
            <v>95.723078270746029</v>
          </cell>
          <cell r="P25">
            <v>93.866996573559305</v>
          </cell>
          <cell r="Q25">
            <v>94.819690416112408</v>
          </cell>
          <cell r="R25">
            <v>25.028132684936317</v>
          </cell>
          <cell r="S25">
            <v>20.435353518031736</v>
          </cell>
          <cell r="T25">
            <v>22.776239286364202</v>
          </cell>
          <cell r="U25">
            <v>41.350429351465664</v>
          </cell>
          <cell r="V25">
            <v>36.639826002720561</v>
          </cell>
          <cell r="W25">
            <v>39.042462654540252</v>
          </cell>
          <cell r="X25">
            <v>83.396003814266351</v>
          </cell>
          <cell r="Y25">
            <v>80.909953872708385</v>
          </cell>
          <cell r="Z25">
            <v>82.184432226117536</v>
          </cell>
        </row>
        <row r="26">
          <cell r="C26">
            <v>108.56083788083016</v>
          </cell>
          <cell r="D26">
            <v>107.50034173103005</v>
          </cell>
          <cell r="E26">
            <v>108.08860381900212</v>
          </cell>
          <cell r="F26">
            <v>93.585826811284193</v>
          </cell>
          <cell r="G26">
            <v>89.731891585175561</v>
          </cell>
          <cell r="H26">
            <v>91.843735197365021</v>
          </cell>
          <cell r="I26">
            <v>102.83825135981412</v>
          </cell>
          <cell r="J26">
            <v>100.59569463922243</v>
          </cell>
          <cell r="K26">
            <v>101.83383676657282</v>
          </cell>
          <cell r="L26">
            <v>53.950590087682549</v>
          </cell>
          <cell r="M26">
            <v>56.240064966480062</v>
          </cell>
          <cell r="N26">
            <v>54.993096150366242</v>
          </cell>
          <cell r="O26">
            <v>92.557391042835576</v>
          </cell>
          <cell r="P26">
            <v>91.044102777806202</v>
          </cell>
          <cell r="Q26">
            <v>91.877207791746258</v>
          </cell>
          <cell r="R26">
            <v>41.963100783262639</v>
          </cell>
          <cell r="S26">
            <v>44.559246638025527</v>
          </cell>
          <cell r="T26">
            <v>43.151008486075796</v>
          </cell>
          <cell r="U26">
            <v>47.836896406196502</v>
          </cell>
          <cell r="V26">
            <v>50.256674971424957</v>
          </cell>
          <cell r="W26">
            <v>48.941479370581284</v>
          </cell>
          <cell r="X26">
            <v>83.471783178974604</v>
          </cell>
          <cell r="Y26">
            <v>82.470496263599713</v>
          </cell>
          <cell r="Z26">
            <v>83.020258255295474</v>
          </cell>
        </row>
        <row r="27">
          <cell r="C27">
            <v>119.0955027066192</v>
          </cell>
          <cell r="D27">
            <v>115.0532153125596</v>
          </cell>
          <cell r="E27">
            <v>117.19022283168368</v>
          </cell>
          <cell r="F27">
            <v>95.047912336628798</v>
          </cell>
          <cell r="G27">
            <v>72.746929033793535</v>
          </cell>
          <cell r="H27">
            <v>84.379791690743716</v>
          </cell>
          <cell r="I27">
            <v>109.96798502946091</v>
          </cell>
          <cell r="J27">
            <v>98.713489645029426</v>
          </cell>
          <cell r="K27">
            <v>104.63303128665177</v>
          </cell>
          <cell r="L27">
            <v>69.358488527251396</v>
          </cell>
          <cell r="M27">
            <v>45.357365468522751</v>
          </cell>
          <cell r="N27">
            <v>57.942491810709456</v>
          </cell>
          <cell r="O27">
            <v>101.87713626698562</v>
          </cell>
          <cell r="P27">
            <v>88.02780409252496</v>
          </cell>
          <cell r="Q27">
            <v>95.307686608987069</v>
          </cell>
          <cell r="R27">
            <v>43.081752436386502</v>
          </cell>
          <cell r="S27">
            <v>26.41655669221268</v>
          </cell>
          <cell r="T27">
            <v>35.190039231021267</v>
          </cell>
          <cell r="U27">
            <v>56.277832586293442</v>
          </cell>
          <cell r="V27">
            <v>35.968432181264888</v>
          </cell>
          <cell r="W27">
            <v>46.63896803966324</v>
          </cell>
          <cell r="X27">
            <v>92.180493188588201</v>
          </cell>
          <cell r="Y27">
            <v>77.894191435182691</v>
          </cell>
          <cell r="Z27">
            <v>85.405664858895122</v>
          </cell>
        </row>
        <row r="28">
          <cell r="C28">
            <v>157.91402611285028</v>
          </cell>
          <cell r="D28">
            <v>152.74931890564446</v>
          </cell>
          <cell r="E28">
            <v>155.33824514400536</v>
          </cell>
          <cell r="F28">
            <v>70.89377632194666</v>
          </cell>
          <cell r="G28">
            <v>86.592044581091471</v>
          </cell>
          <cell r="H28">
            <v>78.639833119992417</v>
          </cell>
          <cell r="I28">
            <v>118.81675216550332</v>
          </cell>
          <cell r="J28">
            <v>123.3718028030804</v>
          </cell>
          <cell r="K28">
            <v>121.07770989294903</v>
          </cell>
          <cell r="L28">
            <v>44.792142530835996</v>
          </cell>
          <cell r="M28">
            <v>50.421052631578945</v>
          </cell>
          <cell r="N28">
            <v>47.624271771203752</v>
          </cell>
          <cell r="O28">
            <v>102.79910375959669</v>
          </cell>
          <cell r="P28">
            <v>107.2486165810858</v>
          </cell>
          <cell r="Q28">
            <v>105.0142709410548</v>
          </cell>
          <cell r="R28">
            <v>27.573380224536724</v>
          </cell>
          <cell r="S28">
            <v>29.561248126447744</v>
          </cell>
          <cell r="T28">
            <v>28.56367092044529</v>
          </cell>
          <cell r="U28">
            <v>35.673352435530084</v>
          </cell>
          <cell r="V28">
            <v>39.477446565158338</v>
          </cell>
          <cell r="W28">
            <v>37.577373072381839</v>
          </cell>
          <cell r="X28">
            <v>88.063695617614329</v>
          </cell>
          <cell r="Y28">
            <v>92.01522944359094</v>
          </cell>
          <cell r="Z28">
            <v>90.031196163337526</v>
          </cell>
        </row>
        <row r="29">
          <cell r="C29">
            <v>114.32623035829283</v>
          </cell>
          <cell r="D29">
            <v>115.28550747949171</v>
          </cell>
          <cell r="E29">
            <v>114.78994891667547</v>
          </cell>
          <cell r="F29">
            <v>114.29928269683309</v>
          </cell>
          <cell r="G29">
            <v>112.08795314412814</v>
          </cell>
          <cell r="H29">
            <v>113.22279728665511</v>
          </cell>
          <cell r="I29">
            <v>114.31605454300107</v>
          </cell>
          <cell r="J29">
            <v>114.06781839402848</v>
          </cell>
          <cell r="K29">
            <v>114.19573609442469</v>
          </cell>
          <cell r="L29">
            <v>80.61389503250922</v>
          </cell>
          <cell r="M29">
            <v>83.841985591407706</v>
          </cell>
          <cell r="N29">
            <v>82.186693440287641</v>
          </cell>
          <cell r="O29">
            <v>107.33846996812537</v>
          </cell>
          <cell r="P29">
            <v>107.75957393590463</v>
          </cell>
          <cell r="Q29">
            <v>107.54279767630412</v>
          </cell>
          <cell r="R29">
            <v>44.809300799970842</v>
          </cell>
          <cell r="S29">
            <v>54.688299406886394</v>
          </cell>
          <cell r="T29">
            <v>49.623019167775475</v>
          </cell>
          <cell r="U29">
            <v>62.435273362673129</v>
          </cell>
          <cell r="V29">
            <v>69.038824776906239</v>
          </cell>
          <cell r="W29">
            <v>65.652824285985062</v>
          </cell>
          <cell r="X29">
            <v>96.336054869908409</v>
          </cell>
          <cell r="Y29">
            <v>98.358061560609656</v>
          </cell>
          <cell r="Z29">
            <v>97.317902527171626</v>
          </cell>
        </row>
        <row r="30">
          <cell r="C30">
            <v>146.8108657738421</v>
          </cell>
          <cell r="D30">
            <v>143.72123297224417</v>
          </cell>
          <cell r="E30">
            <v>145.29040692923681</v>
          </cell>
          <cell r="F30">
            <v>93.326692393333389</v>
          </cell>
          <cell r="G30">
            <v>93.14062580990722</v>
          </cell>
          <cell r="H30">
            <v>93.235125310885792</v>
          </cell>
          <cell r="I30">
            <v>123.56429735708464</v>
          </cell>
          <cell r="J30">
            <v>121.73650198823206</v>
          </cell>
          <cell r="K30">
            <v>122.66480648231131</v>
          </cell>
          <cell r="L30">
            <v>68.810940704301544</v>
          </cell>
          <cell r="M30">
            <v>68.291405298516253</v>
          </cell>
          <cell r="N30">
            <v>68.556376889710222</v>
          </cell>
          <cell r="O30">
            <v>111.28210627915706</v>
          </cell>
          <cell r="P30">
            <v>109.82700961252255</v>
          </cell>
          <cell r="Q30">
            <v>110.56672152009514</v>
          </cell>
          <cell r="R30">
            <v>28.917426639369687</v>
          </cell>
          <cell r="S30">
            <v>23.261058109280139</v>
          </cell>
          <cell r="T30">
            <v>26.191976340491191</v>
          </cell>
          <cell r="U30">
            <v>48.725621259635929</v>
          </cell>
          <cell r="V30">
            <v>45.986940372490189</v>
          </cell>
          <cell r="W30">
            <v>47.394856511574133</v>
          </cell>
          <cell r="X30">
            <v>96.01932282733155</v>
          </cell>
          <cell r="Y30">
            <v>94.292220495518691</v>
          </cell>
          <cell r="Z30">
            <v>95.173297957067575</v>
          </cell>
        </row>
        <row r="31">
          <cell r="C31">
            <v>106.58935360392182</v>
          </cell>
          <cell r="D31">
            <v>114.69602828528176</v>
          </cell>
          <cell r="E31">
            <v>110.41592401467373</v>
          </cell>
          <cell r="F31">
            <v>74.28825836780257</v>
          </cell>
          <cell r="G31">
            <v>65.884887134774019</v>
          </cell>
          <cell r="H31">
            <v>70.250729240682375</v>
          </cell>
          <cell r="I31">
            <v>94.654681893592183</v>
          </cell>
          <cell r="J31">
            <v>96.274830095239139</v>
          </cell>
          <cell r="K31">
            <v>95.424538503464959</v>
          </cell>
          <cell r="L31">
            <v>79.387254053689134</v>
          </cell>
          <cell r="M31">
            <v>64.743121660935941</v>
          </cell>
          <cell r="N31">
            <v>72.432992630667414</v>
          </cell>
          <cell r="O31">
            <v>91.638843931982365</v>
          </cell>
          <cell r="P31">
            <v>90.052109149675204</v>
          </cell>
          <cell r="Q31">
            <v>90.884956346158987</v>
          </cell>
          <cell r="R31">
            <v>36.468031626338316</v>
          </cell>
          <cell r="S31">
            <v>30.900483673625448</v>
          </cell>
          <cell r="T31">
            <v>33.849983116203781</v>
          </cell>
          <cell r="U31">
            <v>57.850835472452331</v>
          </cell>
          <cell r="V31">
            <v>47.91908692126983</v>
          </cell>
          <cell r="W31">
            <v>53.157481730373128</v>
          </cell>
          <cell r="X31">
            <v>82.483849147152043</v>
          </cell>
          <cell r="Y31">
            <v>80.395948667391323</v>
          </cell>
          <cell r="Z31">
            <v>81.493527796177119</v>
          </cell>
        </row>
        <row r="32">
          <cell r="C32">
            <v>108.63041839931752</v>
          </cell>
          <cell r="D32">
            <v>111.76521235132047</v>
          </cell>
          <cell r="E32">
            <v>110.12468543354615</v>
          </cell>
          <cell r="F32">
            <v>101.03700912133678</v>
          </cell>
          <cell r="G32">
            <v>107.92838607429597</v>
          </cell>
          <cell r="H32">
            <v>104.33333833160893</v>
          </cell>
          <cell r="I32">
            <v>105.78612153881859</v>
          </cell>
          <cell r="J32">
            <v>110.32206758401493</v>
          </cell>
          <cell r="K32">
            <v>107.95109557835444</v>
          </cell>
          <cell r="L32">
            <v>87.290886743415811</v>
          </cell>
          <cell r="M32">
            <v>80.096416273434514</v>
          </cell>
          <cell r="N32">
            <v>83.844305904146509</v>
          </cell>
          <cell r="O32">
            <v>102.02807041625202</v>
          </cell>
          <cell r="P32">
            <v>104.14578364494554</v>
          </cell>
          <cell r="Q32">
            <v>103.03960190959117</v>
          </cell>
          <cell r="R32">
            <v>57.531960927222137</v>
          </cell>
          <cell r="S32">
            <v>54.125893607812507</v>
          </cell>
          <cell r="T32">
            <v>55.89858958699137</v>
          </cell>
          <cell r="U32">
            <v>72.239108409321176</v>
          </cell>
          <cell r="V32">
            <v>66.94808531216313</v>
          </cell>
          <cell r="W32">
            <v>69.703086237180912</v>
          </cell>
          <cell r="X32">
            <v>94.367965480696924</v>
          </cell>
          <cell r="Y32">
            <v>95.48048258976165</v>
          </cell>
          <cell r="Z32">
            <v>94.899726309094419</v>
          </cell>
        </row>
        <row r="33">
          <cell r="C33">
            <v>124.79433107037619</v>
          </cell>
          <cell r="D33">
            <v>126.42076763605596</v>
          </cell>
          <cell r="E33">
            <v>125.59346541430506</v>
          </cell>
          <cell r="F33">
            <v>80.269689826766935</v>
          </cell>
          <cell r="G33">
            <v>86.996047126861086</v>
          </cell>
          <cell r="H33">
            <v>83.58691076243899</v>
          </cell>
          <cell r="I33">
            <v>107.16329563632608</v>
          </cell>
          <cell r="J33">
            <v>110.74024126073692</v>
          </cell>
          <cell r="K33">
            <v>108.9233875753104</v>
          </cell>
          <cell r="L33">
            <v>52.847029720581112</v>
          </cell>
          <cell r="M33">
            <v>57.070940252399666</v>
          </cell>
          <cell r="N33">
            <v>54.914754012257902</v>
          </cell>
          <cell r="O33">
            <v>95.591733141309291</v>
          </cell>
          <cell r="P33">
            <v>99.397590579423905</v>
          </cell>
          <cell r="Q33">
            <v>97.462415615473404</v>
          </cell>
          <cell r="R33">
            <v>30.43092712878514</v>
          </cell>
          <cell r="S33">
            <v>25.042868711721351</v>
          </cell>
          <cell r="T33">
            <v>27.80869172252768</v>
          </cell>
          <cell r="U33">
            <v>41.49650012981494</v>
          </cell>
          <cell r="V33">
            <v>40.944752261020902</v>
          </cell>
          <cell r="W33">
            <v>41.227198754844181</v>
          </cell>
          <cell r="X33">
            <v>83.906005793544736</v>
          </cell>
          <cell r="Y33">
            <v>86.274214551128793</v>
          </cell>
          <cell r="Z33">
            <v>85.06800023705145</v>
          </cell>
        </row>
        <row r="34">
          <cell r="C34">
            <v>74.693617021276594</v>
          </cell>
          <cell r="D34">
            <v>72.614541182613237</v>
          </cell>
          <cell r="E34">
            <v>73.665641202159932</v>
          </cell>
          <cell r="F34">
            <v>77.052659503912992</v>
          </cell>
          <cell r="G34">
            <v>73.705590746350865</v>
          </cell>
          <cell r="H34">
            <v>75.410445240186476</v>
          </cell>
          <cell r="I34">
            <v>75.615635854632174</v>
          </cell>
          <cell r="J34">
            <v>73.03703308715707</v>
          </cell>
          <cell r="K34">
            <v>74.344483143852273</v>
          </cell>
          <cell r="L34">
            <v>65.114669829972314</v>
          </cell>
          <cell r="M34">
            <v>63.422226834076994</v>
          </cell>
          <cell r="N34">
            <v>64.288968764238348</v>
          </cell>
          <cell r="O34">
            <v>73.434098656918721</v>
          </cell>
          <cell r="P34">
            <v>71.071610385202789</v>
          </cell>
          <cell r="Q34">
            <v>72.271958930695547</v>
          </cell>
          <cell r="R34">
            <v>43.135491606714631</v>
          </cell>
          <cell r="S34">
            <v>50.341141687514217</v>
          </cell>
          <cell r="T34">
            <v>46.505690883948517</v>
          </cell>
          <cell r="U34">
            <v>54.184058835221627</v>
          </cell>
          <cell r="V34">
            <v>57.18083663393196</v>
          </cell>
          <cell r="W34">
            <v>55.616651536765659</v>
          </cell>
          <cell r="X34">
            <v>68.268542809444313</v>
          </cell>
          <cell r="Y34">
            <v>67.812578211591401</v>
          </cell>
          <cell r="Z34">
            <v>68.046057222609903</v>
          </cell>
        </row>
        <row r="35">
          <cell r="C35">
            <v>61.117168046301906</v>
          </cell>
          <cell r="D35">
            <v>64.800202754076196</v>
          </cell>
          <cell r="E35">
            <v>62.750224752771949</v>
          </cell>
          <cell r="F35">
            <v>65.297927770740216</v>
          </cell>
          <cell r="G35">
            <v>64.541773797913521</v>
          </cell>
          <cell r="H35">
            <v>64.959828743591103</v>
          </cell>
          <cell r="I35">
            <v>62.623348890075256</v>
          </cell>
          <cell r="J35">
            <v>64.706198533680208</v>
          </cell>
          <cell r="K35">
            <v>63.549694964524086</v>
          </cell>
          <cell r="L35">
            <v>50.430842116104223</v>
          </cell>
          <cell r="M35">
            <v>40.576067389015321</v>
          </cell>
          <cell r="N35">
            <v>45.477206761140515</v>
          </cell>
          <cell r="O35">
            <v>60.178434976559757</v>
          </cell>
          <cell r="P35">
            <v>58.905138694952761</v>
          </cell>
          <cell r="Q35">
            <v>59.596004870651335</v>
          </cell>
          <cell r="R35">
            <v>53.329184816428125</v>
          </cell>
          <cell r="S35">
            <v>61.565062740835884</v>
          </cell>
          <cell r="T35">
            <v>56.719817767653758</v>
          </cell>
          <cell r="U35">
            <v>51.874946171733704</v>
          </cell>
          <cell r="V35">
            <v>49.127468148058689</v>
          </cell>
          <cell r="W35">
            <v>50.607956338524943</v>
          </cell>
          <cell r="X35">
            <v>59.041041627198041</v>
          </cell>
          <cell r="Y35">
            <v>59.282435794120737</v>
          </cell>
          <cell r="Z35">
            <v>59.149747234090896</v>
          </cell>
        </row>
        <row r="36">
          <cell r="C36">
            <v>107.36694967902257</v>
          </cell>
          <cell r="D36">
            <v>107.533743717174</v>
          </cell>
          <cell r="E36">
            <v>107.44672230775464</v>
          </cell>
          <cell r="F36">
            <v>101.08080808080808</v>
          </cell>
          <cell r="G36">
            <v>90.462258630778237</v>
          </cell>
          <cell r="H36">
            <v>96.161561398753051</v>
          </cell>
          <cell r="I36">
            <v>105.236856516977</v>
          </cell>
          <cell r="J36">
            <v>101.97699222916349</v>
          </cell>
          <cell r="K36">
            <v>103.69402177832264</v>
          </cell>
          <cell r="L36">
            <v>60.434516523867806</v>
          </cell>
          <cell r="M36">
            <v>56.639676113360323</v>
          </cell>
          <cell r="N36">
            <v>58.800975949808297</v>
          </cell>
          <cell r="O36">
            <v>97.046319087044083</v>
          </cell>
          <cell r="P36">
            <v>94.796742754552454</v>
          </cell>
          <cell r="Q36">
            <v>95.998147705544937</v>
          </cell>
          <cell r="R36">
            <v>32.198712051517937</v>
          </cell>
          <cell r="S36">
            <v>28.251526803890524</v>
          </cell>
          <cell r="T36">
            <v>30.428165584415584</v>
          </cell>
          <cell r="U36">
            <v>47.615069751900428</v>
          </cell>
          <cell r="V36">
            <v>43.23256062386497</v>
          </cell>
          <cell r="W36">
            <v>45.691918244890303</v>
          </cell>
          <cell r="X36">
            <v>88.489086362201661</v>
          </cell>
          <cell r="Y36">
            <v>86.535815572964935</v>
          </cell>
          <cell r="Z36">
            <v>87.583333333333329</v>
          </cell>
        </row>
        <row r="37">
          <cell r="C37">
            <v>75.089605734767019</v>
          </cell>
          <cell r="D37">
            <v>84.838442419221209</v>
          </cell>
          <cell r="E37">
            <v>79.275233437083145</v>
          </cell>
          <cell r="F37">
            <v>67.458663331943868</v>
          </cell>
          <cell r="G37">
            <v>80.984042553191486</v>
          </cell>
          <cell r="H37">
            <v>73.172297568413455</v>
          </cell>
          <cell r="I37">
            <v>72.347860815735615</v>
          </cell>
          <cell r="J37">
            <v>83.478552278820374</v>
          </cell>
          <cell r="K37">
            <v>77.09936768618924</v>
          </cell>
          <cell r="L37">
            <v>52.419691280767623</v>
          </cell>
          <cell r="M37">
            <v>65.75</v>
          </cell>
          <cell r="N37">
            <v>58.136764355492019</v>
          </cell>
          <cell r="O37">
            <v>68.499496475327291</v>
          </cell>
          <cell r="P37">
            <v>80.032397408207345</v>
          </cell>
          <cell r="Q37">
            <v>73.427154227707931</v>
          </cell>
          <cell r="R37">
            <v>28.938325194429371</v>
          </cell>
          <cell r="S37">
            <v>42.159976898642796</v>
          </cell>
          <cell r="T37">
            <v>34.030249110320284</v>
          </cell>
          <cell r="U37">
            <v>39.843068875326942</v>
          </cell>
          <cell r="V37">
            <v>54.183774600028315</v>
          </cell>
          <cell r="W37">
            <v>45.668929023352121</v>
          </cell>
          <cell r="X37">
            <v>61.293404493641695</v>
          </cell>
          <cell r="Y37">
            <v>74.066323977619064</v>
          </cell>
          <cell r="Z37">
            <v>66.658386991994192</v>
          </cell>
        </row>
        <row r="38">
          <cell r="C38">
            <v>119.85545552707062</v>
          </cell>
          <cell r="D38">
            <v>122.54090151279357</v>
          </cell>
          <cell r="E38">
            <v>121.09699291129755</v>
          </cell>
          <cell r="F38">
            <v>110.81535283315844</v>
          </cell>
          <cell r="G38">
            <v>106.94907075562301</v>
          </cell>
          <cell r="H38">
            <v>109.011173514115</v>
          </cell>
          <cell r="I38">
            <v>116.30599305877989</v>
          </cell>
          <cell r="J38">
            <v>116.35424721908274</v>
          </cell>
          <cell r="K38">
            <v>116.32838427947598</v>
          </cell>
          <cell r="L38">
            <v>81.963503864123894</v>
          </cell>
          <cell r="M38">
            <v>79.654400770674243</v>
          </cell>
          <cell r="N38">
            <v>80.883634276024651</v>
          </cell>
          <cell r="O38">
            <v>108.92326176808919</v>
          </cell>
          <cell r="P38">
            <v>108.37399799107257</v>
          </cell>
          <cell r="Q38">
            <v>108.66795767529194</v>
          </cell>
          <cell r="R38">
            <v>59.141832943403841</v>
          </cell>
          <cell r="S38">
            <v>58.334057488244554</v>
          </cell>
          <cell r="T38">
            <v>58.762981523970538</v>
          </cell>
          <cell r="U38">
            <v>70.363670253423365</v>
          </cell>
          <cell r="V38">
            <v>68.788812234895829</v>
          </cell>
          <cell r="W38">
            <v>69.626095353251657</v>
          </cell>
          <cell r="X38">
            <v>99.87233849010029</v>
          </cell>
          <cell r="Y38">
            <v>99.149961140741709</v>
          </cell>
          <cell r="Z38">
            <v>99.536014787422516</v>
          </cell>
        </row>
        <row r="39">
          <cell r="C39">
            <v>82.342912810521184</v>
          </cell>
          <cell r="D39">
            <v>82.298514730947161</v>
          </cell>
          <cell r="E39">
            <v>82.320711067819317</v>
          </cell>
          <cell r="F39">
            <v>61.849096705632306</v>
          </cell>
          <cell r="G39">
            <v>65.576208178438662</v>
          </cell>
          <cell r="H39">
            <v>63.667694540177763</v>
          </cell>
          <cell r="I39">
            <v>73.993361235387496</v>
          </cell>
          <cell r="J39">
            <v>75.680447256142415</v>
          </cell>
          <cell r="K39">
            <v>74.82879207343727</v>
          </cell>
          <cell r="L39">
            <v>72.282299373932844</v>
          </cell>
          <cell r="M39">
            <v>71.289398280802288</v>
          </cell>
          <cell r="N39">
            <v>71.787549971444889</v>
          </cell>
          <cell r="O39">
            <v>73.647248445774807</v>
          </cell>
          <cell r="P39">
            <v>74.783423085928348</v>
          </cell>
          <cell r="Q39">
            <v>74.210587415834681</v>
          </cell>
          <cell r="R39">
            <v>79.018157363819768</v>
          </cell>
          <cell r="S39">
            <v>77.971793149764949</v>
          </cell>
          <cell r="T39">
            <v>78.494623655913983</v>
          </cell>
          <cell r="U39">
            <v>75.369913686806413</v>
          </cell>
          <cell r="V39">
            <v>74.366110080395799</v>
          </cell>
          <cell r="W39">
            <v>74.868786662550164</v>
          </cell>
          <cell r="X39">
            <v>74.43232084930699</v>
          </cell>
          <cell r="Y39">
            <v>75.256704216927531</v>
          </cell>
          <cell r="Z39">
            <v>74.841615521678875</v>
          </cell>
        </row>
        <row r="40">
          <cell r="C40">
            <v>96.006999949519596</v>
          </cell>
          <cell r="D40">
            <v>101.96712728360664</v>
          </cell>
          <cell r="E40">
            <v>98.830020901973285</v>
          </cell>
          <cell r="F40">
            <v>94.958290839674689</v>
          </cell>
          <cell r="G40">
            <v>97.976159849069546</v>
          </cell>
          <cell r="H40">
            <v>96.400087403037261</v>
          </cell>
          <cell r="I40">
            <v>95.59639602743934</v>
          </cell>
          <cell r="J40">
            <v>100.38886753634328</v>
          </cell>
          <cell r="K40">
            <v>97.874089355940939</v>
          </cell>
          <cell r="L40">
            <v>83.902419124546157</v>
          </cell>
          <cell r="M40">
            <v>92.19619457907018</v>
          </cell>
          <cell r="N40">
            <v>87.851785370857101</v>
          </cell>
          <cell r="O40">
            <v>93.250288501673722</v>
          </cell>
          <cell r="P40">
            <v>98.740360825673164</v>
          </cell>
          <cell r="Q40">
            <v>95.860541194956397</v>
          </cell>
          <cell r="R40">
            <v>51.759983945414412</v>
          </cell>
          <cell r="S40">
            <v>65.679457841929235</v>
          </cell>
          <cell r="T40">
            <v>58.39963055479754</v>
          </cell>
          <cell r="U40">
            <v>67.700493647325402</v>
          </cell>
          <cell r="V40">
            <v>78.808211873444719</v>
          </cell>
          <cell r="W40">
            <v>72.994408911855643</v>
          </cell>
          <cell r="X40">
            <v>86.222790248677754</v>
          </cell>
          <cell r="Y40">
            <v>93.111560650333402</v>
          </cell>
          <cell r="Z40">
            <v>89.499871688859741</v>
          </cell>
        </row>
        <row r="41">
          <cell r="C41">
            <v>115.54805319303118</v>
          </cell>
          <cell r="D41">
            <v>115.38668194031104</v>
          </cell>
          <cell r="E41">
            <v>115.47089172654657</v>
          </cell>
          <cell r="F41">
            <v>84.53053075724722</v>
          </cell>
          <cell r="G41">
            <v>78.301734383458736</v>
          </cell>
          <cell r="H41">
            <v>81.519264637842511</v>
          </cell>
          <cell r="I41">
            <v>103.74693513242099</v>
          </cell>
          <cell r="J41">
            <v>101.0917065652351</v>
          </cell>
          <cell r="K41">
            <v>102.47193874392806</v>
          </cell>
          <cell r="L41">
            <v>66.654301684370168</v>
          </cell>
          <cell r="M41">
            <v>58.448224580936625</v>
          </cell>
          <cell r="N41">
            <v>62.71140170804204</v>
          </cell>
          <cell r="O41">
            <v>96.18347117157505</v>
          </cell>
          <cell r="P41">
            <v>92.388003042494134</v>
          </cell>
          <cell r="Q41">
            <v>94.360716905319663</v>
          </cell>
          <cell r="R41">
            <v>38.307479428952838</v>
          </cell>
          <cell r="S41">
            <v>33.314567855110091</v>
          </cell>
          <cell r="T41">
            <v>35.920746473351606</v>
          </cell>
          <cell r="U41">
            <v>52.390743875878691</v>
          </cell>
          <cell r="V41">
            <v>45.863429721638958</v>
          </cell>
          <cell r="W41">
            <v>49.26252918968278</v>
          </cell>
          <cell r="X41">
            <v>86.276924294673165</v>
          </cell>
          <cell r="Y41">
            <v>82.350845760959245</v>
          </cell>
          <cell r="Z41">
            <v>84.392932093426623</v>
          </cell>
        </row>
      </sheetData>
      <sheetData sheetId="12">
        <row r="7">
          <cell r="C7">
            <v>104.62183787204974</v>
          </cell>
          <cell r="D7">
            <v>106.28001506762305</v>
          </cell>
          <cell r="E7">
            <v>105.43629387866326</v>
          </cell>
          <cell r="F7">
            <v>78.799142879867503</v>
          </cell>
          <cell r="G7">
            <v>80.613855915060739</v>
          </cell>
          <cell r="H7">
            <v>79.68241580116468</v>
          </cell>
          <cell r="I7">
            <v>94.445627513830388</v>
          </cell>
          <cell r="J7">
            <v>96.274348580798105</v>
          </cell>
          <cell r="K7">
            <v>95.340662733679935</v>
          </cell>
          <cell r="L7">
            <v>73.188101332862558</v>
          </cell>
          <cell r="M7">
            <v>76.165605537131825</v>
          </cell>
          <cell r="N7">
            <v>74.612142491351264</v>
          </cell>
          <cell r="O7">
            <v>90.044474529486678</v>
          </cell>
          <cell r="P7">
            <v>92.256713100839264</v>
          </cell>
          <cell r="Q7">
            <v>91.122188698711284</v>
          </cell>
          <cell r="R7">
            <v>58.761933314309864</v>
          </cell>
          <cell r="S7">
            <v>51.686566085608987</v>
          </cell>
          <cell r="T7">
            <v>55.411009303395652</v>
          </cell>
          <cell r="U7">
            <v>66.057106535541607</v>
          </cell>
          <cell r="V7">
            <v>64.17974700962229</v>
          </cell>
          <cell r="W7">
            <v>65.163535246834982</v>
          </cell>
          <cell r="X7">
            <v>84.77911023969115</v>
          </cell>
          <cell r="Y7">
            <v>85.731001704809628</v>
          </cell>
          <cell r="Z7">
            <v>85.240708527158489</v>
          </cell>
        </row>
        <row r="9">
          <cell r="C9">
            <v>132.85120731111869</v>
          </cell>
          <cell r="D9">
            <v>134.33378030108508</v>
          </cell>
          <cell r="E9">
            <v>133.58072063640617</v>
          </cell>
          <cell r="F9">
            <v>101.20007140012908</v>
          </cell>
          <cell r="G9">
            <v>99.270559793255799</v>
          </cell>
          <cell r="H9">
            <v>100.24101877045896</v>
          </cell>
          <cell r="I9">
            <v>120.14213567395907</v>
          </cell>
          <cell r="J9">
            <v>120.08626627372605</v>
          </cell>
          <cell r="K9">
            <v>120.11453213650132</v>
          </cell>
          <cell r="L9">
            <v>79.791247484909462</v>
          </cell>
          <cell r="M9">
            <v>64.633682609430451</v>
          </cell>
          <cell r="N9">
            <v>72.242445922060426</v>
          </cell>
          <cell r="O9">
            <v>111.73828397820925</v>
          </cell>
          <cell r="P9">
            <v>108.39206636312605</v>
          </cell>
          <cell r="Q9">
            <v>110.08224010583177</v>
          </cell>
          <cell r="R9">
            <v>21.076487252124647</v>
          </cell>
          <cell r="S9">
            <v>14.787981637403998</v>
          </cell>
          <cell r="T9">
            <v>18.046192717779899</v>
          </cell>
          <cell r="U9">
            <v>49.917637853642468</v>
          </cell>
          <cell r="V9">
            <v>40.077599974276254</v>
          </cell>
          <cell r="W9">
            <v>45.096649180017963</v>
          </cell>
          <cell r="X9">
            <v>95.650753299725679</v>
          </cell>
          <cell r="Y9">
            <v>92.48257372654156</v>
          </cell>
          <cell r="Z9">
            <v>94.089989124355796</v>
          </cell>
        </row>
        <row r="10">
          <cell r="C10">
            <v>129.6182005891323</v>
          </cell>
          <cell r="D10">
            <v>103.83173010559281</v>
          </cell>
          <cell r="E10">
            <v>117.41159898703769</v>
          </cell>
          <cell r="F10">
            <v>55.339775934319675</v>
          </cell>
          <cell r="G10">
            <v>40.591599611340932</v>
          </cell>
          <cell r="H10">
            <v>48.428338888035562</v>
          </cell>
          <cell r="I10">
            <v>103.14549754943796</v>
          </cell>
          <cell r="J10">
            <v>81.568396918837507</v>
          </cell>
          <cell r="K10">
            <v>92.967754152708366</v>
          </cell>
          <cell r="L10">
            <v>28.987889880518527</v>
          </cell>
          <cell r="M10">
            <v>21.415658874835884</v>
          </cell>
          <cell r="N10">
            <v>25.580041925733255</v>
          </cell>
          <cell r="O10">
            <v>89.484522650350044</v>
          </cell>
          <cell r="P10">
            <v>71.253436513593314</v>
          </cell>
          <cell r="Q10">
            <v>80.955414282440259</v>
          </cell>
          <cell r="R10">
            <v>13.347614560926324</v>
          </cell>
          <cell r="S10">
            <v>8.1277551417724681</v>
          </cell>
          <cell r="T10">
            <v>10.945852995281133</v>
          </cell>
          <cell r="U10">
            <v>21.531485719128739</v>
          </cell>
          <cell r="V10">
            <v>14.945952991120244</v>
          </cell>
          <cell r="W10">
            <v>18.535760539976994</v>
          </cell>
          <cell r="X10">
            <v>78.542229111131931</v>
          </cell>
          <cell r="Y10">
            <v>62.419384029767095</v>
          </cell>
          <cell r="Z10">
            <v>71.01707977920907</v>
          </cell>
        </row>
        <row r="11">
          <cell r="C11">
            <v>142.97653835515951</v>
          </cell>
          <cell r="D11">
            <v>138.25883357291266</v>
          </cell>
          <cell r="E11">
            <v>140.66844583119638</v>
          </cell>
          <cell r="F11">
            <v>102.51641571941518</v>
          </cell>
          <cell r="G11">
            <v>90.620190038377075</v>
          </cell>
          <cell r="H11">
            <v>96.669222078760484</v>
          </cell>
          <cell r="I11">
            <v>127.70652711019271</v>
          </cell>
          <cell r="J11">
            <v>120.17751917152528</v>
          </cell>
          <cell r="K11">
            <v>124.01654536327075</v>
          </cell>
          <cell r="L11">
            <v>61.951689619796689</v>
          </cell>
          <cell r="M11">
            <v>51.504666211967461</v>
          </cell>
          <cell r="N11">
            <v>56.90534926514902</v>
          </cell>
          <cell r="O11">
            <v>114.94421750647125</v>
          </cell>
          <cell r="P11">
            <v>107.14984504882067</v>
          </cell>
          <cell r="Q11">
            <v>111.13474411574174</v>
          </cell>
          <cell r="R11">
            <v>40.62861429777125</v>
          </cell>
          <cell r="S11">
            <v>33.973542727787212</v>
          </cell>
          <cell r="T11">
            <v>37.506430147851916</v>
          </cell>
          <cell r="U11">
            <v>51.319398983758845</v>
          </cell>
          <cell r="V11">
            <v>43.007277745870375</v>
          </cell>
          <cell r="W11">
            <v>47.361137758038637</v>
          </cell>
          <cell r="X11">
            <v>102.92023224292448</v>
          </cell>
          <cell r="Y11">
            <v>96.069284287313408</v>
          </cell>
          <cell r="Z11">
            <v>99.592906956478757</v>
          </cell>
        </row>
        <row r="12">
          <cell r="C12">
            <v>68.82078614257162</v>
          </cell>
          <cell r="D12">
            <v>74.305555555555557</v>
          </cell>
          <cell r="E12">
            <v>71.506290377422644</v>
          </cell>
          <cell r="F12">
            <v>60.699588477366255</v>
          </cell>
          <cell r="G12">
            <v>64.678899082568805</v>
          </cell>
          <cell r="H12">
            <v>62.581344902386114</v>
          </cell>
          <cell r="I12">
            <v>65.628790942175499</v>
          </cell>
          <cell r="J12">
            <v>70.674740484429066</v>
          </cell>
          <cell r="K12">
            <v>68.066875653082548</v>
          </cell>
          <cell r="L12">
            <v>42.295597484276726</v>
          </cell>
          <cell r="M12">
            <v>53.571428571428569</v>
          </cell>
          <cell r="N12">
            <v>47.712418300653596</v>
          </cell>
          <cell r="O12">
            <v>60.855580572531359</v>
          </cell>
          <cell r="P12">
            <v>67.206896551724142</v>
          </cell>
          <cell r="Q12">
            <v>63.920785488434014</v>
          </cell>
          <cell r="R12">
            <v>40.136054421768705</v>
          </cell>
          <cell r="S12">
            <v>53.099173553719005</v>
          </cell>
          <cell r="T12">
            <v>45.988805970149251</v>
          </cell>
          <cell r="U12">
            <v>41.25816993464052</v>
          </cell>
          <cell r="V12">
            <v>53.35820895522388</v>
          </cell>
          <cell r="W12">
            <v>46.907665505226483</v>
          </cell>
          <cell r="X12">
            <v>57.560183932918584</v>
          </cell>
          <cell r="Y12">
            <v>65.189125295508276</v>
          </cell>
          <cell r="Z12">
            <v>61.206044344019205</v>
          </cell>
        </row>
        <row r="13">
          <cell r="C13">
            <v>110.0006658232905</v>
          </cell>
          <cell r="D13">
            <v>123.05148045319883</v>
          </cell>
          <cell r="E13">
            <v>116.06677883012327</v>
          </cell>
          <cell r="F13">
            <v>86.91194029850746</v>
          </cell>
          <cell r="G13">
            <v>80.523211855436259</v>
          </cell>
          <cell r="H13">
            <v>83.906510587509985</v>
          </cell>
          <cell r="I13">
            <v>101.01375099487025</v>
          </cell>
          <cell r="J13">
            <v>106.26924849244315</v>
          </cell>
          <cell r="K13">
            <v>103.46811412682513</v>
          </cell>
          <cell r="L13">
            <v>82.573850331460733</v>
          </cell>
          <cell r="M13">
            <v>64.398942384553891</v>
          </cell>
          <cell r="N13">
            <v>73.995216977408347</v>
          </cell>
          <cell r="O13">
            <v>97.159872893915136</v>
          </cell>
          <cell r="P13">
            <v>97.378852209879838</v>
          </cell>
          <cell r="Q13">
            <v>97.262368474765609</v>
          </cell>
          <cell r="R13">
            <v>41.232436519437968</v>
          </cell>
          <cell r="S13">
            <v>38.059834864352858</v>
          </cell>
          <cell r="T13">
            <v>39.74614444314205</v>
          </cell>
          <cell r="U13">
            <v>61.429637944647048</v>
          </cell>
          <cell r="V13">
            <v>51.020902170097912</v>
          </cell>
          <cell r="W13">
            <v>56.535385123195603</v>
          </cell>
          <cell r="X13">
            <v>87.119876784559608</v>
          </cell>
          <cell r="Y13">
            <v>86.715371616194716</v>
          </cell>
          <cell r="Z13">
            <v>86.930513583049418</v>
          </cell>
        </row>
        <row r="14">
          <cell r="C14">
            <v>138.40532816560969</v>
          </cell>
          <cell r="D14">
            <v>149.35141460152951</v>
          </cell>
          <cell r="E14">
            <v>143.39286360338713</v>
          </cell>
          <cell r="F14">
            <v>120.48947068867388</v>
          </cell>
          <cell r="G14">
            <v>123.46543892632185</v>
          </cell>
          <cell r="H14">
            <v>121.86127127408902</v>
          </cell>
          <cell r="I14">
            <v>131.71380608626666</v>
          </cell>
          <cell r="J14">
            <v>139.55307610795987</v>
          </cell>
          <cell r="K14">
            <v>135.30138897803261</v>
          </cell>
          <cell r="L14">
            <v>89.583982818940726</v>
          </cell>
          <cell r="M14">
            <v>98.868287491814016</v>
          </cell>
          <cell r="N14">
            <v>93.839702819834528</v>
          </cell>
          <cell r="O14">
            <v>123.20534749257584</v>
          </cell>
          <cell r="P14">
            <v>131.31701052282708</v>
          </cell>
          <cell r="Q14">
            <v>126.91879507881147</v>
          </cell>
          <cell r="R14">
            <v>48.575544593355744</v>
          </cell>
          <cell r="S14">
            <v>45.7432347651512</v>
          </cell>
          <cell r="T14">
            <v>47.286733183931183</v>
          </cell>
          <cell r="U14">
            <v>69.163648695062406</v>
          </cell>
          <cell r="V14">
            <v>72.593140398419564</v>
          </cell>
          <cell r="W14">
            <v>70.729967522881608</v>
          </cell>
          <cell r="X14">
            <v>110.75086293942887</v>
          </cell>
          <cell r="Y14">
            <v>117.16764984543461</v>
          </cell>
          <cell r="Z14">
            <v>113.6854764677836</v>
          </cell>
        </row>
        <row r="15">
          <cell r="C15">
            <v>114.44088897777556</v>
          </cell>
          <cell r="D15">
            <v>116.12386759349441</v>
          </cell>
          <cell r="E15">
            <v>115.25494827463811</v>
          </cell>
          <cell r="F15">
            <v>119.80754457607246</v>
          </cell>
          <cell r="G15">
            <v>118.86726893676165</v>
          </cell>
          <cell r="H15">
            <v>119.35423079339155</v>
          </cell>
          <cell r="I15">
            <v>116.49133376587265</v>
          </cell>
          <cell r="J15">
            <v>117.167910478599</v>
          </cell>
          <cell r="K15">
            <v>116.8181836329736</v>
          </cell>
          <cell r="L15">
            <v>82.525173819228002</v>
          </cell>
          <cell r="M15">
            <v>86.145799280810721</v>
          </cell>
          <cell r="N15">
            <v>84.256856061790543</v>
          </cell>
          <cell r="O15">
            <v>109.53106192733793</v>
          </cell>
          <cell r="P15">
            <v>110.90778354629953</v>
          </cell>
          <cell r="Q15">
            <v>110.19480003180409</v>
          </cell>
          <cell r="R15">
            <v>57.26472538735154</v>
          </cell>
          <cell r="S15">
            <v>59.206686123640225</v>
          </cell>
          <cell r="T15">
            <v>58.189369295392098</v>
          </cell>
          <cell r="U15">
            <v>69.931772414414951</v>
          </cell>
          <cell r="V15">
            <v>72.773369332587009</v>
          </cell>
          <cell r="W15">
            <v>71.287828792306968</v>
          </cell>
          <cell r="X15">
            <v>100.68516912402428</v>
          </cell>
          <cell r="Y15">
            <v>102.33023918653468</v>
          </cell>
          <cell r="Z15">
            <v>101.47663407906266</v>
          </cell>
        </row>
        <row r="16">
          <cell r="C16">
            <v>118.33901781668138</v>
          </cell>
          <cell r="D16">
            <v>116.27793447602517</v>
          </cell>
          <cell r="E16">
            <v>117.3745859719032</v>
          </cell>
          <cell r="F16">
            <v>96.450845939147513</v>
          </cell>
          <cell r="G16">
            <v>95.678757642822305</v>
          </cell>
          <cell r="H16">
            <v>96.081178160919535</v>
          </cell>
          <cell r="I16">
            <v>109.38574730788747</v>
          </cell>
          <cell r="J16">
            <v>107.63406840754907</v>
          </cell>
          <cell r="K16">
            <v>108.55821355007102</v>
          </cell>
          <cell r="L16">
            <v>66.025505902192236</v>
          </cell>
          <cell r="M16">
            <v>58.192613574463451</v>
          </cell>
          <cell r="N16">
            <v>62.173889751968716</v>
          </cell>
          <cell r="O16">
            <v>100.23575463724923</v>
          </cell>
          <cell r="P16">
            <v>96.550208208672714</v>
          </cell>
          <cell r="Q16">
            <v>98.479160482617729</v>
          </cell>
          <cell r="R16">
            <v>32.271136489224531</v>
          </cell>
          <cell r="S16">
            <v>28.873835732430145</v>
          </cell>
          <cell r="T16">
            <v>30.639102242002249</v>
          </cell>
          <cell r="U16">
            <v>48.011894229824044</v>
          </cell>
          <cell r="V16">
            <v>42.877585534018472</v>
          </cell>
          <cell r="W16">
            <v>45.517964790779381</v>
          </cell>
          <cell r="X16">
            <v>87.015406664278032</v>
          </cell>
          <cell r="Y16">
            <v>83.224800423670629</v>
          </cell>
          <cell r="Z16">
            <v>85.205939908055015</v>
          </cell>
        </row>
        <row r="17">
          <cell r="C17">
            <v>188.07410365751537</v>
          </cell>
          <cell r="D17">
            <v>183.56635033840985</v>
          </cell>
          <cell r="E17">
            <v>185.87071535513104</v>
          </cell>
          <cell r="F17">
            <v>60.049495554160401</v>
          </cell>
          <cell r="G17">
            <v>45.113246826427911</v>
          </cell>
          <cell r="H17">
            <v>52.841106528275091</v>
          </cell>
          <cell r="I17">
            <v>140.65676161635281</v>
          </cell>
          <cell r="J17">
            <v>133.08392759814288</v>
          </cell>
          <cell r="K17">
            <v>136.97239121561398</v>
          </cell>
          <cell r="L17">
            <v>27.402965184074631</v>
          </cell>
          <cell r="M17">
            <v>18.610777217973965</v>
          </cell>
          <cell r="N17">
            <v>23.316314703976889</v>
          </cell>
          <cell r="O17">
            <v>118.48202831111787</v>
          </cell>
          <cell r="P17">
            <v>112.19895715468873</v>
          </cell>
          <cell r="Q17">
            <v>115.45100025322867</v>
          </cell>
          <cell r="R17">
            <v>7.6724655775550348</v>
          </cell>
          <cell r="S17">
            <v>3.1428843304378562</v>
          </cell>
          <cell r="T17">
            <v>5.5697193053311791</v>
          </cell>
          <cell r="U17">
            <v>17.827786859945356</v>
          </cell>
          <cell r="V17">
            <v>11.113234276677758</v>
          </cell>
          <cell r="W17">
            <v>14.708718102543227</v>
          </cell>
          <cell r="X17">
            <v>101.21330932412613</v>
          </cell>
          <cell r="Y17">
            <v>96.224198423729291</v>
          </cell>
          <cell r="Z17">
            <v>98.820235933710862</v>
          </cell>
        </row>
        <row r="18">
          <cell r="C18">
            <v>110.88076948659909</v>
          </cell>
          <cell r="D18">
            <v>109.12639252344331</v>
          </cell>
          <cell r="E18">
            <v>110.02337296156446</v>
          </cell>
          <cell r="F18">
            <v>93.456297108130897</v>
          </cell>
          <cell r="G18">
            <v>89.300631931861261</v>
          </cell>
          <cell r="H18">
            <v>91.43887540056933</v>
          </cell>
          <cell r="I18">
            <v>104.25035648553954</v>
          </cell>
          <cell r="J18">
            <v>101.64303717706365</v>
          </cell>
          <cell r="K18">
            <v>102.97932849278845</v>
          </cell>
          <cell r="L18">
            <v>70.676345911293609</v>
          </cell>
          <cell r="M18">
            <v>70.04501165007413</v>
          </cell>
          <cell r="N18">
            <v>70.378097653963351</v>
          </cell>
          <cell r="O18">
            <v>97.252048880577831</v>
          </cell>
          <cell r="P18">
            <v>95.365979381443296</v>
          </cell>
          <cell r="Q18">
            <v>96.338410861956859</v>
          </cell>
          <cell r="R18">
            <v>41.792761348521367</v>
          </cell>
          <cell r="S18">
            <v>43.675054400666696</v>
          </cell>
          <cell r="T18">
            <v>42.665260989232081</v>
          </cell>
          <cell r="U18">
            <v>56.618234034267914</v>
          </cell>
          <cell r="V18">
            <v>57.445137598442614</v>
          </cell>
          <cell r="W18">
            <v>57.005328072573633</v>
          </cell>
          <cell r="X18">
            <v>88.099317188142152</v>
          </cell>
          <cell r="Y18">
            <v>87.415256651284679</v>
          </cell>
          <cell r="Z18">
            <v>87.770229356108786</v>
          </cell>
        </row>
        <row r="19">
          <cell r="C19">
            <v>103.5153574961321</v>
          </cell>
          <cell r="D19">
            <v>101.29274577455561</v>
          </cell>
          <cell r="E19">
            <v>102.42217505993143</v>
          </cell>
          <cell r="F19">
            <v>118.04159818950885</v>
          </cell>
          <cell r="G19">
            <v>110.13977828272395</v>
          </cell>
          <cell r="H19">
            <v>114.13424674325327</v>
          </cell>
          <cell r="I19">
            <v>109.11669220580214</v>
          </cell>
          <cell r="J19">
            <v>104.72634954569749</v>
          </cell>
          <cell r="K19">
            <v>106.9528337921315</v>
          </cell>
          <cell r="L19">
            <v>95.562443447625284</v>
          </cell>
          <cell r="M19">
            <v>94.588559667585727</v>
          </cell>
          <cell r="N19">
            <v>95.077577456619466</v>
          </cell>
          <cell r="O19">
            <v>106.236654149179</v>
          </cell>
          <cell r="P19">
            <v>102.53811786992566</v>
          </cell>
          <cell r="Q19">
            <v>104.40980416511407</v>
          </cell>
          <cell r="R19">
            <v>45.926233844758521</v>
          </cell>
          <cell r="S19">
            <v>62.599097802092331</v>
          </cell>
          <cell r="T19">
            <v>54.196859615879035</v>
          </cell>
          <cell r="U19">
            <v>70.512172561434966</v>
          </cell>
          <cell r="V19">
            <v>78.502273231850339</v>
          </cell>
          <cell r="W19">
            <v>74.482884334945126</v>
          </cell>
          <cell r="X19">
            <v>95.503426569193834</v>
          </cell>
          <cell r="Y19">
            <v>95.3807572833569</v>
          </cell>
          <cell r="Z19">
            <v>95.442789149076916</v>
          </cell>
        </row>
        <row r="20">
          <cell r="C20">
            <v>164.52486267533686</v>
          </cell>
          <cell r="D20">
            <v>168.59253295292629</v>
          </cell>
          <cell r="E20">
            <v>166.45104185699947</v>
          </cell>
          <cell r="F20">
            <v>120.19899781944827</v>
          </cell>
          <cell r="G20">
            <v>112.17859505829207</v>
          </cell>
          <cell r="H20">
            <v>116.39853567369686</v>
          </cell>
          <cell r="I20">
            <v>148.16513370119449</v>
          </cell>
          <cell r="J20">
            <v>147.75472582573568</v>
          </cell>
          <cell r="K20">
            <v>147.97074390589512</v>
          </cell>
          <cell r="L20">
            <v>105.98794368462761</v>
          </cell>
          <cell r="M20">
            <v>70.812786583342287</v>
          </cell>
          <cell r="N20">
            <v>89.893623846736219</v>
          </cell>
          <cell r="O20">
            <v>139.98983623344566</v>
          </cell>
          <cell r="P20">
            <v>133.60366834931159</v>
          </cell>
          <cell r="Q20">
            <v>136.98447863070825</v>
          </cell>
          <cell r="R20">
            <v>51.582389444757034</v>
          </cell>
          <cell r="S20">
            <v>36.877952997484201</v>
          </cell>
          <cell r="T20">
            <v>45.059048241256185</v>
          </cell>
          <cell r="U20">
            <v>79.242140287229034</v>
          </cell>
          <cell r="V20">
            <v>54.606880956857879</v>
          </cell>
          <cell r="W20">
            <v>68.136704490913814</v>
          </cell>
          <cell r="X20">
            <v>126.0353114107574</v>
          </cell>
          <cell r="Y20">
            <v>119.68263453663936</v>
          </cell>
          <cell r="Z20">
            <v>123.07164898971519</v>
          </cell>
        </row>
        <row r="21">
          <cell r="C21">
            <v>138.09120351781459</v>
          </cell>
          <cell r="D21">
            <v>136.98098306378276</v>
          </cell>
          <cell r="E21">
            <v>137.55571874896987</v>
          </cell>
          <cell r="F21">
            <v>119.12386971674727</v>
          </cell>
          <cell r="G21">
            <v>115.44230751727088</v>
          </cell>
          <cell r="H21">
            <v>117.3482258876415</v>
          </cell>
          <cell r="I21">
            <v>130.79050497533547</v>
          </cell>
          <cell r="J21">
            <v>128.69087350614592</v>
          </cell>
          <cell r="K21">
            <v>129.77781732898671</v>
          </cell>
          <cell r="L21">
            <v>103.11773891710172</v>
          </cell>
          <cell r="M21">
            <v>95.423966395851991</v>
          </cell>
          <cell r="N21">
            <v>99.48824104421827</v>
          </cell>
          <cell r="O21">
            <v>125.08244868492297</v>
          </cell>
          <cell r="P21">
            <v>122.0568616433989</v>
          </cell>
          <cell r="Q21">
            <v>123.62964964747478</v>
          </cell>
          <cell r="R21">
            <v>82.164966884388477</v>
          </cell>
          <cell r="S21">
            <v>72.965379558845015</v>
          </cell>
          <cell r="T21">
            <v>77.927789527036879</v>
          </cell>
          <cell r="U21">
            <v>92.60503149901956</v>
          </cell>
          <cell r="V21">
            <v>84.407550450586015</v>
          </cell>
          <cell r="W21">
            <v>88.783340032982309</v>
          </cell>
          <cell r="X21">
            <v>117.70136015799628</v>
          </cell>
          <cell r="Y21">
            <v>114.14959306488765</v>
          </cell>
          <cell r="Z21">
            <v>116.00750766869157</v>
          </cell>
        </row>
        <row r="22">
          <cell r="C22">
            <v>189.69391708640063</v>
          </cell>
          <cell r="D22">
            <v>177.66129032258064</v>
          </cell>
          <cell r="E22">
            <v>183.79766844497135</v>
          </cell>
          <cell r="F22">
            <v>146.55826558265582</v>
          </cell>
          <cell r="G22">
            <v>132.18390804597701</v>
          </cell>
          <cell r="H22">
            <v>139.40631808278866</v>
          </cell>
          <cell r="I22">
            <v>171.71260732037956</v>
          </cell>
          <cell r="J22">
            <v>158.37009519387044</v>
          </cell>
          <cell r="K22">
            <v>165.13225695637237</v>
          </cell>
          <cell r="L22">
            <v>130.80959520239881</v>
          </cell>
          <cell r="M22">
            <v>120.99853157121879</v>
          </cell>
          <cell r="N22">
            <v>125.85311572700297</v>
          </cell>
          <cell r="O22">
            <v>162.23958333333334</v>
          </cell>
          <cell r="P22">
            <v>149.3914270594461</v>
          </cell>
          <cell r="Q22">
            <v>155.86665500043748</v>
          </cell>
          <cell r="R22">
            <v>39.568345323741006</v>
          </cell>
          <cell r="S22">
            <v>37.637795275590548</v>
          </cell>
          <cell r="T22">
            <v>38.59579531931773</v>
          </cell>
          <cell r="U22">
            <v>86.65377176015474</v>
          </cell>
          <cell r="V22">
            <v>80.775075987841944</v>
          </cell>
          <cell r="W22">
            <v>83.687943262411352</v>
          </cell>
          <cell r="X22">
            <v>140.35087719298247</v>
          </cell>
          <cell r="Y22">
            <v>128.93788730364605</v>
          </cell>
          <cell r="Z22">
            <v>134.67383512544802</v>
          </cell>
        </row>
        <row r="23">
          <cell r="C23">
            <v>408.1360946745562</v>
          </cell>
          <cell r="D23">
            <v>492.53731343283584</v>
          </cell>
          <cell r="E23">
            <v>447.92806880375292</v>
          </cell>
          <cell r="F23">
            <v>287.46736292428199</v>
          </cell>
          <cell r="G23">
            <v>245.23227383863082</v>
          </cell>
          <cell r="H23">
            <v>265.65656565656565</v>
          </cell>
          <cell r="I23">
            <v>364.49480642115202</v>
          </cell>
          <cell r="J23">
            <v>392.58893280632412</v>
          </cell>
          <cell r="K23">
            <v>378.22308063737324</v>
          </cell>
          <cell r="L23">
            <v>187.17948717948718</v>
          </cell>
          <cell r="M23">
            <v>157.51879699248121</v>
          </cell>
          <cell r="N23">
            <v>172.54174397031539</v>
          </cell>
          <cell r="O23">
            <v>328.15315315315314</v>
          </cell>
          <cell r="P23">
            <v>343.66197183098592</v>
          </cell>
          <cell r="Q23">
            <v>335.74712643678163</v>
          </cell>
          <cell r="R23">
            <v>34.87544483985765</v>
          </cell>
          <cell r="S23">
            <v>40.092165898617509</v>
          </cell>
          <cell r="T23">
            <v>37.148594377510037</v>
          </cell>
          <cell r="U23">
            <v>109.92779783393502</v>
          </cell>
          <cell r="V23">
            <v>104.76190476190476</v>
          </cell>
          <cell r="W23">
            <v>107.52169720347155</v>
          </cell>
          <cell r="X23">
            <v>277.06137631742098</v>
          </cell>
          <cell r="Y23">
            <v>299.59866220735785</v>
          </cell>
          <cell r="Z23">
            <v>287.9021879021879</v>
          </cell>
        </row>
        <row r="24">
          <cell r="C24">
            <v>10375</v>
          </cell>
          <cell r="D24">
            <v>2766.6666666666665</v>
          </cell>
          <cell r="E24">
            <v>4668.75</v>
          </cell>
          <cell r="F24">
            <v>4766.666666666667</v>
          </cell>
          <cell r="G24">
            <v>2525</v>
          </cell>
          <cell r="H24">
            <v>3485.7142857142858</v>
          </cell>
          <cell r="I24">
            <v>7971.4285714285716</v>
          </cell>
          <cell r="J24">
            <v>2706.25</v>
          </cell>
          <cell r="K24">
            <v>4308.695652173913</v>
          </cell>
          <cell r="L24">
            <v>4200</v>
          </cell>
          <cell r="M24">
            <v>2100</v>
          </cell>
          <cell r="N24">
            <v>2940</v>
          </cell>
          <cell r="O24">
            <v>7133.333333333333</v>
          </cell>
          <cell r="P24">
            <v>2610.5263157894738</v>
          </cell>
          <cell r="Q24">
            <v>4064.2857142857142</v>
          </cell>
          <cell r="R24">
            <v>1033.3333333333333</v>
          </cell>
          <cell r="S24">
            <v>2900</v>
          </cell>
          <cell r="T24">
            <v>1500</v>
          </cell>
          <cell r="U24">
            <v>1825</v>
          </cell>
          <cell r="V24">
            <v>2420</v>
          </cell>
          <cell r="W24">
            <v>2053.8461538461538</v>
          </cell>
          <cell r="X24">
            <v>4693.333333333333</v>
          </cell>
          <cell r="Y24">
            <v>2638.0952380952381</v>
          </cell>
          <cell r="Z24">
            <v>3494.4444444444443</v>
          </cell>
        </row>
        <row r="26">
          <cell r="C26">
            <v>130.19115685603333</v>
          </cell>
          <cell r="D26">
            <v>131.81036546875339</v>
          </cell>
          <cell r="E26">
            <v>130.97955852717229</v>
          </cell>
          <cell r="F26">
            <v>97.565995568459655</v>
          </cell>
          <cell r="G26">
            <v>94.474394205597179</v>
          </cell>
          <cell r="H26">
            <v>96.056570712168281</v>
          </cell>
          <cell r="I26">
            <v>117.73069824108322</v>
          </cell>
          <cell r="J26">
            <v>117.50382648657565</v>
          </cell>
          <cell r="K26">
            <v>117.62011783205473</v>
          </cell>
          <cell r="L26">
            <v>58.90195684465079</v>
          </cell>
          <cell r="M26">
            <v>52.565027306316516</v>
          </cell>
          <cell r="N26">
            <v>55.773681705380724</v>
          </cell>
          <cell r="O26">
            <v>105.80863202011491</v>
          </cell>
          <cell r="P26">
            <v>104.0793814056528</v>
          </cell>
          <cell r="Q26">
            <v>104.96356183186468</v>
          </cell>
          <cell r="R26">
            <v>20.398636845270484</v>
          </cell>
          <cell r="S26">
            <v>14.276069017254313</v>
          </cell>
          <cell r="T26">
            <v>17.408856456245239</v>
          </cell>
          <cell r="U26">
            <v>39.628287693570293</v>
          </cell>
          <cell r="V26">
            <v>33.603055363604618</v>
          </cell>
          <cell r="W26">
            <v>36.669895421188293</v>
          </cell>
          <cell r="X26">
            <v>91.38899465143686</v>
          </cell>
          <cell r="Y26">
            <v>88.93669073484692</v>
          </cell>
          <cell r="Z26">
            <v>90.190727610660275</v>
          </cell>
        </row>
        <row r="27">
          <cell r="C27">
            <v>128.46849160656066</v>
          </cell>
          <cell r="D27">
            <v>131.59436423334682</v>
          </cell>
          <cell r="E27">
            <v>129.90099647658249</v>
          </cell>
          <cell r="F27">
            <v>102.35386949924127</v>
          </cell>
          <cell r="G27">
            <v>105.07984312529486</v>
          </cell>
          <cell r="H27">
            <v>103.60567559642342</v>
          </cell>
          <cell r="I27">
            <v>118.8021245236897</v>
          </cell>
          <cell r="J27">
            <v>121.75654243365625</v>
          </cell>
          <cell r="K27">
            <v>120.157086106248</v>
          </cell>
          <cell r="L27">
            <v>56.302588950040139</v>
          </cell>
          <cell r="M27">
            <v>62.2185798271518</v>
          </cell>
          <cell r="N27">
            <v>59.025320835528348</v>
          </cell>
          <cell r="O27">
            <v>105.93048688675307</v>
          </cell>
          <cell r="P27">
            <v>109.43157871122696</v>
          </cell>
          <cell r="Q27">
            <v>107.53732918407323</v>
          </cell>
          <cell r="R27">
            <v>27.974225187466143</v>
          </cell>
          <cell r="S27">
            <v>29.417973564682089</v>
          </cell>
          <cell r="T27">
            <v>28.632213373720571</v>
          </cell>
          <cell r="U27">
            <v>42.048754174748368</v>
          </cell>
          <cell r="V27">
            <v>45.862550213417634</v>
          </cell>
          <cell r="W27">
            <v>43.795420649842853</v>
          </cell>
          <cell r="X27">
            <v>92.477040926786827</v>
          </cell>
          <cell r="Y27">
            <v>95.769995465485366</v>
          </cell>
          <cell r="Z27">
            <v>93.98654533089298</v>
          </cell>
        </row>
        <row r="28">
          <cell r="C28">
            <v>129.18333137476583</v>
          </cell>
          <cell r="D28">
            <v>124.83200949230901</v>
          </cell>
          <cell r="E28">
            <v>127.14798101179825</v>
          </cell>
          <cell r="F28">
            <v>95.421157363208692</v>
          </cell>
          <cell r="G28">
            <v>73.802143254178574</v>
          </cell>
          <cell r="H28">
            <v>85.241938428952267</v>
          </cell>
          <cell r="I28">
            <v>116.69324750304672</v>
          </cell>
          <cell r="J28">
            <v>105.80599887992119</v>
          </cell>
          <cell r="K28">
            <v>111.58819214276966</v>
          </cell>
          <cell r="L28">
            <v>60.664798733053722</v>
          </cell>
          <cell r="M28">
            <v>38.993400080815334</v>
          </cell>
          <cell r="N28">
            <v>50.690201913178086</v>
          </cell>
          <cell r="O28">
            <v>105.68535159816102</v>
          </cell>
          <cell r="P28">
            <v>93.041725474294893</v>
          </cell>
          <cell r="Q28">
            <v>99.777904645458065</v>
          </cell>
          <cell r="R28">
            <v>37.064441816478791</v>
          </cell>
          <cell r="S28">
            <v>21.871951192594128</v>
          </cell>
          <cell r="T28">
            <v>30.223085425297594</v>
          </cell>
          <cell r="U28">
            <v>49.09048664640008</v>
          </cell>
          <cell r="V28">
            <v>30.768186695961621</v>
          </cell>
          <cell r="W28">
            <v>40.745974284875366</v>
          </cell>
          <cell r="X28">
            <v>94.7732121804641</v>
          </cell>
          <cell r="Y28">
            <v>82.35776727306947</v>
          </cell>
          <cell r="Z28">
            <v>89.004905777844286</v>
          </cell>
        </row>
        <row r="29">
          <cell r="C29">
            <v>221.80028129395217</v>
          </cell>
          <cell r="D29">
            <v>207.83898305084745</v>
          </cell>
          <cell r="E29">
            <v>214.83439041578578</v>
          </cell>
          <cell r="F29">
            <v>73.670212765957444</v>
          </cell>
          <cell r="G29">
            <v>89.801210025929123</v>
          </cell>
          <cell r="H29">
            <v>81.838074398249447</v>
          </cell>
          <cell r="I29">
            <v>156.27450980392157</v>
          </cell>
          <cell r="J29">
            <v>154.76097940147687</v>
          </cell>
          <cell r="K29">
            <v>155.5143470622682</v>
          </cell>
          <cell r="L29">
            <v>48.311306901615275</v>
          </cell>
          <cell r="M29">
            <v>45.722300140252457</v>
          </cell>
          <cell r="N29">
            <v>46.987087517934</v>
          </cell>
          <cell r="O29">
            <v>133.51903435468896</v>
          </cell>
          <cell r="P29">
            <v>131.10164333536216</v>
          </cell>
          <cell r="Q29">
            <v>132.30013810035291</v>
          </cell>
          <cell r="R29">
            <v>23.086734693877553</v>
          </cell>
          <cell r="S29">
            <v>20.403321470937129</v>
          </cell>
          <cell r="T29">
            <v>21.696373693915181</v>
          </cell>
          <cell r="U29">
            <v>34.812286689419793</v>
          </cell>
          <cell r="V29">
            <v>32.005141388174806</v>
          </cell>
          <cell r="W29">
            <v>33.366434955312812</v>
          </cell>
          <cell r="X29">
            <v>111.95516811955169</v>
          </cell>
          <cell r="Y29">
            <v>108.50084766287236</v>
          </cell>
          <cell r="Z29">
            <v>110.20383104125737</v>
          </cell>
        </row>
        <row r="30">
          <cell r="C30">
            <v>131.34864940548354</v>
          </cell>
          <cell r="D30">
            <v>131.79640506687426</v>
          </cell>
          <cell r="E30">
            <v>131.56652809426942</v>
          </cell>
          <cell r="F30">
            <v>134.85078345298308</v>
          </cell>
          <cell r="G30">
            <v>131.25437839778141</v>
          </cell>
          <cell r="H30">
            <v>133.08778766235886</v>
          </cell>
          <cell r="I30">
            <v>132.66520861020709</v>
          </cell>
          <cell r="J30">
            <v>131.59080078094973</v>
          </cell>
          <cell r="K30">
            <v>132.14093584297453</v>
          </cell>
          <cell r="L30">
            <v>101.54357945326963</v>
          </cell>
          <cell r="M30">
            <v>105.89522247805806</v>
          </cell>
          <cell r="N30">
            <v>103.67726548423717</v>
          </cell>
          <cell r="O30">
            <v>126.3208145290223</v>
          </cell>
          <cell r="P30">
            <v>126.31317185536787</v>
          </cell>
          <cell r="Q30">
            <v>126.31708149699473</v>
          </cell>
          <cell r="R30">
            <v>54.220990131783104</v>
          </cell>
          <cell r="S30">
            <v>65.214267250255205</v>
          </cell>
          <cell r="T30">
            <v>59.560400742241363</v>
          </cell>
          <cell r="U30">
            <v>78.028521144135397</v>
          </cell>
          <cell r="V30">
            <v>85.868470376609281</v>
          </cell>
          <cell r="W30">
            <v>81.854669357156169</v>
          </cell>
          <cell r="X30">
            <v>114.23647663708246</v>
          </cell>
          <cell r="Y30">
            <v>116.16606867526775</v>
          </cell>
          <cell r="Z30">
            <v>115.17809302885443</v>
          </cell>
        </row>
        <row r="31">
          <cell r="C31">
            <v>157.95214371980677</v>
          </cell>
          <cell r="D31">
            <v>155.39596123402447</v>
          </cell>
          <cell r="E31">
            <v>156.68861532588988</v>
          </cell>
          <cell r="F31">
            <v>108.3416674243113</v>
          </cell>
          <cell r="G31">
            <v>111.66535195582571</v>
          </cell>
          <cell r="H31">
            <v>109.98645204252681</v>
          </cell>
          <cell r="I31">
            <v>135.4476842495979</v>
          </cell>
          <cell r="J31">
            <v>135.53424657534248</v>
          </cell>
          <cell r="K31">
            <v>135.4904944550988</v>
          </cell>
          <cell r="L31">
            <v>78.578283520701945</v>
          </cell>
          <cell r="M31">
            <v>78.228523301516006</v>
          </cell>
          <cell r="N31">
            <v>78.40546539048411</v>
          </cell>
          <cell r="O31">
            <v>122.29637614533465</v>
          </cell>
          <cell r="P31">
            <v>122.30056079613601</v>
          </cell>
          <cell r="Q31">
            <v>122.29844526366405</v>
          </cell>
          <cell r="R31">
            <v>30.895483193277311</v>
          </cell>
          <cell r="S31">
            <v>23.892267593397047</v>
          </cell>
          <cell r="T31">
            <v>27.565073681311116</v>
          </cell>
          <cell r="U31">
            <v>54.221998658618375</v>
          </cell>
          <cell r="V31">
            <v>51.482537419814683</v>
          </cell>
          <cell r="W31">
            <v>52.89391845196959</v>
          </cell>
          <cell r="X31">
            <v>104.51898766504074</v>
          </cell>
          <cell r="Y31">
            <v>104.30009270295325</v>
          </cell>
          <cell r="Z31">
            <v>104.41153526107759</v>
          </cell>
        </row>
        <row r="32">
          <cell r="C32">
            <v>117.70592755091815</v>
          </cell>
          <cell r="D32">
            <v>129.46294071063301</v>
          </cell>
          <cell r="E32">
            <v>123.24725419641679</v>
          </cell>
          <cell r="F32">
            <v>73.052492592983612</v>
          </cell>
          <cell r="G32">
            <v>72.146449466645265</v>
          </cell>
          <cell r="H32">
            <v>72.624614780237394</v>
          </cell>
          <cell r="I32">
            <v>101.7591581507494</v>
          </cell>
          <cell r="J32">
            <v>108.94488000382795</v>
          </cell>
          <cell r="K32">
            <v>105.14832323540517</v>
          </cell>
          <cell r="L32">
            <v>76.007830226635434</v>
          </cell>
          <cell r="M32">
            <v>61.569885560764384</v>
          </cell>
          <cell r="N32">
            <v>69.408511329534178</v>
          </cell>
          <cell r="O32">
            <v>96.881311817366253</v>
          </cell>
          <cell r="P32">
            <v>100.38947589306093</v>
          </cell>
          <cell r="Q32">
            <v>98.526475794310812</v>
          </cell>
          <cell r="R32">
            <v>28.081024989547831</v>
          </cell>
          <cell r="S32">
            <v>25.706131929875959</v>
          </cell>
          <cell r="T32">
            <v>27.009758604190992</v>
          </cell>
          <cell r="U32">
            <v>52.657443979743533</v>
          </cell>
          <cell r="V32">
            <v>44.313590003543013</v>
          </cell>
          <cell r="W32">
            <v>48.867882680519976</v>
          </cell>
          <cell r="X32">
            <v>86.38775665766984</v>
          </cell>
          <cell r="Y32">
            <v>89.676064746525014</v>
          </cell>
          <cell r="Z32">
            <v>87.921103031088819</v>
          </cell>
        </row>
        <row r="33">
          <cell r="C33">
            <v>143.82459035266126</v>
          </cell>
          <cell r="D33">
            <v>152.58101743551356</v>
          </cell>
          <cell r="E33">
            <v>148.02688367869314</v>
          </cell>
          <cell r="F33">
            <v>122.12028542303771</v>
          </cell>
          <cell r="G33">
            <v>129.52476872575352</v>
          </cell>
          <cell r="H33">
            <v>125.64991642661546</v>
          </cell>
          <cell r="I33">
            <v>135.99168587825577</v>
          </cell>
          <cell r="J33">
            <v>144.32873383667447</v>
          </cell>
          <cell r="K33">
            <v>139.98306141037727</v>
          </cell>
          <cell r="L33">
            <v>97.428402943363338</v>
          </cell>
          <cell r="M33">
            <v>76.75313008814777</v>
          </cell>
          <cell r="N33">
            <v>87.55912897822445</v>
          </cell>
          <cell r="O33">
            <v>128.54937431654784</v>
          </cell>
          <cell r="P33">
            <v>131.34650336261805</v>
          </cell>
          <cell r="Q33">
            <v>129.88774772914945</v>
          </cell>
          <cell r="R33">
            <v>47.100428019626264</v>
          </cell>
          <cell r="S33">
            <v>40.216811800248799</v>
          </cell>
          <cell r="T33">
            <v>43.876078692527543</v>
          </cell>
          <cell r="U33">
            <v>72.488004242165573</v>
          </cell>
          <cell r="V33">
            <v>58.974691571543872</v>
          </cell>
          <cell r="W33">
            <v>66.096807836240572</v>
          </cell>
          <cell r="X33">
            <v>115.56849614208764</v>
          </cell>
          <cell r="Y33">
            <v>117.30928037302164</v>
          </cell>
          <cell r="Z33">
            <v>116.39867884542579</v>
          </cell>
        </row>
        <row r="34">
          <cell r="C34">
            <v>138.24617666512998</v>
          </cell>
          <cell r="D34">
            <v>137.80702271324489</v>
          </cell>
          <cell r="E34">
            <v>138.03001751097807</v>
          </cell>
          <cell r="F34">
            <v>93.476470669420834</v>
          </cell>
          <cell r="G34">
            <v>95.603473845692619</v>
          </cell>
          <cell r="H34">
            <v>94.519175069790421</v>
          </cell>
          <cell r="I34">
            <v>120.5517718727139</v>
          </cell>
          <cell r="J34">
            <v>121.20729916660342</v>
          </cell>
          <cell r="K34">
            <v>120.87391808250931</v>
          </cell>
          <cell r="L34">
            <v>58.184608658221343</v>
          </cell>
          <cell r="M34">
            <v>58.369402102845449</v>
          </cell>
          <cell r="N34">
            <v>58.273858282947039</v>
          </cell>
          <cell r="O34">
            <v>107.33393260917121</v>
          </cell>
          <cell r="P34">
            <v>108.24166606514818</v>
          </cell>
          <cell r="Q34">
            <v>107.77841398405779</v>
          </cell>
          <cell r="R34">
            <v>29.894170483347413</v>
          </cell>
          <cell r="S34">
            <v>22.867845827217053</v>
          </cell>
          <cell r="T34">
            <v>26.587294581772433</v>
          </cell>
          <cell r="U34">
            <v>43.943404398671738</v>
          </cell>
          <cell r="V34">
            <v>40.936792018419034</v>
          </cell>
          <cell r="W34">
            <v>42.509743118922259</v>
          </cell>
          <cell r="X34">
            <v>93.639425371684879</v>
          </cell>
          <cell r="Y34">
            <v>94.067988710894781</v>
          </cell>
          <cell r="Z34">
            <v>93.847877430882022</v>
          </cell>
        </row>
        <row r="36">
          <cell r="C36">
            <v>23.623967975981987</v>
          </cell>
          <cell r="D36">
            <v>24.065333033640517</v>
          </cell>
          <cell r="E36">
            <v>23.824782682802113</v>
          </cell>
          <cell r="F36">
            <v>32.937720329024678</v>
          </cell>
          <cell r="G36">
            <v>36.767986614612383</v>
          </cell>
          <cell r="H36">
            <v>34.689452875908685</v>
          </cell>
          <cell r="I36">
            <v>26.859335455955588</v>
          </cell>
          <cell r="J36">
            <v>28.505287782055657</v>
          </cell>
          <cell r="K36">
            <v>27.609569718106492</v>
          </cell>
          <cell r="L36">
            <v>20.849154297549187</v>
          </cell>
          <cell r="M36">
            <v>16.940562125633544</v>
          </cell>
          <cell r="N36">
            <v>18.780983340105649</v>
          </cell>
          <cell r="O36">
            <v>25.709758352040144</v>
          </cell>
          <cell r="P36">
            <v>25.719570847206807</v>
          </cell>
          <cell r="Q36">
            <v>25.714385401765465</v>
          </cell>
          <cell r="R36">
            <v>26.857362257631024</v>
          </cell>
          <cell r="S36">
            <v>31.266979501111386</v>
          </cell>
          <cell r="T36">
            <v>28.785914884424283</v>
          </cell>
          <cell r="U36">
            <v>23.693538125965645</v>
          </cell>
          <cell r="V36">
            <v>22.433712121212121</v>
          </cell>
          <cell r="W36">
            <v>23.076566340490654</v>
          </cell>
          <cell r="X36">
            <v>25.878144277625982</v>
          </cell>
          <cell r="Y36">
            <v>26.4422922230445</v>
          </cell>
          <cell r="Z36">
            <v>26.141483929107839</v>
          </cell>
        </row>
        <row r="37">
          <cell r="C37">
            <v>130.79584775086505</v>
          </cell>
          <cell r="D37">
            <v>97.411003236245961</v>
          </cell>
          <cell r="E37">
            <v>113.54515050167224</v>
          </cell>
          <cell r="F37">
            <v>126.28571428571429</v>
          </cell>
          <cell r="G37">
            <v>159.09090909090909</v>
          </cell>
          <cell r="H37">
            <v>140.39087947882737</v>
          </cell>
          <cell r="I37">
            <v>129.09482758620689</v>
          </cell>
          <cell r="J37">
            <v>115.87301587301587</v>
          </cell>
          <cell r="K37">
            <v>122.65193370165746</v>
          </cell>
          <cell r="L37">
            <v>72.992700729927009</v>
          </cell>
          <cell r="M37">
            <v>115.55555555555556</v>
          </cell>
          <cell r="N37">
            <v>89.867841409691636</v>
          </cell>
          <cell r="O37">
            <v>116.30615640599002</v>
          </cell>
          <cell r="P37">
            <v>115.81920903954803</v>
          </cell>
          <cell r="Q37">
            <v>116.07773851590106</v>
          </cell>
          <cell r="R37">
            <v>50.78125</v>
          </cell>
          <cell r="S37">
            <v>46.153846153846153</v>
          </cell>
          <cell r="T37">
            <v>48.706896551724135</v>
          </cell>
          <cell r="U37">
            <v>62.264150943396224</v>
          </cell>
          <cell r="V37">
            <v>78.350515463917532</v>
          </cell>
          <cell r="W37">
            <v>69.063180827886711</v>
          </cell>
          <cell r="X37">
            <v>104.80109739368999</v>
          </cell>
          <cell r="Y37">
            <v>104.40944881889764</v>
          </cell>
          <cell r="Z37">
            <v>104.61876832844575</v>
          </cell>
        </row>
        <row r="38">
          <cell r="C38">
            <v>91.611479028697573</v>
          </cell>
          <cell r="D38">
            <v>102.68656716417911</v>
          </cell>
          <cell r="E38">
            <v>96.319796954314725</v>
          </cell>
          <cell r="F38">
            <v>81.76100628930817</v>
          </cell>
          <cell r="G38">
            <v>87.966804979253112</v>
          </cell>
          <cell r="H38">
            <v>84.436493738819323</v>
          </cell>
          <cell r="I38">
            <v>87.548638132295721</v>
          </cell>
          <cell r="J38">
            <v>96.527777777777771</v>
          </cell>
          <cell r="K38">
            <v>91.38827023014106</v>
          </cell>
          <cell r="L38">
            <v>103.97727272727273</v>
          </cell>
          <cell r="M38">
            <v>94.444444444444443</v>
          </cell>
          <cell r="N38">
            <v>99.408284023668642</v>
          </cell>
          <cell r="O38">
            <v>90.601900739176344</v>
          </cell>
          <cell r="P38">
            <v>96.070460704607044</v>
          </cell>
          <cell r="Q38">
            <v>92.997032640949556</v>
          </cell>
          <cell r="R38">
            <v>50.920245398773005</v>
          </cell>
          <cell r="S38">
            <v>54.861111111111114</v>
          </cell>
          <cell r="T38">
            <v>52.76872964169381</v>
          </cell>
          <cell r="U38">
            <v>78.466076696165189</v>
          </cell>
          <cell r="V38">
            <v>75.816993464052288</v>
          </cell>
          <cell r="W38">
            <v>77.20930232558139</v>
          </cell>
          <cell r="X38">
            <v>84.77477477477477</v>
          </cell>
          <cell r="Y38">
            <v>89.342403628117907</v>
          </cell>
          <cell r="Z38">
            <v>86.797188755020073</v>
          </cell>
        </row>
        <row r="39">
          <cell r="C39">
            <v>66.67268635568027</v>
          </cell>
          <cell r="D39">
            <v>63.742158092848179</v>
          </cell>
          <cell r="E39">
            <v>65.296214989760287</v>
          </cell>
          <cell r="F39">
            <v>55.057449414945296</v>
          </cell>
          <cell r="G39">
            <v>61.030144567294727</v>
          </cell>
          <cell r="H39">
            <v>57.887777043132331</v>
          </cell>
          <cell r="I39">
            <v>62.064240941239568</v>
          </cell>
          <cell r="J39">
            <v>62.655244843968063</v>
          </cell>
          <cell r="K39">
            <v>62.342820057899367</v>
          </cell>
          <cell r="L39">
            <v>42.878687337877786</v>
          </cell>
          <cell r="M39">
            <v>49.545019946589299</v>
          </cell>
          <cell r="N39">
            <v>46.06363707962511</v>
          </cell>
          <cell r="O39">
            <v>57.892855737575907</v>
          </cell>
          <cell r="P39">
            <v>59.747102983497335</v>
          </cell>
          <cell r="Q39">
            <v>58.769489820085987</v>
          </cell>
          <cell r="R39">
            <v>30.111407265430806</v>
          </cell>
          <cell r="S39">
            <v>34.346577309717567</v>
          </cell>
          <cell r="T39">
            <v>32.161727899144083</v>
          </cell>
          <cell r="U39">
            <v>36.472311969344055</v>
          </cell>
          <cell r="V39">
            <v>41.822073752148675</v>
          </cell>
          <cell r="W39">
            <v>39.045401720601198</v>
          </cell>
          <cell r="X39">
            <v>52.902188006047012</v>
          </cell>
          <cell r="Y39">
            <v>55.01143865223225</v>
          </cell>
          <cell r="Z39">
            <v>53.903756913101518</v>
          </cell>
        </row>
        <row r="41">
          <cell r="C41">
            <v>99.030845214798248</v>
          </cell>
          <cell r="D41">
            <v>105.9428106237916</v>
          </cell>
          <cell r="E41">
            <v>102.33485747640822</v>
          </cell>
          <cell r="F41">
            <v>96.635091191856361</v>
          </cell>
          <cell r="G41">
            <v>102.11429446912824</v>
          </cell>
          <cell r="H41">
            <v>99.264705882352942</v>
          </cell>
          <cell r="I41">
            <v>98.079083352055719</v>
          </cell>
          <cell r="J41">
            <v>104.41482206188088</v>
          </cell>
          <cell r="K41">
            <v>101.11247731131799</v>
          </cell>
          <cell r="L41">
            <v>78.75329236172081</v>
          </cell>
          <cell r="M41">
            <v>88.452761296211776</v>
          </cell>
          <cell r="N41">
            <v>83.508614902662785</v>
          </cell>
          <cell r="O41">
            <v>94.141323792486588</v>
          </cell>
          <cell r="P41">
            <v>101.04166666666667</v>
          </cell>
          <cell r="Q41">
            <v>97.461481343976246</v>
          </cell>
          <cell r="R41">
            <v>42.604535053047641</v>
          </cell>
          <cell r="S41">
            <v>55.589123867069489</v>
          </cell>
          <cell r="T41">
            <v>48.737650933040612</v>
          </cell>
          <cell r="U41">
            <v>60.194382142475703</v>
          </cell>
          <cell r="V41">
            <v>72.170408750719631</v>
          </cell>
          <cell r="W41">
            <v>65.957446808510639</v>
          </cell>
          <cell r="X41">
            <v>85.022269665402874</v>
          </cell>
          <cell r="Y41">
            <v>93.230560325891602</v>
          </cell>
          <cell r="Z41">
            <v>88.959123472397806</v>
          </cell>
        </row>
        <row r="42">
          <cell r="C42">
            <v>127.81319040319501</v>
          </cell>
          <cell r="D42">
            <v>128.71759297994743</v>
          </cell>
          <cell r="E42">
            <v>128.24522532959989</v>
          </cell>
          <cell r="F42">
            <v>90.506309505071314</v>
          </cell>
          <cell r="G42">
            <v>86.591062725525532</v>
          </cell>
          <cell r="H42">
            <v>88.634568176111571</v>
          </cell>
          <cell r="I42">
            <v>113.88466294755412</v>
          </cell>
          <cell r="J42">
            <v>112.97531912796165</v>
          </cell>
          <cell r="K42">
            <v>113.4501443859712</v>
          </cell>
          <cell r="L42">
            <v>71.188608620097455</v>
          </cell>
          <cell r="M42">
            <v>63.501739458056932</v>
          </cell>
          <cell r="N42">
            <v>67.583849791783649</v>
          </cell>
          <cell r="O42">
            <v>105.39310835921155</v>
          </cell>
          <cell r="P42">
            <v>103.41383251588961</v>
          </cell>
          <cell r="Q42">
            <v>104.4507875557797</v>
          </cell>
          <cell r="R42">
            <v>37.421876820292006</v>
          </cell>
          <cell r="S42">
            <v>33.476887332536585</v>
          </cell>
          <cell r="T42">
            <v>35.595307302836794</v>
          </cell>
          <cell r="U42">
            <v>54.52119927589672</v>
          </cell>
          <cell r="V42">
            <v>48.860459217947373</v>
          </cell>
          <cell r="W42">
            <v>51.883098560251028</v>
          </cell>
          <cell r="X42">
            <v>94.355872422744895</v>
          </cell>
          <cell r="Y42">
            <v>92.548293755879484</v>
          </cell>
          <cell r="Z42">
            <v>93.499057173108071</v>
          </cell>
        </row>
      </sheetData>
      <sheetData sheetId="13">
        <row r="7">
          <cell r="C7">
            <v>118.2912885883183</v>
          </cell>
          <cell r="D7">
            <v>118.75292526912476</v>
          </cell>
          <cell r="E7">
            <v>118.51442217055238</v>
          </cell>
          <cell r="F7">
            <v>86.663773650407919</v>
          </cell>
          <cell r="G7">
            <v>84.30747218656397</v>
          </cell>
          <cell r="H7">
            <v>85.57063009075739</v>
          </cell>
          <cell r="I7">
            <v>107.39566182831493</v>
          </cell>
          <cell r="J7">
            <v>107.48525912447073</v>
          </cell>
          <cell r="K7">
            <v>107.43838367827071</v>
          </cell>
          <cell r="L7">
            <v>71.121035553539656</v>
          </cell>
          <cell r="M7">
            <v>71.646989313072055</v>
          </cell>
          <cell r="N7">
            <v>71.361377814197809</v>
          </cell>
          <cell r="O7">
            <v>100.6481917154771</v>
          </cell>
          <cell r="P7">
            <v>101.24109408439512</v>
          </cell>
          <cell r="Q7">
            <v>100.9287756349169</v>
          </cell>
          <cell r="R7">
            <v>64.797927354601256</v>
          </cell>
          <cell r="S7">
            <v>40.875240008434979</v>
          </cell>
          <cell r="T7">
            <v>53.294052346185047</v>
          </cell>
          <cell r="U7">
            <v>68.218733336164718</v>
          </cell>
          <cell r="V7">
            <v>56.786583339586436</v>
          </cell>
          <cell r="W7">
            <v>62.866105374104421</v>
          </cell>
          <cell r="X7">
            <v>95.761613347589744</v>
          </cell>
          <cell r="Y7">
            <v>92.792859960919898</v>
          </cell>
          <cell r="Z7">
            <v>94.353556018367428</v>
          </cell>
        </row>
        <row r="8">
          <cell r="C8">
            <v>192.89514866979655</v>
          </cell>
          <cell r="D8">
            <v>186.20407606843432</v>
          </cell>
          <cell r="E8">
            <v>189.57664266477357</v>
          </cell>
          <cell r="F8">
            <v>116.13331251951296</v>
          </cell>
          <cell r="G8">
            <v>105.39806419526379</v>
          </cell>
          <cell r="H8">
            <v>110.71228483665939</v>
          </cell>
          <cell r="I8">
            <v>164.93731699690139</v>
          </cell>
          <cell r="J8">
            <v>156.09533584217129</v>
          </cell>
          <cell r="K8">
            <v>160.52268230538198</v>
          </cell>
          <cell r="L8">
            <v>72.761987889367731</v>
          </cell>
          <cell r="M8">
            <v>65.182253929327828</v>
          </cell>
          <cell r="N8">
            <v>69.012764315055279</v>
          </cell>
          <cell r="O8">
            <v>145.88487342842646</v>
          </cell>
          <cell r="P8">
            <v>137.57917678843054</v>
          </cell>
          <cell r="Q8">
            <v>141.74590873350343</v>
          </cell>
          <cell r="R8">
            <v>48.959903527283693</v>
          </cell>
          <cell r="S8">
            <v>42.605786506412244</v>
          </cell>
          <cell r="T8">
            <v>45.825948786897271</v>
          </cell>
          <cell r="U8">
            <v>61.456065986940082</v>
          </cell>
          <cell r="V8">
            <v>54.490508464630459</v>
          </cell>
          <cell r="W8">
            <v>58.015333555558776</v>
          </cell>
          <cell r="X8">
            <v>130.61461005034673</v>
          </cell>
          <cell r="Y8">
            <v>122.87235573463808</v>
          </cell>
          <cell r="Z8">
            <v>126.76260709768263</v>
          </cell>
        </row>
        <row r="9">
          <cell r="C9">
            <v>103.07052709725316</v>
          </cell>
          <cell r="D9">
            <v>105.67012664010355</v>
          </cell>
          <cell r="E9">
            <v>104.35392730507562</v>
          </cell>
          <cell r="F9">
            <v>87.598025881164261</v>
          </cell>
          <cell r="G9">
            <v>84.86014923724936</v>
          </cell>
          <cell r="H9">
            <v>86.23920013466801</v>
          </cell>
          <cell r="I9">
            <v>97.050935095172576</v>
          </cell>
          <cell r="J9">
            <v>97.522182381953897</v>
          </cell>
          <cell r="K9">
            <v>97.284066810489705</v>
          </cell>
          <cell r="L9">
            <v>59.35592252624182</v>
          </cell>
          <cell r="M9">
            <v>52.968633510172772</v>
          </cell>
          <cell r="N9">
            <v>56.136624788293659</v>
          </cell>
          <cell r="O9">
            <v>88.911569948149676</v>
          </cell>
          <cell r="P9">
            <v>87.618171512018904</v>
          </cell>
          <cell r="Q9">
            <v>88.269073597928738</v>
          </cell>
          <cell r="R9">
            <v>19.24288172461933</v>
          </cell>
          <cell r="S9">
            <v>12.280884373568723</v>
          </cell>
          <cell r="T9">
            <v>15.694191679356505</v>
          </cell>
          <cell r="U9">
            <v>39.154344638896006</v>
          </cell>
          <cell r="V9">
            <v>32.245425964510467</v>
          </cell>
          <cell r="W9">
            <v>35.65216690226768</v>
          </cell>
          <cell r="X9">
            <v>76.391789869193346</v>
          </cell>
          <cell r="Y9">
            <v>73.493790153236063</v>
          </cell>
          <cell r="Z9">
            <v>74.945305209593556</v>
          </cell>
        </row>
        <row r="10">
          <cell r="C10">
            <v>224.27204480252874</v>
          </cell>
          <cell r="D10">
            <v>135.34759557945043</v>
          </cell>
          <cell r="E10">
            <v>181.65666180588482</v>
          </cell>
          <cell r="F10">
            <v>107.07170126461465</v>
          </cell>
          <cell r="G10">
            <v>57.746747670091288</v>
          </cell>
          <cell r="H10">
            <v>83.202241137808429</v>
          </cell>
          <cell r="I10">
            <v>181.43864659523211</v>
          </cell>
          <cell r="J10">
            <v>106.6476878374722</v>
          </cell>
          <cell r="K10">
            <v>145.46750704400665</v>
          </cell>
          <cell r="L10">
            <v>23.587962472733434</v>
          </cell>
          <cell r="M10">
            <v>15.499948564962452</v>
          </cell>
          <cell r="N10">
            <v>19.935426175626866</v>
          </cell>
          <cell r="O10">
            <v>127.7997668360224</v>
          </cell>
          <cell r="P10">
            <v>78.040374199901521</v>
          </cell>
          <cell r="Q10">
            <v>104.3462215949081</v>
          </cell>
          <cell r="R10">
            <v>20.961031757037858</v>
          </cell>
          <cell r="S10">
            <v>12.408063717083953</v>
          </cell>
          <cell r="T10">
            <v>16.886629754016521</v>
          </cell>
          <cell r="U10">
            <v>22.591798903540486</v>
          </cell>
          <cell r="V10">
            <v>14.254126679462573</v>
          </cell>
          <cell r="W10">
            <v>18.745927415927699</v>
          </cell>
          <cell r="X10">
            <v>109.43492926186815</v>
          </cell>
          <cell r="Y10">
            <v>66.568752830842186</v>
          </cell>
          <cell r="Z10">
            <v>89.193040064919131</v>
          </cell>
        </row>
        <row r="11">
          <cell r="C11">
            <v>115.85837046757247</v>
          </cell>
          <cell r="D11">
            <v>110.25451640025828</v>
          </cell>
          <cell r="E11">
            <v>113.08353172549425</v>
          </cell>
          <cell r="F11">
            <v>77.847788984963316</v>
          </cell>
          <cell r="G11">
            <v>70.603365702206375</v>
          </cell>
          <cell r="H11">
            <v>74.26297832349276</v>
          </cell>
          <cell r="I11">
            <v>102.16202037277219</v>
          </cell>
          <cell r="J11">
            <v>95.979041248606464</v>
          </cell>
          <cell r="K11">
            <v>99.101150880084774</v>
          </cell>
          <cell r="L11">
            <v>50.480546204993395</v>
          </cell>
          <cell r="M11">
            <v>45.717038602598372</v>
          </cell>
          <cell r="N11">
            <v>48.151435206010724</v>
          </cell>
          <cell r="O11">
            <v>91.990771953480532</v>
          </cell>
          <cell r="P11">
            <v>86.279599817662728</v>
          </cell>
          <cell r="Q11">
            <v>89.170258748367857</v>
          </cell>
          <cell r="R11">
            <v>37.322442043159008</v>
          </cell>
          <cell r="S11">
            <v>27.161354980958109</v>
          </cell>
          <cell r="T11">
            <v>32.24236690944511</v>
          </cell>
          <cell r="U11">
            <v>44.876233398204107</v>
          </cell>
          <cell r="V11">
            <v>37.613403596001334</v>
          </cell>
          <cell r="W11">
            <v>41.290612548294249</v>
          </cell>
          <cell r="X11">
            <v>85.025431518741698</v>
          </cell>
          <cell r="Y11">
            <v>78.585582436387725</v>
          </cell>
          <cell r="Z11">
            <v>81.840000619372418</v>
          </cell>
        </row>
        <row r="12">
          <cell r="C12">
            <v>12929.411764705883</v>
          </cell>
          <cell r="D12">
            <v>8642.5531914893618</v>
          </cell>
          <cell r="E12">
            <v>10441.975308641975</v>
          </cell>
          <cell r="F12">
            <v>11257.142857142857</v>
          </cell>
          <cell r="G12">
            <v>12304.347826086956</v>
          </cell>
          <cell r="H12">
            <v>11729.411764705883</v>
          </cell>
          <cell r="I12">
            <v>12174.193548387097</v>
          </cell>
          <cell r="J12">
            <v>9845.7142857142862</v>
          </cell>
          <cell r="K12">
            <v>10939.39393939394</v>
          </cell>
          <cell r="L12">
            <v>15500</v>
          </cell>
          <cell r="M12">
            <v>10175</v>
          </cell>
          <cell r="N12">
            <v>12344.444444444445</v>
          </cell>
          <cell r="O12">
            <v>12675.342465753425</v>
          </cell>
          <cell r="P12">
            <v>9906.9767441860458</v>
          </cell>
          <cell r="Q12">
            <v>11177.987421383648</v>
          </cell>
          <cell r="R12">
            <v>3875</v>
          </cell>
          <cell r="S12">
            <v>5723.0769230769229</v>
          </cell>
          <cell r="T12">
            <v>4603.030303030303</v>
          </cell>
          <cell r="U12">
            <v>8000</v>
          </cell>
          <cell r="V12">
            <v>8179.3103448275861</v>
          </cell>
          <cell r="W12">
            <v>8086.666666666667</v>
          </cell>
          <cell r="X12">
            <v>10782.79569892473</v>
          </cell>
          <cell r="Y12">
            <v>9357.575757575758</v>
          </cell>
          <cell r="Z12">
            <v>10047.916666666666</v>
          </cell>
        </row>
        <row r="13">
          <cell r="C13">
            <v>129.38173012835017</v>
          </cell>
          <cell r="D13">
            <v>131.44139128885723</v>
          </cell>
          <cell r="E13">
            <v>130.36604585975601</v>
          </cell>
          <cell r="F13">
            <v>75.125571035705363</v>
          </cell>
          <cell r="G13">
            <v>71.721969248361347</v>
          </cell>
          <cell r="H13">
            <v>73.487744149165096</v>
          </cell>
          <cell r="I13">
            <v>110.40054068022343</v>
          </cell>
          <cell r="J13">
            <v>110.3688332648841</v>
          </cell>
          <cell r="K13">
            <v>110.38535086810948</v>
          </cell>
          <cell r="L13">
            <v>57.409719201721735</v>
          </cell>
          <cell r="M13">
            <v>49.646363216784962</v>
          </cell>
          <cell r="N13">
            <v>53.720154728558093</v>
          </cell>
          <cell r="O13">
            <v>100.33113791223181</v>
          </cell>
          <cell r="P13">
            <v>98.972232724906036</v>
          </cell>
          <cell r="Q13">
            <v>99.681115842579288</v>
          </cell>
          <cell r="R13">
            <v>26.221022120128229</v>
          </cell>
          <cell r="S13">
            <v>23.208946256017306</v>
          </cell>
          <cell r="T13">
            <v>24.789924433249372</v>
          </cell>
          <cell r="U13">
            <v>42.78608159273238</v>
          </cell>
          <cell r="V13">
            <v>37.254018376347325</v>
          </cell>
          <cell r="W13">
            <v>40.157294348267634</v>
          </cell>
          <cell r="X13">
            <v>89.684985738827976</v>
          </cell>
          <cell r="Y13">
            <v>88.208438698222238</v>
          </cell>
          <cell r="Z13">
            <v>88.979370484218919</v>
          </cell>
        </row>
        <row r="14"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</row>
        <row r="15">
          <cell r="C15">
            <v>140.74276351720371</v>
          </cell>
          <cell r="D15">
            <v>136.93131132917037</v>
          </cell>
          <cell r="E15">
            <v>138.87386670908222</v>
          </cell>
          <cell r="F15">
            <v>153.83384615384617</v>
          </cell>
          <cell r="G15">
            <v>151.43383320178901</v>
          </cell>
          <cell r="H15">
            <v>152.6737457874992</v>
          </cell>
          <cell r="I15">
            <v>145.82179352497374</v>
          </cell>
          <cell r="J15">
            <v>142.46224853258417</v>
          </cell>
          <cell r="K15">
            <v>144.18348623853211</v>
          </cell>
          <cell r="L15">
            <v>117.43187756625606</v>
          </cell>
          <cell r="M15">
            <v>153.47749853886617</v>
          </cell>
          <cell r="N15">
            <v>135.06815365551424</v>
          </cell>
          <cell r="O15">
            <v>140.0380228136882</v>
          </cell>
          <cell r="P15">
            <v>144.71794462618686</v>
          </cell>
          <cell r="Q15">
            <v>142.32176926371531</v>
          </cell>
          <cell r="R15">
            <v>101.23850628635766</v>
          </cell>
          <cell r="S15">
            <v>92.095520177711961</v>
          </cell>
          <cell r="T15">
            <v>96.635914639828528</v>
          </cell>
          <cell r="U15">
            <v>109.35716290820623</v>
          </cell>
          <cell r="V15">
            <v>122.00284765068818</v>
          </cell>
          <cell r="W15">
            <v>115.6347186881538</v>
          </cell>
          <cell r="X15">
            <v>133.5009010718012</v>
          </cell>
          <cell r="Y15">
            <v>135.38794801102796</v>
          </cell>
          <cell r="Z15">
            <v>134.426783902604</v>
          </cell>
        </row>
        <row r="16">
          <cell r="C16">
            <v>91.692122133801803</v>
          </cell>
          <cell r="D16">
            <v>86.318110417777518</v>
          </cell>
          <cell r="E16">
            <v>89.132136090287503</v>
          </cell>
          <cell r="F16">
            <v>68.716064407414336</v>
          </cell>
          <cell r="G16">
            <v>62.464919248080484</v>
          </cell>
          <cell r="H16">
            <v>65.783000819896145</v>
          </cell>
          <cell r="I16">
            <v>83.442712491071802</v>
          </cell>
          <cell r="J16">
            <v>77.910807103330498</v>
          </cell>
          <cell r="K16">
            <v>80.821608906732223</v>
          </cell>
          <cell r="L16">
            <v>35.888344283380263</v>
          </cell>
          <cell r="M16">
            <v>26.352404941825597</v>
          </cell>
          <cell r="N16">
            <v>31.453382424039571</v>
          </cell>
          <cell r="O16">
            <v>74.185231302276478</v>
          </cell>
          <cell r="P16">
            <v>68.154374602790298</v>
          </cell>
          <cell r="Q16">
            <v>71.337838996370706</v>
          </cell>
          <cell r="R16">
            <v>24.722996909625387</v>
          </cell>
          <cell r="S16">
            <v>18.007546515158086</v>
          </cell>
          <cell r="T16">
            <v>21.60069367425541</v>
          </cell>
          <cell r="U16">
            <v>30.531093470280826</v>
          </cell>
          <cell r="V16">
            <v>22.349588083548305</v>
          </cell>
          <cell r="W16">
            <v>26.726581470266716</v>
          </cell>
          <cell r="X16">
            <v>66.655766296054068</v>
          </cell>
          <cell r="Y16">
            <v>60.705795953075778</v>
          </cell>
          <cell r="Z16">
            <v>63.8530049918825</v>
          </cell>
        </row>
        <row r="17">
          <cell r="C17">
            <v>185.2818778445523</v>
          </cell>
          <cell r="D17">
            <v>181.93509785363838</v>
          </cell>
          <cell r="E17">
            <v>183.63994820903824</v>
          </cell>
          <cell r="F17">
            <v>60.958214726706117</v>
          </cell>
          <cell r="G17">
            <v>43.808537856368538</v>
          </cell>
          <cell r="H17">
            <v>52.416633102318023</v>
          </cell>
          <cell r="I17">
            <v>138.37820627416491</v>
          </cell>
          <cell r="J17">
            <v>128.8518985883494</v>
          </cell>
          <cell r="K17">
            <v>133.67753995601683</v>
          </cell>
          <cell r="L17">
            <v>27.096331776550592</v>
          </cell>
          <cell r="M17">
            <v>18.446596836614503</v>
          </cell>
          <cell r="N17">
            <v>22.797628225062521</v>
          </cell>
          <cell r="O17">
            <v>116.03792082099203</v>
          </cell>
          <cell r="P17">
            <v>106.4360431226099</v>
          </cell>
          <cell r="Q17">
            <v>111.29311354468805</v>
          </cell>
          <cell r="R17">
            <v>4.8406581253296581</v>
          </cell>
          <cell r="S17">
            <v>2.8038848872508932</v>
          </cell>
          <cell r="T17">
            <v>3.8159033075295117</v>
          </cell>
          <cell r="U17">
            <v>16.456440985873485</v>
          </cell>
          <cell r="V17">
            <v>10.872112260451189</v>
          </cell>
          <cell r="W17">
            <v>13.664640065950396</v>
          </cell>
          <cell r="X17">
            <v>98.766164035170405</v>
          </cell>
          <cell r="Y17">
            <v>89.845285576964457</v>
          </cell>
          <cell r="Z17">
            <v>94.345253568849643</v>
          </cell>
        </row>
        <row r="18">
          <cell r="C18">
            <v>110.27974796775786</v>
          </cell>
          <cell r="D18">
            <v>106.82719961989679</v>
          </cell>
          <cell r="E18">
            <v>108.5823695759136</v>
          </cell>
          <cell r="F18">
            <v>96.154386312754554</v>
          </cell>
          <cell r="G18">
            <v>90.725882982210948</v>
          </cell>
          <cell r="H18">
            <v>93.498930203704404</v>
          </cell>
          <cell r="I18">
            <v>105.02880623049899</v>
          </cell>
          <cell r="J18">
            <v>100.87871109623751</v>
          </cell>
          <cell r="K18">
            <v>102.99227844517884</v>
          </cell>
          <cell r="L18">
            <v>71.822845951434033</v>
          </cell>
          <cell r="M18">
            <v>70.824793366287565</v>
          </cell>
          <cell r="N18">
            <v>71.350933644125774</v>
          </cell>
          <cell r="O18">
            <v>98.269296149452984</v>
          </cell>
          <cell r="P18">
            <v>95.102522116147099</v>
          </cell>
          <cell r="Q18">
            <v>96.726517864422306</v>
          </cell>
          <cell r="R18">
            <v>38.570176664084229</v>
          </cell>
          <cell r="S18">
            <v>37.138108189785434</v>
          </cell>
          <cell r="T18">
            <v>37.91618650675904</v>
          </cell>
          <cell r="U18">
            <v>55.657430046183102</v>
          </cell>
          <cell r="V18">
            <v>54.994354855889057</v>
          </cell>
          <cell r="W18">
            <v>55.349033828391015</v>
          </cell>
          <cell r="X18">
            <v>88.628924419797045</v>
          </cell>
          <cell r="Y18">
            <v>86.663850905443212</v>
          </cell>
          <cell r="Z18">
            <v>87.68080562784715</v>
          </cell>
        </row>
        <row r="19">
          <cell r="C19">
            <v>137.30105900151287</v>
          </cell>
          <cell r="D19">
            <v>132.3709646850717</v>
          </cell>
          <cell r="E19">
            <v>134.8890399950547</v>
          </cell>
          <cell r="F19">
            <v>140.42206026324376</v>
          </cell>
          <cell r="G19">
            <v>138.60459743560125</v>
          </cell>
          <cell r="H19">
            <v>139.54061624649859</v>
          </cell>
          <cell r="I19">
            <v>138.41667314721207</v>
          </cell>
          <cell r="J19">
            <v>134.574859103161</v>
          </cell>
          <cell r="K19">
            <v>136.54290494781293</v>
          </cell>
          <cell r="L19">
            <v>81.070336391437309</v>
          </cell>
          <cell r="M19">
            <v>87.595265120804285</v>
          </cell>
          <cell r="N19">
            <v>84.23703470528055</v>
          </cell>
          <cell r="O19">
            <v>126.79025358050716</v>
          </cell>
          <cell r="P19">
            <v>125.1231527093596</v>
          </cell>
          <cell r="Q19">
            <v>125.97796887666703</v>
          </cell>
          <cell r="R19">
            <v>47.889160554197232</v>
          </cell>
          <cell r="S19">
            <v>56.793743890518087</v>
          </cell>
          <cell r="T19">
            <v>52.342540536136234</v>
          </cell>
          <cell r="U19">
            <v>65.009861932938861</v>
          </cell>
          <cell r="V19">
            <v>72.230800487606658</v>
          </cell>
          <cell r="W19">
            <v>68.566853482786229</v>
          </cell>
          <cell r="X19">
            <v>114.18227281014768</v>
          </cell>
          <cell r="Y19">
            <v>113.72346497784784</v>
          </cell>
          <cell r="Z19">
            <v>113.957756969568</v>
          </cell>
        </row>
        <row r="20">
          <cell r="C20">
            <v>155.90875804961934</v>
          </cell>
          <cell r="D20">
            <v>156.22420514247625</v>
          </cell>
          <cell r="E20">
            <v>156.06220139308502</v>
          </cell>
          <cell r="F20">
            <v>106.04916319525165</v>
          </cell>
          <cell r="G20">
            <v>95.730588141409299</v>
          </cell>
          <cell r="H20">
            <v>100.96565999162698</v>
          </cell>
          <cell r="I20">
            <v>139.12415377261249</v>
          </cell>
          <cell r="J20">
            <v>135.52195026177046</v>
          </cell>
          <cell r="K20">
            <v>137.36432028795957</v>
          </cell>
          <cell r="L20">
            <v>56.830321259107528</v>
          </cell>
          <cell r="M20">
            <v>33.942290814328729</v>
          </cell>
          <cell r="N20">
            <v>45.618902741492775</v>
          </cell>
          <cell r="O20">
            <v>124.42106908951931</v>
          </cell>
          <cell r="P20">
            <v>117.29582927785049</v>
          </cell>
          <cell r="Q20">
            <v>120.93842798599267</v>
          </cell>
          <cell r="R20">
            <v>32.169896671587068</v>
          </cell>
          <cell r="S20">
            <v>17.478827775698029</v>
          </cell>
          <cell r="T20">
            <v>24.690425717455369</v>
          </cell>
          <cell r="U20">
            <v>45.253280463039225</v>
          </cell>
          <cell r="V20">
            <v>25.89653398872623</v>
          </cell>
          <cell r="W20">
            <v>35.592839294127984</v>
          </cell>
          <cell r="X20">
            <v>111.82757363732141</v>
          </cell>
          <cell r="Y20">
            <v>102.68336805033164</v>
          </cell>
          <cell r="Z20">
            <v>107.33181600736532</v>
          </cell>
        </row>
        <row r="21">
          <cell r="C21">
            <v>122.09352375844988</v>
          </cell>
          <cell r="D21">
            <v>120.64809443870358</v>
          </cell>
          <cell r="E21">
            <v>121.40153709496775</v>
          </cell>
          <cell r="F21">
            <v>92.538195544206914</v>
          </cell>
          <cell r="G21">
            <v>86.81611784475669</v>
          </cell>
          <cell r="H21">
            <v>89.806858346289658</v>
          </cell>
          <cell r="I21">
            <v>111.72684323550466</v>
          </cell>
          <cell r="J21">
            <v>108.82480095561297</v>
          </cell>
          <cell r="K21">
            <v>110.33894669033833</v>
          </cell>
          <cell r="L21">
            <v>56.432330424801314</v>
          </cell>
          <cell r="M21">
            <v>39.847247134568754</v>
          </cell>
          <cell r="N21">
            <v>48.46441739341391</v>
          </cell>
          <cell r="O21">
            <v>101.18788164197244</v>
          </cell>
          <cell r="P21">
            <v>95.584768308874388</v>
          </cell>
          <cell r="Q21">
            <v>98.505868559349153</v>
          </cell>
          <cell r="R21">
            <v>49.776233123913919</v>
          </cell>
          <cell r="S21">
            <v>40.708340411075248</v>
          </cell>
          <cell r="T21">
            <v>45.372145145544295</v>
          </cell>
          <cell r="U21">
            <v>53.261747154423922</v>
          </cell>
          <cell r="V21">
            <v>40.261943002991373</v>
          </cell>
          <cell r="W21">
            <v>46.983596453799841</v>
          </cell>
          <cell r="X21">
            <v>93.591398631011444</v>
          </cell>
          <cell r="Y21">
            <v>87.280267684622274</v>
          </cell>
          <cell r="Z21">
            <v>90.563865377999065</v>
          </cell>
        </row>
        <row r="22">
          <cell r="C22">
            <v>190.39715160876509</v>
          </cell>
          <cell r="D22">
            <v>160.27601540046635</v>
          </cell>
          <cell r="E22">
            <v>175.60036761278121</v>
          </cell>
          <cell r="F22">
            <v>83.265621977171605</v>
          </cell>
          <cell r="G22">
            <v>71.357743731458527</v>
          </cell>
          <cell r="H22">
            <v>77.45778165384921</v>
          </cell>
          <cell r="I22">
            <v>147.16279941288531</v>
          </cell>
          <cell r="J22">
            <v>124.69222137292849</v>
          </cell>
          <cell r="K22">
            <v>136.15600927260996</v>
          </cell>
          <cell r="L22">
            <v>57.577314291585331</v>
          </cell>
          <cell r="M22">
            <v>50.166076173604964</v>
          </cell>
          <cell r="N22">
            <v>54.010125233146816</v>
          </cell>
          <cell r="O22">
            <v>126.28011687502993</v>
          </cell>
          <cell r="P22">
            <v>107.76966299196762</v>
          </cell>
          <cell r="Q22">
            <v>117.24937293405536</v>
          </cell>
          <cell r="R22">
            <v>15.444650915848156</v>
          </cell>
          <cell r="S22">
            <v>12.259665081662188</v>
          </cell>
          <cell r="T22">
            <v>13.830762381164392</v>
          </cell>
          <cell r="U22">
            <v>36.858045481841202</v>
          </cell>
          <cell r="V22">
            <v>30.562386400085533</v>
          </cell>
          <cell r="W22">
            <v>33.747176838851978</v>
          </cell>
          <cell r="X22">
            <v>105.88218051063581</v>
          </cell>
          <cell r="Y22">
            <v>89.085044640600202</v>
          </cell>
          <cell r="Z22">
            <v>97.627258452425906</v>
          </cell>
        </row>
        <row r="23">
          <cell r="C23">
            <v>177.87100587829627</v>
          </cell>
          <cell r="D23">
            <v>182.58162402374518</v>
          </cell>
          <cell r="E23">
            <v>180.21475302989052</v>
          </cell>
          <cell r="F23">
            <v>82.261735974713517</v>
          </cell>
          <cell r="G23">
            <v>94.245644190952419</v>
          </cell>
          <cell r="H23">
            <v>88.250375797960601</v>
          </cell>
          <cell r="I23">
            <v>140.87566626233749</v>
          </cell>
          <cell r="J23">
            <v>148.21790403631059</v>
          </cell>
          <cell r="K23">
            <v>144.5349679745311</v>
          </cell>
          <cell r="L23">
            <v>46.999938586255603</v>
          </cell>
          <cell r="M23">
            <v>53.888012299227249</v>
          </cell>
          <cell r="N23">
            <v>50.464475036374552</v>
          </cell>
          <cell r="O23">
            <v>122.34983759675517</v>
          </cell>
          <cell r="P23">
            <v>129.3268568558025</v>
          </cell>
          <cell r="Q23">
            <v>125.83347829780692</v>
          </cell>
          <cell r="R23">
            <v>7.4616061821383157</v>
          </cell>
          <cell r="S23">
            <v>11.218515462297143</v>
          </cell>
          <cell r="T23">
            <v>9.336065011322086</v>
          </cell>
          <cell r="U23">
            <v>26.782641751030372</v>
          </cell>
          <cell r="V23">
            <v>32.241956703743568</v>
          </cell>
          <cell r="W23">
            <v>29.517314374725405</v>
          </cell>
          <cell r="X23">
            <v>102.68611437583502</v>
          </cell>
          <cell r="Y23">
            <v>109.13649492846108</v>
          </cell>
          <cell r="Z23">
            <v>105.9063997035482</v>
          </cell>
        </row>
        <row r="24">
          <cell r="C24">
            <v>178.11761265323034</v>
          </cell>
          <cell r="D24">
            <v>165.45287104562311</v>
          </cell>
          <cell r="E24">
            <v>171.85198867134591</v>
          </cell>
          <cell r="F24">
            <v>102.62958197235145</v>
          </cell>
          <cell r="G24">
            <v>96.460798074994983</v>
          </cell>
          <cell r="H24">
            <v>99.565008052331862</v>
          </cell>
          <cell r="I24">
            <v>146.04720921757169</v>
          </cell>
          <cell r="J24">
            <v>136.00336666714219</v>
          </cell>
          <cell r="K24">
            <v>141.06942117207882</v>
          </cell>
          <cell r="L24">
            <v>74.323649795347905</v>
          </cell>
          <cell r="M24">
            <v>76.358543417366946</v>
          </cell>
          <cell r="N24">
            <v>75.330862890418217</v>
          </cell>
          <cell r="O24">
            <v>130.3219663806689</v>
          </cell>
          <cell r="P24">
            <v>122.95228118661822</v>
          </cell>
          <cell r="Q24">
            <v>126.67053172105351</v>
          </cell>
          <cell r="R24">
            <v>39.016755661940714</v>
          </cell>
          <cell r="S24">
            <v>37.149943630214203</v>
          </cell>
          <cell r="T24">
            <v>38.073760222328524</v>
          </cell>
          <cell r="U24">
            <v>55.955745006944774</v>
          </cell>
          <cell r="V24">
            <v>55.563262377421673</v>
          </cell>
          <cell r="W24">
            <v>55.759381581466592</v>
          </cell>
          <cell r="X24">
            <v>112.7842617152962</v>
          </cell>
          <cell r="Y24">
            <v>105.95037039022777</v>
          </cell>
          <cell r="Z24">
            <v>109.3854023616833</v>
          </cell>
        </row>
        <row r="25">
          <cell r="C25">
            <v>103.5945854809962</v>
          </cell>
          <cell r="D25">
            <v>101.36012017290183</v>
          </cell>
          <cell r="E25">
            <v>102.51024031261467</v>
          </cell>
          <cell r="F25">
            <v>61.383893997211935</v>
          </cell>
          <cell r="G25">
            <v>60.448376696408488</v>
          </cell>
          <cell r="H25">
            <v>60.930850677550069</v>
          </cell>
          <cell r="I25">
            <v>86.446582614465825</v>
          </cell>
          <cell r="J25">
            <v>84.77975495915986</v>
          </cell>
          <cell r="K25">
            <v>85.638385648109946</v>
          </cell>
          <cell r="L25">
            <v>28.813089295618415</v>
          </cell>
          <cell r="M25">
            <v>30.687450039968027</v>
          </cell>
          <cell r="N25">
            <v>29.713819264381062</v>
          </cell>
          <cell r="O25">
            <v>72.827672977955629</v>
          </cell>
          <cell r="P25">
            <v>72.165678708571008</v>
          </cell>
          <cell r="Q25">
            <v>72.507362126425633</v>
          </cell>
          <cell r="R25">
            <v>18.297963329235046</v>
          </cell>
          <cell r="S25">
            <v>17.525166191832859</v>
          </cell>
          <cell r="T25">
            <v>17.923895155877947</v>
          </cell>
          <cell r="U25">
            <v>23.458638429920789</v>
          </cell>
          <cell r="V25">
            <v>23.93903982861038</v>
          </cell>
          <cell r="W25">
            <v>23.690353732485992</v>
          </cell>
          <cell r="X25">
            <v>62.090778638916859</v>
          </cell>
          <cell r="Y25">
            <v>61.400495445938766</v>
          </cell>
          <cell r="Z25">
            <v>61.756754554491842</v>
          </cell>
        </row>
        <row r="26">
          <cell r="C26">
            <v>130.3963667342052</v>
          </cell>
          <cell r="D26">
            <v>134.7352515007245</v>
          </cell>
          <cell r="E26">
            <v>132.48354051244468</v>
          </cell>
          <cell r="F26">
            <v>77.729084245881694</v>
          </cell>
          <cell r="G26">
            <v>69.842232537886744</v>
          </cell>
          <cell r="H26">
            <v>73.913902053712476</v>
          </cell>
          <cell r="I26">
            <v>112.22662092020762</v>
          </cell>
          <cell r="J26">
            <v>112.18888201492879</v>
          </cell>
          <cell r="K26">
            <v>112.20843174887565</v>
          </cell>
          <cell r="L26">
            <v>39.847686638460488</v>
          </cell>
          <cell r="M26">
            <v>34.68960582026358</v>
          </cell>
          <cell r="N26">
            <v>37.382469040799165</v>
          </cell>
          <cell r="O26">
            <v>98.68235149892989</v>
          </cell>
          <cell r="P26">
            <v>97.87633094127338</v>
          </cell>
          <cell r="Q26">
            <v>98.294476193100849</v>
          </cell>
          <cell r="R26">
            <v>19.123330091621028</v>
          </cell>
          <cell r="S26">
            <v>13.456006908692331</v>
          </cell>
          <cell r="T26">
            <v>16.342872786648023</v>
          </cell>
          <cell r="U26">
            <v>30.305976062756464</v>
          </cell>
          <cell r="V26">
            <v>24.645141016576321</v>
          </cell>
          <cell r="W26">
            <v>27.566991436773222</v>
          </cell>
          <cell r="X26">
            <v>87.728172479498497</v>
          </cell>
          <cell r="Y26">
            <v>85.870903197709296</v>
          </cell>
          <cell r="Z26">
            <v>86.831973378310622</v>
          </cell>
        </row>
        <row r="27">
          <cell r="C27" t="str">
            <v>-</v>
          </cell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</row>
        <row r="28">
          <cell r="C28">
            <v>132.58083482493385</v>
          </cell>
          <cell r="D28">
            <v>123.47919433557944</v>
          </cell>
          <cell r="E28">
            <v>128.23592103292759</v>
          </cell>
          <cell r="F28">
            <v>98.287875086449233</v>
          </cell>
          <cell r="G28">
            <v>72.135726125689715</v>
          </cell>
          <cell r="H28">
            <v>85.833824438473087</v>
          </cell>
          <cell r="I28">
            <v>120.54506350178181</v>
          </cell>
          <cell r="J28">
            <v>105.51365137546645</v>
          </cell>
          <cell r="K28">
            <v>113.37553347578303</v>
          </cell>
          <cell r="L28">
            <v>66.877824232442251</v>
          </cell>
          <cell r="M28">
            <v>45.322603235369641</v>
          </cell>
          <cell r="N28">
            <v>56.640187589387672</v>
          </cell>
          <cell r="O28">
            <v>110.55380784044327</v>
          </cell>
          <cell r="P28">
            <v>94.38154466507936</v>
          </cell>
          <cell r="Q28">
            <v>102.84619068464232</v>
          </cell>
          <cell r="R28">
            <v>41.196065164211731</v>
          </cell>
          <cell r="S28">
            <v>22.575295532687797</v>
          </cell>
          <cell r="T28">
            <v>32.114595523427198</v>
          </cell>
          <cell r="U28">
            <v>54.622201247968121</v>
          </cell>
          <cell r="V28">
            <v>34.177049414538033</v>
          </cell>
          <cell r="W28">
            <v>44.785722366297541</v>
          </cell>
          <cell r="X28">
            <v>100.4792361790134</v>
          </cell>
          <cell r="Y28">
            <v>83.54824696463136</v>
          </cell>
          <cell r="Z28">
            <v>92.382182109527989</v>
          </cell>
        </row>
        <row r="29">
          <cell r="C29">
            <v>270.44424297370807</v>
          </cell>
          <cell r="D29">
            <v>269.53208082240343</v>
          </cell>
          <cell r="E29">
            <v>269.98297033252669</v>
          </cell>
          <cell r="F29">
            <v>117.47228381374723</v>
          </cell>
          <cell r="G29">
            <v>149.54332813544218</v>
          </cell>
          <cell r="H29">
            <v>133.47038559839982</v>
          </cell>
          <cell r="I29">
            <v>201.62593516209478</v>
          </cell>
          <cell r="J29">
            <v>216.36561050241832</v>
          </cell>
          <cell r="K29">
            <v>209.03453066084541</v>
          </cell>
          <cell r="L29">
            <v>72.710755813953483</v>
          </cell>
          <cell r="M29">
            <v>89.341692789968647</v>
          </cell>
          <cell r="N29">
            <v>81.202205228525699</v>
          </cell>
          <cell r="O29">
            <v>173.85927839085858</v>
          </cell>
          <cell r="P29">
            <v>188.31718197200431</v>
          </cell>
          <cell r="Q29">
            <v>181.15132472167267</v>
          </cell>
          <cell r="R29">
            <v>46.648519904729497</v>
          </cell>
          <cell r="S29">
            <v>52.858958068614996</v>
          </cell>
          <cell r="T29">
            <v>49.860358140298999</v>
          </cell>
          <cell r="U29">
            <v>59.251449657353717</v>
          </cell>
          <cell r="V29">
            <v>70.260840671207845</v>
          </cell>
          <cell r="W29">
            <v>64.91033304867635</v>
          </cell>
          <cell r="X29">
            <v>150.06999236446933</v>
          </cell>
          <cell r="Y29">
            <v>161.91331269349845</v>
          </cell>
          <cell r="Z29">
            <v>156.07230276784034</v>
          </cell>
        </row>
        <row r="30">
          <cell r="C30">
            <v>145.07548340399131</v>
          </cell>
          <cell r="D30">
            <v>144.59650912388076</v>
          </cell>
          <cell r="E30">
            <v>144.84697739807504</v>
          </cell>
          <cell r="F30">
            <v>120.27838282951708</v>
          </cell>
          <cell r="G30">
            <v>109.64399421128799</v>
          </cell>
          <cell r="H30">
            <v>115.18920715829132</v>
          </cell>
          <cell r="I30">
            <v>136.95897890691569</v>
          </cell>
          <cell r="J30">
            <v>133.11012612475508</v>
          </cell>
          <cell r="K30">
            <v>135.1209186547232</v>
          </cell>
          <cell r="L30">
            <v>101.11102356000315</v>
          </cell>
          <cell r="M30">
            <v>135.91114388422895</v>
          </cell>
          <cell r="N30">
            <v>117.14953271028037</v>
          </cell>
          <cell r="O30">
            <v>130.47807629847003</v>
          </cell>
          <cell r="P30">
            <v>133.58931499936924</v>
          </cell>
          <cell r="Q30">
            <v>131.9547352822309</v>
          </cell>
          <cell r="R30">
            <v>44.112988384371697</v>
          </cell>
          <cell r="S30">
            <v>42.850034829336252</v>
          </cell>
          <cell r="T30">
            <v>43.52029141175921</v>
          </cell>
          <cell r="U30">
            <v>74.184161297027643</v>
          </cell>
          <cell r="V30">
            <v>91.16183366829361</v>
          </cell>
          <cell r="W30">
            <v>82.076835806286567</v>
          </cell>
          <cell r="X30">
            <v>118.44486402981781</v>
          </cell>
          <cell r="Y30">
            <v>121.17743142993262</v>
          </cell>
          <cell r="Z30">
            <v>119.73978726286389</v>
          </cell>
        </row>
        <row r="31">
          <cell r="C31">
            <v>164.66539007560502</v>
          </cell>
          <cell r="D31">
            <v>159.64675767918089</v>
          </cell>
          <cell r="E31">
            <v>162.19772105589959</v>
          </cell>
          <cell r="F31">
            <v>95.627367074910239</v>
          </cell>
          <cell r="G31">
            <v>89.493291650384265</v>
          </cell>
          <cell r="H31">
            <v>92.648677369160126</v>
          </cell>
          <cell r="I31">
            <v>136.93698143026472</v>
          </cell>
          <cell r="J31">
            <v>131.88121874516679</v>
          </cell>
          <cell r="K31">
            <v>134.46336234077438</v>
          </cell>
          <cell r="L31">
            <v>68.412181574411036</v>
          </cell>
          <cell r="M31">
            <v>64.128017134854602</v>
          </cell>
          <cell r="N31">
            <v>66.347776035567549</v>
          </cell>
          <cell r="O31">
            <v>122.88978758490714</v>
          </cell>
          <cell r="P31">
            <v>118.31638669668406</v>
          </cell>
          <cell r="Q31">
            <v>120.65902947612305</v>
          </cell>
          <cell r="R31">
            <v>23.847330769548858</v>
          </cell>
          <cell r="S31">
            <v>19.139938227607509</v>
          </cell>
          <cell r="T31">
            <v>21.656938179888563</v>
          </cell>
          <cell r="U31">
            <v>46.981387209672285</v>
          </cell>
          <cell r="V31">
            <v>43.238532312512412</v>
          </cell>
          <cell r="W31">
            <v>45.207141437700685</v>
          </cell>
          <cell r="X31">
            <v>107.08317934639143</v>
          </cell>
          <cell r="Y31">
            <v>103.64982994631363</v>
          </cell>
          <cell r="Z31">
            <v>105.42037054683566</v>
          </cell>
        </row>
        <row r="32">
          <cell r="C32">
            <v>901.94280197900321</v>
          </cell>
          <cell r="D32">
            <v>911.1916571283225</v>
          </cell>
          <cell r="E32">
            <v>906.44582043343655</v>
          </cell>
          <cell r="F32">
            <v>604.28772258669164</v>
          </cell>
          <cell r="G32">
            <v>570.23956532477155</v>
          </cell>
          <cell r="H32">
            <v>587.711915354094</v>
          </cell>
          <cell r="I32">
            <v>800.75667064914376</v>
          </cell>
          <cell r="J32">
            <v>795.29885829415718</v>
          </cell>
          <cell r="K32">
            <v>798.09948093350226</v>
          </cell>
          <cell r="L32">
            <v>860.030109145653</v>
          </cell>
          <cell r="M32">
            <v>588.91402714932121</v>
          </cell>
          <cell r="N32">
            <v>724.59973629685442</v>
          </cell>
          <cell r="O32">
            <v>811.1096502760978</v>
          </cell>
          <cell r="P32">
            <v>757.717659983521</v>
          </cell>
          <cell r="Q32">
            <v>784.99462654486831</v>
          </cell>
          <cell r="R32">
            <v>385.49407114624506</v>
          </cell>
          <cell r="S32">
            <v>289.24646781789642</v>
          </cell>
          <cell r="T32">
            <v>337.19968491532097</v>
          </cell>
          <cell r="U32">
            <v>628.57142857142856</v>
          </cell>
          <cell r="V32">
            <v>442.07692307692309</v>
          </cell>
          <cell r="W32">
            <v>535.20747087705786</v>
          </cell>
          <cell r="X32">
            <v>750.4170893924022</v>
          </cell>
          <cell r="Y32">
            <v>687.96166432912571</v>
          </cell>
          <cell r="Z32">
            <v>719.75383026338443</v>
          </cell>
        </row>
        <row r="33">
          <cell r="C33">
            <v>146.26494613472238</v>
          </cell>
          <cell r="D33">
            <v>139.79109674210395</v>
          </cell>
          <cell r="E33">
            <v>143.10752622960763</v>
          </cell>
          <cell r="F33">
            <v>122.10957722174288</v>
          </cell>
          <cell r="G33">
            <v>126.65072859744991</v>
          </cell>
          <cell r="H33">
            <v>124.31878599911387</v>
          </cell>
          <cell r="I33">
            <v>137.70541924635023</v>
          </cell>
          <cell r="J33">
            <v>135.14958983432524</v>
          </cell>
          <cell r="K33">
            <v>136.46000705412078</v>
          </cell>
          <cell r="L33">
            <v>95.969924812030072</v>
          </cell>
          <cell r="M33">
            <v>92.928159076330985</v>
          </cell>
          <cell r="N33">
            <v>94.497904702778214</v>
          </cell>
          <cell r="O33">
            <v>129.24792784007801</v>
          </cell>
          <cell r="P33">
            <v>126.684670781893</v>
          </cell>
          <cell r="Q33">
            <v>128.00062578222779</v>
          </cell>
          <cell r="R33">
            <v>65.576036866359445</v>
          </cell>
          <cell r="S33">
            <v>61.241970021413273</v>
          </cell>
          <cell r="T33">
            <v>63.404353157572039</v>
          </cell>
          <cell r="U33">
            <v>80.934650455927056</v>
          </cell>
          <cell r="V33">
            <v>76.710505714733046</v>
          </cell>
          <cell r="W33">
            <v>78.854014035628907</v>
          </cell>
          <cell r="X33">
            <v>118.70772516909932</v>
          </cell>
          <cell r="Y33">
            <v>115.31799585569311</v>
          </cell>
          <cell r="Z33">
            <v>117.0499428333853</v>
          </cell>
        </row>
        <row r="34">
          <cell r="C34">
            <v>143.64455792181667</v>
          </cell>
          <cell r="D34">
            <v>143.55394306674108</v>
          </cell>
          <cell r="E34">
            <v>143.59993324367042</v>
          </cell>
          <cell r="F34">
            <v>79.404798017284222</v>
          </cell>
          <cell r="G34">
            <v>77.901195460555314</v>
          </cell>
          <cell r="H34">
            <v>78.677350035814825</v>
          </cell>
          <cell r="I34">
            <v>119.56999182457176</v>
          </cell>
          <cell r="J34">
            <v>119.48080477532345</v>
          </cell>
          <cell r="K34">
            <v>119.52635675194881</v>
          </cell>
          <cell r="L34">
            <v>45.734570661896242</v>
          </cell>
          <cell r="M34">
            <v>41.995507840672587</v>
          </cell>
          <cell r="N34">
            <v>43.958979577857583</v>
          </cell>
          <cell r="O34">
            <v>104.35266014033282</v>
          </cell>
          <cell r="P34">
            <v>104.22901110133159</v>
          </cell>
          <cell r="Q34">
            <v>104.2925228040274</v>
          </cell>
          <cell r="R34">
            <v>21.418459654019539</v>
          </cell>
          <cell r="S34">
            <v>13.540385838456647</v>
          </cell>
          <cell r="T34">
            <v>17.586276238649898</v>
          </cell>
          <cell r="U34">
            <v>34.030512881229797</v>
          </cell>
          <cell r="V34">
            <v>27.969989237087116</v>
          </cell>
          <cell r="W34">
            <v>31.11840271937378</v>
          </cell>
          <cell r="X34">
            <v>91.037344264567679</v>
          </cell>
          <cell r="Y34">
            <v>89.66471126969158</v>
          </cell>
          <cell r="Z34">
            <v>90.369739285658099</v>
          </cell>
        </row>
        <row r="35">
          <cell r="C35">
            <v>163.07490144546648</v>
          </cell>
          <cell r="D35">
            <v>170.94890510948906</v>
          </cell>
          <cell r="E35">
            <v>166.80497925311204</v>
          </cell>
          <cell r="F35">
            <v>109.79929161747343</v>
          </cell>
          <cell r="G35">
            <v>102.38393977415308</v>
          </cell>
          <cell r="H35">
            <v>106.2043795620438</v>
          </cell>
          <cell r="I35">
            <v>135.01243781094527</v>
          </cell>
          <cell r="J35">
            <v>134.07557354925777</v>
          </cell>
          <cell r="K35">
            <v>134.5631067961165</v>
          </cell>
          <cell r="L35">
            <v>49.11452184179457</v>
          </cell>
          <cell r="M35">
            <v>55.541237113402062</v>
          </cell>
          <cell r="N35">
            <v>52.187307455329638</v>
          </cell>
          <cell r="O35">
            <v>105.37678207739307</v>
          </cell>
          <cell r="P35">
            <v>107.0859167404783</v>
          </cell>
          <cell r="Q35">
            <v>106.19562911096966</v>
          </cell>
          <cell r="R35">
            <v>42.976356050069541</v>
          </cell>
          <cell r="S35">
            <v>55.377906976744185</v>
          </cell>
          <cell r="T35">
            <v>49.040511727078894</v>
          </cell>
          <cell r="U35">
            <v>46.296296296296298</v>
          </cell>
          <cell r="V35">
            <v>55.464480874316941</v>
          </cell>
          <cell r="W35">
            <v>50.726072607260726</v>
          </cell>
          <cell r="X35">
            <v>91.241335853812231</v>
          </cell>
          <cell r="Y35">
            <v>95.010183299388999</v>
          </cell>
          <cell r="Z35">
            <v>93.055555555555557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</row>
        <row r="37">
          <cell r="C37">
            <v>100.33182716746681</v>
          </cell>
          <cell r="D37">
            <v>101.19369369369369</v>
          </cell>
          <cell r="E37">
            <v>100.74952699752583</v>
          </cell>
          <cell r="F37">
            <v>94.581081081081081</v>
          </cell>
          <cell r="G37">
            <v>83.766233766233768</v>
          </cell>
          <cell r="H37">
            <v>89.601866705556361</v>
          </cell>
          <cell r="I37">
            <v>98.358375069560381</v>
          </cell>
          <cell r="J37">
            <v>95.589283895283685</v>
          </cell>
          <cell r="K37">
            <v>97.038691198601867</v>
          </cell>
          <cell r="L37">
            <v>52.076089179791367</v>
          </cell>
          <cell r="M37">
            <v>45.505023796932839</v>
          </cell>
          <cell r="N37">
            <v>49.210010379425668</v>
          </cell>
          <cell r="O37">
            <v>89.804559029221636</v>
          </cell>
          <cell r="P37">
            <v>87.5</v>
          </cell>
          <cell r="Q37">
            <v>88.722452826405188</v>
          </cell>
          <cell r="R37">
            <v>32.750215084599944</v>
          </cell>
          <cell r="S37">
            <v>20.336391437308869</v>
          </cell>
          <cell r="T37">
            <v>26.742637265058459</v>
          </cell>
          <cell r="U37">
            <v>44.0305635148042</v>
          </cell>
          <cell r="V37">
            <v>33.834373227453206</v>
          </cell>
          <cell r="W37">
            <v>39.36997666580244</v>
          </cell>
          <cell r="X37">
            <v>83.159652638610552</v>
          </cell>
          <cell r="Y37">
            <v>79.270029228809108</v>
          </cell>
          <cell r="Z37">
            <v>81.326599088757817</v>
          </cell>
        </row>
        <row r="38">
          <cell r="C38">
            <v>73.280423280423278</v>
          </cell>
          <cell r="D38">
            <v>83.620689655172413</v>
          </cell>
          <cell r="E38">
            <v>77.769461077844312</v>
          </cell>
          <cell r="F38">
            <v>73.270808909730363</v>
          </cell>
          <cell r="G38">
            <v>79.802955665024626</v>
          </cell>
          <cell r="H38">
            <v>75.991792065663475</v>
          </cell>
          <cell r="I38">
            <v>73.276955602537001</v>
          </cell>
          <cell r="J38">
            <v>82.306387789711707</v>
          </cell>
          <cell r="K38">
            <v>77.140783744557325</v>
          </cell>
          <cell r="L38">
            <v>45.626072041166381</v>
          </cell>
          <cell r="M38">
            <v>61.204819277108435</v>
          </cell>
          <cell r="N38">
            <v>52.104208416833664</v>
          </cell>
          <cell r="O38">
            <v>67.808683853459968</v>
          </cell>
          <cell r="P38">
            <v>78.296703296703299</v>
          </cell>
          <cell r="Q38">
            <v>72.272018706157439</v>
          </cell>
          <cell r="R38">
            <v>23.062730627306273</v>
          </cell>
          <cell r="S38">
            <v>31.347150259067359</v>
          </cell>
          <cell r="T38">
            <v>26.508620689655171</v>
          </cell>
          <cell r="U38">
            <v>34.755555555555553</v>
          </cell>
          <cell r="V38">
            <v>46.816479400749067</v>
          </cell>
          <cell r="W38">
            <v>39.771547248182763</v>
          </cell>
          <cell r="X38">
            <v>60.859598853868192</v>
          </cell>
          <cell r="Y38">
            <v>71.245136186770424</v>
          </cell>
          <cell r="Z38">
            <v>65.264026402640269</v>
          </cell>
        </row>
        <row r="39">
          <cell r="C39" t="str">
            <v>-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</row>
        <row r="40">
          <cell r="C40">
            <v>82.09066138221452</v>
          </cell>
          <cell r="D40">
            <v>82.484472049689444</v>
          </cell>
          <cell r="E40">
            <v>82.287273629372365</v>
          </cell>
          <cell r="F40">
            <v>62.390670553935863</v>
          </cell>
          <cell r="G40">
            <v>65.904761904761898</v>
          </cell>
          <cell r="H40">
            <v>64.108772583348852</v>
          </cell>
          <cell r="I40">
            <v>74.118861524848839</v>
          </cell>
          <cell r="J40">
            <v>75.939849624060145</v>
          </cell>
          <cell r="K40">
            <v>75.020475020475018</v>
          </cell>
          <cell r="L40">
            <v>73.321554770318016</v>
          </cell>
          <cell r="M40">
            <v>71.663727219282777</v>
          </cell>
          <cell r="N40">
            <v>72.491909385113274</v>
          </cell>
          <cell r="O40">
            <v>73.959193301096832</v>
          </cell>
          <cell r="P40">
            <v>75.068854029457555</v>
          </cell>
          <cell r="Q40">
            <v>74.509803921568633</v>
          </cell>
          <cell r="R40">
            <v>81.241184767277858</v>
          </cell>
          <cell r="S40">
            <v>79.137691237830325</v>
          </cell>
          <cell r="T40">
            <v>80.182072829131656</v>
          </cell>
          <cell r="U40">
            <v>76.925545571245181</v>
          </cell>
          <cell r="V40">
            <v>75.087607518317938</v>
          </cell>
          <cell r="W40">
            <v>76.003197442046357</v>
          </cell>
          <cell r="X40">
            <v>75.002526017985247</v>
          </cell>
          <cell r="Y40">
            <v>75.666564511186024</v>
          </cell>
          <cell r="Z40">
            <v>75.332723763080367</v>
          </cell>
        </row>
        <row r="41">
          <cell r="C41" t="str">
            <v>-</v>
          </cell>
          <cell r="D41" t="str">
            <v>-</v>
          </cell>
          <cell r="E41" t="str">
            <v>-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</row>
        <row r="42">
          <cell r="C42">
            <v>139.7269017137769</v>
          </cell>
          <cell r="D42">
            <v>137.43635611620431</v>
          </cell>
          <cell r="E42">
            <v>138.61503952006416</v>
          </cell>
          <cell r="F42">
            <v>87.808628211466228</v>
          </cell>
          <cell r="G42">
            <v>78.806408481774497</v>
          </cell>
          <cell r="H42">
            <v>83.43292026311903</v>
          </cell>
          <cell r="I42">
            <v>121.14266539374708</v>
          </cell>
          <cell r="J42">
            <v>116.41425470171198</v>
          </cell>
          <cell r="K42">
            <v>118.8463185521485</v>
          </cell>
          <cell r="L42">
            <v>54.240043679674244</v>
          </cell>
          <cell r="M42">
            <v>44.221706088327537</v>
          </cell>
          <cell r="N42">
            <v>49.409835802297003</v>
          </cell>
          <cell r="O42">
            <v>108.07828704761432</v>
          </cell>
          <cell r="P42">
            <v>102.47574366586436</v>
          </cell>
          <cell r="Q42">
            <v>105.36124010507831</v>
          </cell>
          <cell r="R42">
            <v>31.360911545566488</v>
          </cell>
          <cell r="S42">
            <v>22.317604974996041</v>
          </cell>
          <cell r="T42">
            <v>26.914316418396105</v>
          </cell>
          <cell r="U42">
            <v>43.449963801255485</v>
          </cell>
          <cell r="V42">
            <v>33.682307529353295</v>
          </cell>
          <cell r="W42">
            <v>38.696129861950375</v>
          </cell>
          <cell r="X42">
            <v>96.691647615089465</v>
          </cell>
          <cell r="Y42">
            <v>90.302788126824396</v>
          </cell>
          <cell r="Z42">
            <v>93.586806636492128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6">
          <cell r="C6">
            <v>16.342394631674853</v>
          </cell>
          <cell r="D6">
            <v>15.238875627028253</v>
          </cell>
          <cell r="E6">
            <v>15.800089975569303</v>
          </cell>
          <cell r="F6">
            <v>40.898335504975734</v>
          </cell>
          <cell r="G6">
            <v>41.678801185686183</v>
          </cell>
          <cell r="H6">
            <v>41.285105835424304</v>
          </cell>
          <cell r="I6">
            <v>52.725123685345508</v>
          </cell>
          <cell r="J6">
            <v>54.018479908265583</v>
          </cell>
          <cell r="K6">
            <v>53.362193236124092</v>
          </cell>
        </row>
        <row r="7">
          <cell r="C7">
            <v>43.140163502109708</v>
          </cell>
          <cell r="D7">
            <v>39.234802874344531</v>
          </cell>
          <cell r="E7">
            <v>41.347336887715983</v>
          </cell>
          <cell r="F7">
            <v>48.494107376691403</v>
          </cell>
          <cell r="G7">
            <v>45.133079847908746</v>
          </cell>
          <cell r="H7">
            <v>46.964814774766985</v>
          </cell>
          <cell r="I7">
            <v>65.000635350925492</v>
          </cell>
          <cell r="J7">
            <v>64.699736305288823</v>
          </cell>
          <cell r="K7">
            <v>64.862267777065981</v>
          </cell>
        </row>
        <row r="8">
          <cell r="C8">
            <v>38.992352402896806</v>
          </cell>
          <cell r="D8">
            <v>32.674124086343348</v>
          </cell>
          <cell r="E8">
            <v>35.891551117456174</v>
          </cell>
          <cell r="F8">
            <v>59.936025941322526</v>
          </cell>
          <cell r="G8">
            <v>62.550071477499479</v>
          </cell>
          <cell r="H8">
            <v>61.205895650601313</v>
          </cell>
          <cell r="I8">
            <v>77.407624179096771</v>
          </cell>
          <cell r="J8">
            <v>77.82438635397547</v>
          </cell>
          <cell r="K8">
            <v>77.601599332537859</v>
          </cell>
        </row>
        <row r="9">
          <cell r="C9">
            <v>43.513172998852092</v>
          </cell>
          <cell r="D9">
            <v>40.974040701870138</v>
          </cell>
          <cell r="E9">
            <v>42.453749822747952</v>
          </cell>
          <cell r="F9">
            <v>64.975081012295504</v>
          </cell>
          <cell r="G9">
            <v>67.325830703689576</v>
          </cell>
          <cell r="H9">
            <v>66.023096804394271</v>
          </cell>
          <cell r="I9">
            <v>78.458472407511479</v>
          </cell>
          <cell r="J9">
            <v>76.062639995386093</v>
          </cell>
          <cell r="K9">
            <v>77.559663720089915</v>
          </cell>
        </row>
        <row r="10">
          <cell r="C10">
            <v>40.845934646504567</v>
          </cell>
          <cell r="D10">
            <v>24.939085444896083</v>
          </cell>
          <cell r="E10">
            <v>34.116352438999513</v>
          </cell>
          <cell r="F10">
            <v>38.98254063816978</v>
          </cell>
          <cell r="G10">
            <v>42.43075453677173</v>
          </cell>
          <cell r="H10">
            <v>40.671930979015862</v>
          </cell>
          <cell r="I10" t="str">
            <v>-</v>
          </cell>
          <cell r="J10" t="str">
            <v>-</v>
          </cell>
          <cell r="K10" t="str">
            <v>-</v>
          </cell>
        </row>
        <row r="11">
          <cell r="C11">
            <v>-12.440384770835017</v>
          </cell>
          <cell r="D11">
            <v>-4.2865944899216624</v>
          </cell>
          <cell r="E11">
            <v>-8.5369964604753079</v>
          </cell>
          <cell r="F11">
            <v>-25.077564994115757</v>
          </cell>
          <cell r="G11">
            <v>-10.071527457314259</v>
          </cell>
          <cell r="H11">
            <v>-17.857341104635026</v>
          </cell>
          <cell r="I11">
            <v>35.851355467560161</v>
          </cell>
          <cell r="J11">
            <v>32.628199851839653</v>
          </cell>
          <cell r="K11">
            <v>34.302440568015506</v>
          </cell>
        </row>
        <row r="12">
          <cell r="C12">
            <v>36.891718314604375</v>
          </cell>
          <cell r="D12">
            <v>6.5220584969542088</v>
          </cell>
          <cell r="E12">
            <v>25.658765586546998</v>
          </cell>
          <cell r="F12">
            <v>32.236577084652126</v>
          </cell>
          <cell r="G12">
            <v>48.08424447878172</v>
          </cell>
          <cell r="H12">
            <v>39.701234800223602</v>
          </cell>
          <cell r="I12">
            <v>60.373780333099681</v>
          </cell>
          <cell r="J12">
            <v>64.408798011692511</v>
          </cell>
          <cell r="K12">
            <v>62.138496333472261</v>
          </cell>
        </row>
        <row r="13">
          <cell r="C13">
            <v>-1.1263033196784318</v>
          </cell>
          <cell r="D13">
            <v>-2.2400540229703139</v>
          </cell>
          <cell r="E13">
            <v>-1.6403101907648856</v>
          </cell>
          <cell r="F13">
            <v>19.590507212657048</v>
          </cell>
          <cell r="G13">
            <v>8.0984949486684616</v>
          </cell>
          <cell r="H13">
            <v>14.366449258397859</v>
          </cell>
          <cell r="I13">
            <v>20.167472742909457</v>
          </cell>
          <cell r="J13">
            <v>19.458509216080508</v>
          </cell>
          <cell r="K13">
            <v>19.835921116110548</v>
          </cell>
        </row>
        <row r="14">
          <cell r="C14">
            <v>0.35267382835556604</v>
          </cell>
          <cell r="D14">
            <v>1.174943306931344</v>
          </cell>
          <cell r="E14">
            <v>0.74170826141717583</v>
          </cell>
          <cell r="F14">
            <v>1.4232352010129787</v>
          </cell>
          <cell r="G14">
            <v>3.414856700446558</v>
          </cell>
          <cell r="H14">
            <v>2.3753188901960263</v>
          </cell>
          <cell r="I14">
            <v>22.281439399265956</v>
          </cell>
          <cell r="J14">
            <v>18.931462973397785</v>
          </cell>
          <cell r="K14">
            <v>20.650879459549191</v>
          </cell>
        </row>
        <row r="15">
          <cell r="C15">
            <v>9.7888702958664151</v>
          </cell>
          <cell r="D15">
            <v>6.8167917709202106</v>
          </cell>
          <cell r="E15">
            <v>8.3839597491833437</v>
          </cell>
          <cell r="F15">
            <v>23.753744838195999</v>
          </cell>
          <cell r="G15">
            <v>19.78957428886153</v>
          </cell>
          <cell r="H15">
            <v>21.952162197976943</v>
          </cell>
          <cell r="I15">
            <v>47.164247417287825</v>
          </cell>
          <cell r="J15">
            <v>40.631728876042061</v>
          </cell>
          <cell r="K15">
            <v>44.300850180870007</v>
          </cell>
        </row>
        <row r="16">
          <cell r="C16">
            <v>27.607701685871934</v>
          </cell>
          <cell r="D16">
            <v>26.414733226660779</v>
          </cell>
          <cell r="E16">
            <v>27.046879496147753</v>
          </cell>
          <cell r="F16">
            <v>56.259405726150071</v>
          </cell>
          <cell r="G16">
            <v>68.440252535752194</v>
          </cell>
          <cell r="H16">
            <v>61.867445541402233</v>
          </cell>
          <cell r="I16" t="str">
            <v>-</v>
          </cell>
          <cell r="J16" t="str">
            <v>-</v>
          </cell>
          <cell r="K16" t="str">
            <v>-</v>
          </cell>
        </row>
        <row r="17">
          <cell r="C17">
            <v>11.596916613597696</v>
          </cell>
          <cell r="D17">
            <v>10.61492391204593</v>
          </cell>
          <cell r="E17">
            <v>11.123172839465683</v>
          </cell>
          <cell r="F17">
            <v>25.047117127056794</v>
          </cell>
          <cell r="G17">
            <v>26.726051411332787</v>
          </cell>
          <cell r="H17">
            <v>25.857419106130664</v>
          </cell>
          <cell r="I17">
            <v>46.888651707704526</v>
          </cell>
          <cell r="J17">
            <v>46.330853500470518</v>
          </cell>
          <cell r="K17">
            <v>46.619572944592427</v>
          </cell>
        </row>
        <row r="18">
          <cell r="C18">
            <v>-13.990657323990657</v>
          </cell>
          <cell r="D18">
            <v>-11.017107998500494</v>
          </cell>
          <cell r="E18">
            <v>-12.519599413282078</v>
          </cell>
          <cell r="F18">
            <v>-16.705169628432955</v>
          </cell>
          <cell r="G18">
            <v>-11.511290969291373</v>
          </cell>
          <cell r="H18">
            <v>-14.138368480079425</v>
          </cell>
          <cell r="I18">
            <v>-2.9449131431228617</v>
          </cell>
          <cell r="J18">
            <v>-5.1995070425538268</v>
          </cell>
          <cell r="K18">
            <v>-4.0571441794517407</v>
          </cell>
        </row>
        <row r="19">
          <cell r="C19">
            <v>21.769697842547693</v>
          </cell>
          <cell r="D19">
            <v>20.493243507068861</v>
          </cell>
          <cell r="E19">
            <v>21.163397853604256</v>
          </cell>
          <cell r="F19">
            <v>19.706694926120306</v>
          </cell>
          <cell r="G19">
            <v>23.364048427002551</v>
          </cell>
          <cell r="H19">
            <v>21.435575795713856</v>
          </cell>
          <cell r="I19">
            <v>60.983279932852028</v>
          </cell>
          <cell r="J19">
            <v>71.323991143916331</v>
          </cell>
          <cell r="K19">
            <v>65.705244393534258</v>
          </cell>
        </row>
        <row r="20">
          <cell r="C20">
            <v>20.186001777125512</v>
          </cell>
          <cell r="D20">
            <v>22.543143981033868</v>
          </cell>
          <cell r="E20">
            <v>21.310330368201956</v>
          </cell>
          <cell r="F20">
            <v>24.358525191189759</v>
          </cell>
          <cell r="G20">
            <v>27.551876037631434</v>
          </cell>
          <cell r="H20">
            <v>25.875963943222018</v>
          </cell>
          <cell r="I20">
            <v>38.626674510330346</v>
          </cell>
          <cell r="J20">
            <v>42.619730348231272</v>
          </cell>
          <cell r="K20">
            <v>40.536163027709257</v>
          </cell>
        </row>
        <row r="21">
          <cell r="C21">
            <v>33.052770397377969</v>
          </cell>
          <cell r="D21">
            <v>40.076312638265918</v>
          </cell>
          <cell r="E21">
            <v>36.484717456413513</v>
          </cell>
          <cell r="F21">
            <v>57.654863290004485</v>
          </cell>
          <cell r="G21">
            <v>56.587001148840798</v>
          </cell>
          <cell r="H21">
            <v>57.13406569182159</v>
          </cell>
          <cell r="I21">
            <v>57.82211538461538</v>
          </cell>
          <cell r="J21">
            <v>55.709219858156033</v>
          </cell>
          <cell r="K21">
            <v>56.793290577207699</v>
          </cell>
        </row>
        <row r="22">
          <cell r="C22">
            <v>60.516902671950767</v>
          </cell>
          <cell r="D22">
            <v>54.514857888874246</v>
          </cell>
          <cell r="E22">
            <v>57.595859029809858</v>
          </cell>
          <cell r="F22">
            <v>74.249470214268896</v>
          </cell>
          <cell r="G22">
            <v>70.327521590353598</v>
          </cell>
          <cell r="H22">
            <v>72.294937951704938</v>
          </cell>
          <cell r="I22">
            <v>79.305174158115335</v>
          </cell>
          <cell r="J22">
            <v>76.458789204959885</v>
          </cell>
          <cell r="K22">
            <v>77.88859445331785</v>
          </cell>
        </row>
        <row r="23">
          <cell r="C23">
            <v>44.681820252357305</v>
          </cell>
          <cell r="D23">
            <v>47.456245504675138</v>
          </cell>
          <cell r="E23">
            <v>46.03345169127266</v>
          </cell>
          <cell r="F23">
            <v>56.368298368298362</v>
          </cell>
          <cell r="G23">
            <v>53.701425202501795</v>
          </cell>
          <cell r="H23">
            <v>55.098154116612953</v>
          </cell>
          <cell r="I23">
            <v>64.793786337209298</v>
          </cell>
          <cell r="J23">
            <v>60.722830236701455</v>
          </cell>
          <cell r="K23">
            <v>62.874150884520297</v>
          </cell>
        </row>
        <row r="24">
          <cell r="C24">
            <v>40.096800768913909</v>
          </cell>
          <cell r="D24">
            <v>39.778502617006751</v>
          </cell>
          <cell r="E24">
            <v>39.94558362463512</v>
          </cell>
          <cell r="F24">
            <v>32.5495270390862</v>
          </cell>
          <cell r="G24">
            <v>30.519417000880367</v>
          </cell>
          <cell r="H24">
            <v>31.581035045965749</v>
          </cell>
          <cell r="I24">
            <v>75.690976861945273</v>
          </cell>
          <cell r="J24">
            <v>73.965010180227736</v>
          </cell>
          <cell r="K24">
            <v>74.858078602620097</v>
          </cell>
        </row>
        <row r="25">
          <cell r="C25">
            <v>26.713173063017777</v>
          </cell>
          <cell r="D25">
            <v>26.179242269650082</v>
          </cell>
          <cell r="E25">
            <v>26.454007840705216</v>
          </cell>
          <cell r="F25">
            <v>53.130972021306967</v>
          </cell>
          <cell r="G25">
            <v>55.562741215674983</v>
          </cell>
          <cell r="H25">
            <v>54.302854588522322</v>
          </cell>
          <cell r="I25">
            <v>69.976164383561638</v>
          </cell>
          <cell r="J25">
            <v>65.908084358523723</v>
          </cell>
          <cell r="K25">
            <v>68.194226327944577</v>
          </cell>
        </row>
        <row r="26">
          <cell r="C26">
            <v>-24.591300624973826</v>
          </cell>
          <cell r="D26">
            <v>-10.666708957117482</v>
          </cell>
          <cell r="E26">
            <v>-18.072202684274743</v>
          </cell>
          <cell r="F26">
            <v>-24.04396720667366</v>
          </cell>
          <cell r="G26">
            <v>-13.4343116296284</v>
          </cell>
          <cell r="H26">
            <v>-19.115798116644854</v>
          </cell>
          <cell r="I26">
            <v>41.234017702193931</v>
          </cell>
          <cell r="J26">
            <v>39.453915615755875</v>
          </cell>
          <cell r="K26">
            <v>40.41545947759942</v>
          </cell>
        </row>
        <row r="27">
          <cell r="C27">
            <v>49.105602321890849</v>
          </cell>
          <cell r="D27">
            <v>52.109286130455288</v>
          </cell>
          <cell r="E27">
            <v>50.51219309737516</v>
          </cell>
          <cell r="F27">
            <v>41.189213341191063</v>
          </cell>
          <cell r="G27">
            <v>59.683749821290768</v>
          </cell>
          <cell r="H27">
            <v>50.320852319793083</v>
          </cell>
          <cell r="I27">
            <v>70.516560679044858</v>
          </cell>
          <cell r="J27">
            <v>73.42291481049962</v>
          </cell>
          <cell r="K27">
            <v>71.644137481761163</v>
          </cell>
        </row>
        <row r="28">
          <cell r="C28">
            <v>24.569336778639101</v>
          </cell>
          <cell r="D28">
            <v>11.982441570767588</v>
          </cell>
          <cell r="E28">
            <v>18.581023875373933</v>
          </cell>
          <cell r="F28">
            <v>50.976889583565921</v>
          </cell>
          <cell r="G28">
            <v>38.146352723915051</v>
          </cell>
          <cell r="H28">
            <v>44.668293513421489</v>
          </cell>
          <cell r="I28">
            <v>82.06755672284234</v>
          </cell>
          <cell r="J28">
            <v>79.357351509250236</v>
          </cell>
          <cell r="K28">
            <v>80.730283095572474</v>
          </cell>
        </row>
        <row r="29">
          <cell r="C29">
            <v>0.29179491242415501</v>
          </cell>
          <cell r="D29">
            <v>0.41696162429329214</v>
          </cell>
          <cell r="E29">
            <v>0.35250273865143644</v>
          </cell>
          <cell r="F29">
            <v>9.0911496450749887</v>
          </cell>
          <cell r="G29">
            <v>8.2184815800953714</v>
          </cell>
          <cell r="H29">
            <v>8.6716242084047774</v>
          </cell>
          <cell r="I29">
            <v>37.556699946222736</v>
          </cell>
          <cell r="J29">
            <v>30.275483576757917</v>
          </cell>
          <cell r="K29">
            <v>34.062064919352387</v>
          </cell>
        </row>
        <row r="30">
          <cell r="C30">
            <v>25.947493726272441</v>
          </cell>
          <cell r="D30">
            <v>24.966327904983469</v>
          </cell>
          <cell r="E30">
            <v>25.47744546772477</v>
          </cell>
          <cell r="F30">
            <v>45.422041755003775</v>
          </cell>
          <cell r="G30">
            <v>41.771514846502264</v>
          </cell>
          <cell r="H30">
            <v>43.664740961610136</v>
          </cell>
          <cell r="I30">
            <v>63.417007801034984</v>
          </cell>
          <cell r="J30">
            <v>62.336225965628721</v>
          </cell>
          <cell r="K30">
            <v>62.902716489210967</v>
          </cell>
        </row>
        <row r="31">
          <cell r="C31">
            <v>42.382551753604794</v>
          </cell>
          <cell r="D31">
            <v>41.698336432480097</v>
          </cell>
          <cell r="E31">
            <v>42.064526360742349</v>
          </cell>
          <cell r="F31">
            <v>50.657729486213412</v>
          </cell>
          <cell r="G31">
            <v>55.226616899191569</v>
          </cell>
          <cell r="H31">
            <v>52.782377368445168</v>
          </cell>
          <cell r="I31">
            <v>29.186604348740996</v>
          </cell>
          <cell r="J31">
            <v>15.094285047760318</v>
          </cell>
          <cell r="K31">
            <v>23.825354366045161</v>
          </cell>
        </row>
        <row r="32">
          <cell r="C32">
            <v>33.818806387556904</v>
          </cell>
          <cell r="D32">
            <v>31.330545303215331</v>
          </cell>
          <cell r="E32">
            <v>32.615865644665497</v>
          </cell>
          <cell r="F32">
            <v>32.689020810228982</v>
          </cell>
          <cell r="G32">
            <v>28.722759235899613</v>
          </cell>
          <cell r="H32">
            <v>30.771382072181659</v>
          </cell>
          <cell r="I32" t="str">
            <v>-</v>
          </cell>
          <cell r="J32" t="str">
            <v>-</v>
          </cell>
          <cell r="K32" t="str">
            <v>-</v>
          </cell>
        </row>
        <row r="33">
          <cell r="C33">
            <v>24.549908123929303</v>
          </cell>
          <cell r="D33">
            <v>16.149259202855401</v>
          </cell>
          <cell r="E33">
            <v>20.520550162166181</v>
          </cell>
          <cell r="F33">
            <v>52.854294946907117</v>
          </cell>
          <cell r="G33">
            <v>47.981615601461755</v>
          </cell>
          <cell r="H33">
            <v>50.462403408246203</v>
          </cell>
          <cell r="I33">
            <v>72.887071324905449</v>
          </cell>
          <cell r="J33">
            <v>70.698120327591312</v>
          </cell>
          <cell r="K33">
            <v>71.832012010378321</v>
          </cell>
        </row>
        <row r="34">
          <cell r="C34">
            <v>6.8529256721138649</v>
          </cell>
          <cell r="D34">
            <v>2.9758562605277934</v>
          </cell>
          <cell r="E34">
            <v>4.9755301794453501</v>
          </cell>
          <cell r="F34">
            <v>10.375541646605681</v>
          </cell>
          <cell r="G34">
            <v>12.88866599799398</v>
          </cell>
          <cell r="H34">
            <v>11.606484893146646</v>
          </cell>
          <cell r="I34">
            <v>32.704402515723267</v>
          </cell>
          <cell r="J34">
            <v>27.07457983193277</v>
          </cell>
          <cell r="K34">
            <v>30.058017528700159</v>
          </cell>
        </row>
        <row r="35">
          <cell r="C35">
            <v>-27.053274139844618</v>
          </cell>
          <cell r="D35">
            <v>-18.059006211180122</v>
          </cell>
          <cell r="E35">
            <v>-22.809202813599061</v>
          </cell>
          <cell r="F35">
            <v>-23.275503122831367</v>
          </cell>
          <cell r="G35">
            <v>-24.460309365969742</v>
          </cell>
          <cell r="H35">
            <v>-23.808068459657701</v>
          </cell>
          <cell r="I35">
            <v>0.30094582975064488</v>
          </cell>
          <cell r="J35">
            <v>7.8563035084774215</v>
          </cell>
          <cell r="K35">
            <v>3.7804406648627755</v>
          </cell>
        </row>
        <row r="36">
          <cell r="C36">
            <v>15.176495455506236</v>
          </cell>
          <cell r="D36">
            <v>19.947449091307202</v>
          </cell>
          <cell r="E36">
            <v>17.519896751989673</v>
          </cell>
          <cell r="F36">
            <v>33.441690369768381</v>
          </cell>
          <cell r="G36">
            <v>53.423517169614989</v>
          </cell>
          <cell r="H36">
            <v>43.312429320448238</v>
          </cell>
          <cell r="I36">
            <v>54.784191367654714</v>
          </cell>
          <cell r="J36">
            <v>63.481636309346079</v>
          </cell>
          <cell r="K36">
            <v>58.832522585128565</v>
          </cell>
        </row>
        <row r="37">
          <cell r="C37">
            <v>1.6649323621227889</v>
          </cell>
          <cell r="D37">
            <v>4.274041483343809</v>
          </cell>
          <cell r="E37">
            <v>2.846569883290635</v>
          </cell>
          <cell r="F37">
            <v>9.3085106382978715</v>
          </cell>
          <cell r="G37">
            <v>12.279635258358661</v>
          </cell>
          <cell r="H37">
            <v>10.695035460992909</v>
          </cell>
          <cell r="I37">
            <v>41.151156535771918</v>
          </cell>
          <cell r="J37">
            <v>29.75206611570248</v>
          </cell>
          <cell r="K37">
            <v>35.926573426573427</v>
          </cell>
        </row>
        <row r="38">
          <cell r="C38">
            <v>9.821044725869525</v>
          </cell>
          <cell r="D38">
            <v>17.068494383033276</v>
          </cell>
          <cell r="E38">
            <v>13.296164391686593</v>
          </cell>
          <cell r="F38">
            <v>-32.613168724279831</v>
          </cell>
          <cell r="G38">
            <v>-21.129996034621854</v>
          </cell>
          <cell r="H38">
            <v>-27.100905146667891</v>
          </cell>
          <cell r="I38">
            <v>-5.2161173431350454</v>
          </cell>
          <cell r="J38">
            <v>9.1489785836244035</v>
          </cell>
          <cell r="K38">
            <v>1.9672088517897308</v>
          </cell>
        </row>
        <row r="39">
          <cell r="C39">
            <v>14.313919052319843</v>
          </cell>
          <cell r="D39">
            <v>8.0599812558575437</v>
          </cell>
          <cell r="E39">
            <v>11.10576923076923</v>
          </cell>
          <cell r="F39">
            <v>13.323782234957021</v>
          </cell>
          <cell r="G39">
            <v>3.8062283737024223</v>
          </cell>
          <cell r="H39">
            <v>9.0125391849529777</v>
          </cell>
          <cell r="I39">
            <v>27.577319587628867</v>
          </cell>
          <cell r="J39">
            <v>22.668393782383419</v>
          </cell>
          <cell r="K39">
            <v>25.129198966408268</v>
          </cell>
        </row>
        <row r="40">
          <cell r="C40">
            <v>-4.0017286084701817</v>
          </cell>
          <cell r="D40">
            <v>-3.1211097279032542</v>
          </cell>
          <cell r="E40">
            <v>-3.5676718092566615</v>
          </cell>
          <cell r="F40">
            <v>-13.947599103925198</v>
          </cell>
          <cell r="G40">
            <v>-15.950607204816819</v>
          </cell>
          <cell r="H40">
            <v>-14.9257450413635</v>
          </cell>
          <cell r="I40">
            <v>12.79025139128766</v>
          </cell>
          <cell r="J40">
            <v>1.393107782549492</v>
          </cell>
          <cell r="K40">
            <v>7.3413791376633784</v>
          </cell>
        </row>
        <row r="41">
          <cell r="C41">
            <v>30.254444803915771</v>
          </cell>
          <cell r="D41">
            <v>27.246617789123327</v>
          </cell>
          <cell r="E41">
            <v>28.861941754529191</v>
          </cell>
          <cell r="F41">
            <v>40.591158243460214</v>
          </cell>
          <cell r="G41">
            <v>44.386037697723687</v>
          </cell>
          <cell r="H41">
            <v>42.39189473060803</v>
          </cell>
          <cell r="I41">
            <v>53.375620498809759</v>
          </cell>
          <cell r="J41">
            <v>51.970354512473037</v>
          </cell>
          <cell r="K41">
            <v>52.758016156901874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 Instt"/>
      <sheetName val="Instt-Man."/>
      <sheetName val="Cl Enr (2)"/>
      <sheetName val="Cl Enr. sc (2)"/>
      <sheetName val="Cl Enr. st (2)"/>
      <sheetName val="ENRL OPEN SCH"/>
      <sheetName val=" TEACHER"/>
      <sheetName val="% of Trained Teacher"/>
      <sheetName val="No. of Female Teachers"/>
      <sheetName val="PTR"/>
      <sheetName val="GER-RT"/>
      <sheetName val="GER SC-RT "/>
      <sheetName val="GER ST _RT"/>
      <sheetName val="GPI"/>
      <sheetName val="GPI SC"/>
      <sheetName val="GPI ST"/>
      <sheetName val="G PER 100 B"/>
      <sheetName val="G PER 100 B SC"/>
      <sheetName val="G PER 100 B ST"/>
      <sheetName val="Drop "/>
      <sheetName val="Drop sc "/>
      <sheetName val="Drop st "/>
      <sheetName val="pop GEN "/>
      <sheetName val="pop SC "/>
      <sheetName val="pop ST"/>
    </sheetNames>
    <sheetDataSet>
      <sheetData sheetId="0" refreshError="1"/>
      <sheetData sheetId="1" refreshError="1">
        <row r="5">
          <cell r="C5">
            <v>3</v>
          </cell>
        </row>
        <row r="6">
          <cell r="C6">
            <v>0</v>
          </cell>
        </row>
        <row r="7">
          <cell r="C7">
            <v>3</v>
          </cell>
        </row>
        <row r="8">
          <cell r="C8">
            <v>3</v>
          </cell>
        </row>
        <row r="9">
          <cell r="C9">
            <v>4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6">
          <cell r="C16">
            <v>2</v>
          </cell>
        </row>
        <row r="17">
          <cell r="C17">
            <v>2</v>
          </cell>
        </row>
        <row r="18">
          <cell r="C18">
            <v>2</v>
          </cell>
        </row>
        <row r="19">
          <cell r="C19">
            <v>1</v>
          </cell>
        </row>
        <row r="20">
          <cell r="C20">
            <v>2</v>
          </cell>
        </row>
        <row r="21">
          <cell r="C21">
            <v>1</v>
          </cell>
        </row>
        <row r="22">
          <cell r="C22">
            <v>1</v>
          </cell>
        </row>
        <row r="23">
          <cell r="C23">
            <v>1</v>
          </cell>
        </row>
        <row r="24">
          <cell r="C24">
            <v>2</v>
          </cell>
        </row>
        <row r="25">
          <cell r="C25">
            <v>1</v>
          </cell>
        </row>
        <row r="26">
          <cell r="C26">
            <v>3</v>
          </cell>
        </row>
        <row r="27">
          <cell r="C27">
            <v>0</v>
          </cell>
        </row>
        <row r="28">
          <cell r="C28">
            <v>1</v>
          </cell>
        </row>
        <row r="29">
          <cell r="C29">
            <v>1</v>
          </cell>
        </row>
        <row r="30">
          <cell r="C30">
            <v>1</v>
          </cell>
        </row>
        <row r="31">
          <cell r="C31">
            <v>1</v>
          </cell>
        </row>
        <row r="32">
          <cell r="C32">
            <v>4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3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48</v>
          </cell>
        </row>
      </sheetData>
      <sheetData sheetId="2" refreshError="1"/>
      <sheetData sheetId="3" refreshError="1">
        <row r="6">
          <cell r="C6">
            <v>233568</v>
          </cell>
          <cell r="D6">
            <v>184546</v>
          </cell>
          <cell r="E6">
            <v>418114</v>
          </cell>
          <cell r="F6">
            <v>810757</v>
          </cell>
          <cell r="G6">
            <v>769013</v>
          </cell>
          <cell r="H6">
            <v>1579770</v>
          </cell>
          <cell r="I6">
            <v>717867</v>
          </cell>
          <cell r="J6">
            <v>694935</v>
          </cell>
          <cell r="K6">
            <v>1412802</v>
          </cell>
          <cell r="L6">
            <v>708852</v>
          </cell>
          <cell r="M6">
            <v>688675</v>
          </cell>
          <cell r="N6">
            <v>1397527</v>
          </cell>
          <cell r="O6">
            <v>694964</v>
          </cell>
          <cell r="P6">
            <v>678461</v>
          </cell>
          <cell r="Q6">
            <v>1373425</v>
          </cell>
          <cell r="R6">
            <v>694154</v>
          </cell>
          <cell r="S6">
            <v>679613</v>
          </cell>
          <cell r="T6">
            <v>1373767</v>
          </cell>
          <cell r="U6">
            <v>3626594</v>
          </cell>
          <cell r="V6">
            <v>3510697</v>
          </cell>
          <cell r="W6">
            <v>7137291</v>
          </cell>
          <cell r="X6">
            <v>639176</v>
          </cell>
          <cell r="Y6">
            <v>614081</v>
          </cell>
          <cell r="Z6">
            <v>1253257</v>
          </cell>
          <cell r="AA6">
            <v>624574</v>
          </cell>
          <cell r="AB6">
            <v>600175</v>
          </cell>
          <cell r="AC6">
            <v>1224749</v>
          </cell>
          <cell r="AD6">
            <v>579230</v>
          </cell>
          <cell r="AE6">
            <v>561527</v>
          </cell>
          <cell r="AF6">
            <v>1140757</v>
          </cell>
          <cell r="AG6">
            <v>1842980</v>
          </cell>
          <cell r="AH6">
            <v>1775783</v>
          </cell>
          <cell r="AI6">
            <v>3618763</v>
          </cell>
          <cell r="AJ6">
            <v>5469574</v>
          </cell>
          <cell r="AK6">
            <v>5286480</v>
          </cell>
          <cell r="AL6">
            <v>10756054</v>
          </cell>
          <cell r="AM6">
            <v>562721</v>
          </cell>
          <cell r="AN6">
            <v>541037</v>
          </cell>
          <cell r="AO6">
            <v>1103758</v>
          </cell>
          <cell r="AP6">
            <v>549153</v>
          </cell>
          <cell r="AQ6">
            <v>518489</v>
          </cell>
          <cell r="AR6">
            <v>1067642</v>
          </cell>
          <cell r="AS6">
            <v>1111874</v>
          </cell>
          <cell r="AT6">
            <v>1059526</v>
          </cell>
          <cell r="AU6">
            <v>2171400</v>
          </cell>
          <cell r="AV6">
            <v>6581448</v>
          </cell>
          <cell r="AW6">
            <v>6346006</v>
          </cell>
          <cell r="AX6">
            <v>12927454</v>
          </cell>
          <cell r="AY6">
            <v>447851</v>
          </cell>
          <cell r="AZ6">
            <v>359835</v>
          </cell>
          <cell r="BA6">
            <v>807686</v>
          </cell>
          <cell r="BB6">
            <v>365512</v>
          </cell>
          <cell r="BC6">
            <v>300715</v>
          </cell>
          <cell r="BD6">
            <v>666227</v>
          </cell>
          <cell r="BE6">
            <v>813363</v>
          </cell>
          <cell r="BF6">
            <v>660550</v>
          </cell>
          <cell r="BG6">
            <v>1473913</v>
          </cell>
          <cell r="BH6">
            <v>7394811</v>
          </cell>
          <cell r="BI6">
            <v>7006556</v>
          </cell>
          <cell r="BJ6">
            <v>14401367</v>
          </cell>
        </row>
        <row r="7">
          <cell r="C7">
            <v>26084</v>
          </cell>
          <cell r="D7">
            <v>23963</v>
          </cell>
          <cell r="E7">
            <v>50047</v>
          </cell>
          <cell r="F7">
            <v>30317</v>
          </cell>
          <cell r="G7">
            <v>28791</v>
          </cell>
          <cell r="H7">
            <v>59108</v>
          </cell>
          <cell r="I7">
            <v>24097</v>
          </cell>
          <cell r="J7">
            <v>22551</v>
          </cell>
          <cell r="K7">
            <v>46648</v>
          </cell>
          <cell r="L7">
            <v>21740</v>
          </cell>
          <cell r="M7">
            <v>19837</v>
          </cell>
          <cell r="N7">
            <v>41577</v>
          </cell>
          <cell r="O7">
            <v>19070</v>
          </cell>
          <cell r="P7">
            <v>17549</v>
          </cell>
          <cell r="Q7">
            <v>36619</v>
          </cell>
          <cell r="R7">
            <v>17249</v>
          </cell>
          <cell r="S7">
            <v>15644</v>
          </cell>
          <cell r="T7">
            <v>32893</v>
          </cell>
          <cell r="U7">
            <v>112473</v>
          </cell>
          <cell r="V7">
            <v>104372</v>
          </cell>
          <cell r="W7">
            <v>216845</v>
          </cell>
          <cell r="X7">
            <v>15066</v>
          </cell>
          <cell r="Y7">
            <v>13824</v>
          </cell>
          <cell r="Z7">
            <v>28890</v>
          </cell>
          <cell r="AA7">
            <v>13351</v>
          </cell>
          <cell r="AB7">
            <v>11784</v>
          </cell>
          <cell r="AC7">
            <v>25135</v>
          </cell>
          <cell r="AD7">
            <v>12980</v>
          </cell>
          <cell r="AE7">
            <v>11544</v>
          </cell>
          <cell r="AF7">
            <v>24524</v>
          </cell>
          <cell r="AG7">
            <v>41397</v>
          </cell>
          <cell r="AH7">
            <v>37152</v>
          </cell>
          <cell r="AI7">
            <v>78549</v>
          </cell>
          <cell r="AJ7">
            <v>153870</v>
          </cell>
          <cell r="AK7">
            <v>141524</v>
          </cell>
          <cell r="AL7">
            <v>295394</v>
          </cell>
          <cell r="AM7">
            <v>10221</v>
          </cell>
          <cell r="AN7">
            <v>8932</v>
          </cell>
          <cell r="AO7">
            <v>19153</v>
          </cell>
          <cell r="AP7">
            <v>8263</v>
          </cell>
          <cell r="AQ7">
            <v>7095</v>
          </cell>
          <cell r="AR7">
            <v>15358</v>
          </cell>
          <cell r="AS7">
            <v>18484</v>
          </cell>
          <cell r="AT7">
            <v>16027</v>
          </cell>
          <cell r="AU7">
            <v>34511</v>
          </cell>
          <cell r="AV7">
            <v>172354</v>
          </cell>
          <cell r="AW7">
            <v>157551</v>
          </cell>
          <cell r="AX7">
            <v>329905</v>
          </cell>
          <cell r="AY7">
            <v>5966</v>
          </cell>
          <cell r="AZ7">
            <v>5192</v>
          </cell>
          <cell r="BA7">
            <v>11158</v>
          </cell>
          <cell r="BB7">
            <v>5252</v>
          </cell>
          <cell r="BC7">
            <v>4451</v>
          </cell>
          <cell r="BD7">
            <v>9703</v>
          </cell>
          <cell r="BE7">
            <v>11218</v>
          </cell>
          <cell r="BF7">
            <v>9643</v>
          </cell>
          <cell r="BG7">
            <v>20861</v>
          </cell>
          <cell r="BH7">
            <v>183572</v>
          </cell>
          <cell r="BI7">
            <v>167194</v>
          </cell>
          <cell r="BJ7">
            <v>350766</v>
          </cell>
        </row>
        <row r="8">
          <cell r="C8">
            <v>392239</v>
          </cell>
          <cell r="D8">
            <v>378843</v>
          </cell>
          <cell r="E8">
            <v>771082</v>
          </cell>
          <cell r="F8">
            <v>369391</v>
          </cell>
          <cell r="G8">
            <v>358895</v>
          </cell>
          <cell r="H8">
            <v>728286</v>
          </cell>
          <cell r="I8">
            <v>309241</v>
          </cell>
          <cell r="J8">
            <v>304354</v>
          </cell>
          <cell r="K8">
            <v>613595</v>
          </cell>
          <cell r="L8">
            <v>281209</v>
          </cell>
          <cell r="M8">
            <v>278475</v>
          </cell>
          <cell r="N8">
            <v>559684</v>
          </cell>
          <cell r="O8">
            <v>262122</v>
          </cell>
          <cell r="P8">
            <v>262375</v>
          </cell>
          <cell r="Q8">
            <v>524497</v>
          </cell>
          <cell r="R8">
            <v>240677</v>
          </cell>
          <cell r="S8">
            <v>255975</v>
          </cell>
          <cell r="T8">
            <v>496652</v>
          </cell>
          <cell r="U8">
            <v>1462640</v>
          </cell>
          <cell r="V8">
            <v>1460074</v>
          </cell>
          <cell r="W8">
            <v>2922714</v>
          </cell>
          <cell r="X8">
            <v>230783</v>
          </cell>
          <cell r="Y8">
            <v>248342</v>
          </cell>
          <cell r="Z8">
            <v>479125</v>
          </cell>
          <cell r="AA8">
            <v>223757</v>
          </cell>
          <cell r="AB8">
            <v>242311</v>
          </cell>
          <cell r="AC8">
            <v>466068</v>
          </cell>
          <cell r="AD8">
            <v>227831</v>
          </cell>
          <cell r="AE8">
            <v>201193</v>
          </cell>
          <cell r="AF8">
            <v>429024</v>
          </cell>
          <cell r="AG8">
            <v>682371</v>
          </cell>
          <cell r="AH8">
            <v>691846</v>
          </cell>
          <cell r="AI8">
            <v>1374217</v>
          </cell>
          <cell r="AJ8">
            <v>2145011</v>
          </cell>
          <cell r="AK8">
            <v>2151920</v>
          </cell>
          <cell r="AL8">
            <v>4296931</v>
          </cell>
          <cell r="AM8">
            <v>194924</v>
          </cell>
          <cell r="AN8">
            <v>169473</v>
          </cell>
          <cell r="AO8">
            <v>364397</v>
          </cell>
          <cell r="AP8">
            <v>157491</v>
          </cell>
          <cell r="AQ8">
            <v>134594</v>
          </cell>
          <cell r="AR8">
            <v>292085</v>
          </cell>
          <cell r="AS8">
            <v>352415</v>
          </cell>
          <cell r="AT8">
            <v>304067</v>
          </cell>
          <cell r="AU8">
            <v>656482</v>
          </cell>
          <cell r="AV8">
            <v>2497426</v>
          </cell>
          <cell r="AW8">
            <v>2455987</v>
          </cell>
          <cell r="AX8">
            <v>4953413</v>
          </cell>
          <cell r="AY8">
            <v>50178</v>
          </cell>
          <cell r="AZ8">
            <v>40038</v>
          </cell>
          <cell r="BA8">
            <v>90216</v>
          </cell>
          <cell r="BB8">
            <v>43034</v>
          </cell>
          <cell r="BC8">
            <v>41858</v>
          </cell>
          <cell r="BD8">
            <v>84892</v>
          </cell>
          <cell r="BE8">
            <v>93212</v>
          </cell>
          <cell r="BF8">
            <v>81896</v>
          </cell>
          <cell r="BG8">
            <v>175108</v>
          </cell>
          <cell r="BH8">
            <v>2590638</v>
          </cell>
          <cell r="BI8">
            <v>2537883</v>
          </cell>
          <cell r="BJ8">
            <v>5128521</v>
          </cell>
        </row>
        <row r="9">
          <cell r="C9">
            <v>119</v>
          </cell>
          <cell r="D9">
            <v>95</v>
          </cell>
          <cell r="E9">
            <v>214</v>
          </cell>
          <cell r="F9">
            <v>2209647</v>
          </cell>
          <cell r="G9">
            <v>1797562</v>
          </cell>
          <cell r="H9">
            <v>4007209</v>
          </cell>
          <cell r="I9">
            <v>1727017</v>
          </cell>
          <cell r="J9">
            <v>1389500</v>
          </cell>
          <cell r="K9">
            <v>3116517</v>
          </cell>
          <cell r="L9">
            <v>1450370</v>
          </cell>
          <cell r="M9">
            <v>1161386</v>
          </cell>
          <cell r="N9">
            <v>2611756</v>
          </cell>
          <cell r="O9">
            <v>1259524</v>
          </cell>
          <cell r="P9">
            <v>972962</v>
          </cell>
          <cell r="Q9">
            <v>2232486</v>
          </cell>
          <cell r="R9">
            <v>1109647</v>
          </cell>
          <cell r="S9">
            <v>830183</v>
          </cell>
          <cell r="T9">
            <v>1939830</v>
          </cell>
          <cell r="U9">
            <v>7756205</v>
          </cell>
          <cell r="V9">
            <v>6151593</v>
          </cell>
          <cell r="W9">
            <v>13907798</v>
          </cell>
          <cell r="X9">
            <v>872112</v>
          </cell>
          <cell r="Y9">
            <v>671948</v>
          </cell>
          <cell r="Z9">
            <v>1544060</v>
          </cell>
          <cell r="AA9">
            <v>767845</v>
          </cell>
          <cell r="AB9">
            <v>586656</v>
          </cell>
          <cell r="AC9">
            <v>1354501</v>
          </cell>
          <cell r="AD9">
            <v>701581</v>
          </cell>
          <cell r="AE9">
            <v>526523</v>
          </cell>
          <cell r="AF9">
            <v>1228104</v>
          </cell>
          <cell r="AG9">
            <v>2341538</v>
          </cell>
          <cell r="AH9">
            <v>1785127</v>
          </cell>
          <cell r="AI9">
            <v>4126665</v>
          </cell>
          <cell r="AJ9">
            <v>10097743</v>
          </cell>
          <cell r="AK9">
            <v>7936720</v>
          </cell>
          <cell r="AL9">
            <v>18034463</v>
          </cell>
          <cell r="AM9">
            <v>537937</v>
          </cell>
          <cell r="AN9">
            <v>376782</v>
          </cell>
          <cell r="AO9">
            <v>914719</v>
          </cell>
          <cell r="AP9">
            <v>460353</v>
          </cell>
          <cell r="AQ9">
            <v>307135</v>
          </cell>
          <cell r="AR9">
            <v>767488</v>
          </cell>
          <cell r="AS9">
            <v>998290</v>
          </cell>
          <cell r="AT9">
            <v>683917</v>
          </cell>
          <cell r="AU9">
            <v>1682207</v>
          </cell>
          <cell r="AV9">
            <v>11096033</v>
          </cell>
          <cell r="AW9">
            <v>8620637</v>
          </cell>
          <cell r="AX9">
            <v>19716670</v>
          </cell>
          <cell r="AY9">
            <v>286948</v>
          </cell>
          <cell r="AZ9">
            <v>180301</v>
          </cell>
          <cell r="BA9">
            <v>467249</v>
          </cell>
          <cell r="BB9">
            <v>142023</v>
          </cell>
          <cell r="BC9">
            <v>112297</v>
          </cell>
          <cell r="BD9">
            <v>254320</v>
          </cell>
          <cell r="BE9">
            <v>428971</v>
          </cell>
          <cell r="BF9">
            <v>292598</v>
          </cell>
          <cell r="BG9">
            <v>721569</v>
          </cell>
          <cell r="BH9">
            <v>11525004</v>
          </cell>
          <cell r="BI9">
            <v>8913235</v>
          </cell>
          <cell r="BJ9">
            <v>20438239</v>
          </cell>
        </row>
        <row r="10">
          <cell r="C10">
            <v>46650</v>
          </cell>
          <cell r="D10">
            <v>36427</v>
          </cell>
          <cell r="E10">
            <v>83077</v>
          </cell>
          <cell r="F10">
            <v>396446</v>
          </cell>
          <cell r="G10">
            <v>362165</v>
          </cell>
          <cell r="H10">
            <v>758611</v>
          </cell>
          <cell r="I10">
            <v>345677</v>
          </cell>
          <cell r="J10">
            <v>326578</v>
          </cell>
          <cell r="K10">
            <v>672255</v>
          </cell>
          <cell r="L10">
            <v>337042</v>
          </cell>
          <cell r="M10">
            <v>308850</v>
          </cell>
          <cell r="N10">
            <v>645892</v>
          </cell>
          <cell r="O10">
            <v>314666</v>
          </cell>
          <cell r="P10">
            <v>294469</v>
          </cell>
          <cell r="Q10">
            <v>609135</v>
          </cell>
          <cell r="R10">
            <v>284395</v>
          </cell>
          <cell r="S10">
            <v>264622</v>
          </cell>
          <cell r="T10">
            <v>549017</v>
          </cell>
          <cell r="U10">
            <v>1678226</v>
          </cell>
          <cell r="V10">
            <v>1556684</v>
          </cell>
          <cell r="W10">
            <v>3234910</v>
          </cell>
          <cell r="X10">
            <v>255975</v>
          </cell>
          <cell r="Y10">
            <v>233481</v>
          </cell>
          <cell r="Z10">
            <v>489456</v>
          </cell>
          <cell r="AA10">
            <v>231111</v>
          </cell>
          <cell r="AB10">
            <v>210674</v>
          </cell>
          <cell r="AC10">
            <v>441785</v>
          </cell>
          <cell r="AD10">
            <v>212835</v>
          </cell>
          <cell r="AE10">
            <v>192880</v>
          </cell>
          <cell r="AF10">
            <v>405715</v>
          </cell>
          <cell r="AG10">
            <v>699921</v>
          </cell>
          <cell r="AH10">
            <v>637035</v>
          </cell>
          <cell r="AI10">
            <v>1336956</v>
          </cell>
          <cell r="AJ10">
            <v>2378147</v>
          </cell>
          <cell r="AK10">
            <v>2193719</v>
          </cell>
          <cell r="AL10">
            <v>4571866</v>
          </cell>
          <cell r="AM10">
            <v>155292</v>
          </cell>
          <cell r="AN10">
            <v>130823</v>
          </cell>
          <cell r="AO10">
            <v>286115</v>
          </cell>
          <cell r="AP10">
            <v>138770</v>
          </cell>
          <cell r="AQ10">
            <v>112126</v>
          </cell>
          <cell r="AR10">
            <v>250896</v>
          </cell>
          <cell r="AS10">
            <v>294062</v>
          </cell>
          <cell r="AT10">
            <v>242949</v>
          </cell>
          <cell r="AU10">
            <v>537011</v>
          </cell>
          <cell r="AV10">
            <v>2672209</v>
          </cell>
          <cell r="AW10">
            <v>2436668</v>
          </cell>
          <cell r="AX10">
            <v>5108877</v>
          </cell>
          <cell r="AY10">
            <v>91257</v>
          </cell>
          <cell r="AZ10">
            <v>69818</v>
          </cell>
          <cell r="BA10">
            <v>161075</v>
          </cell>
          <cell r="BB10">
            <v>82299</v>
          </cell>
          <cell r="BC10">
            <v>59622</v>
          </cell>
          <cell r="BD10">
            <v>141921</v>
          </cell>
          <cell r="BE10">
            <v>173556</v>
          </cell>
          <cell r="BF10">
            <v>129440</v>
          </cell>
          <cell r="BG10">
            <v>302996</v>
          </cell>
          <cell r="BH10">
            <v>2845765</v>
          </cell>
          <cell r="BI10">
            <v>2566108</v>
          </cell>
          <cell r="BJ10">
            <v>5411873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13545</v>
          </cell>
          <cell r="G11">
            <v>12341</v>
          </cell>
          <cell r="H11">
            <v>25886</v>
          </cell>
          <cell r="I11">
            <v>13115</v>
          </cell>
          <cell r="J11">
            <v>12046</v>
          </cell>
          <cell r="K11">
            <v>25161</v>
          </cell>
          <cell r="L11">
            <v>12681</v>
          </cell>
          <cell r="M11">
            <v>11825</v>
          </cell>
          <cell r="N11">
            <v>24506</v>
          </cell>
          <cell r="O11">
            <v>13718</v>
          </cell>
          <cell r="P11">
            <v>12252</v>
          </cell>
          <cell r="Q11">
            <v>25970</v>
          </cell>
          <cell r="R11">
            <v>13910</v>
          </cell>
          <cell r="S11">
            <v>11848</v>
          </cell>
          <cell r="T11">
            <v>25758</v>
          </cell>
          <cell r="U11">
            <v>66969</v>
          </cell>
          <cell r="V11">
            <v>60312</v>
          </cell>
          <cell r="W11">
            <v>127281</v>
          </cell>
          <cell r="X11">
            <v>12647</v>
          </cell>
          <cell r="Y11">
            <v>11067</v>
          </cell>
          <cell r="Z11">
            <v>23714</v>
          </cell>
          <cell r="AA11">
            <v>11686</v>
          </cell>
          <cell r="AB11">
            <v>10555</v>
          </cell>
          <cell r="AC11">
            <v>22241</v>
          </cell>
          <cell r="AD11">
            <v>11691</v>
          </cell>
          <cell r="AE11">
            <v>9541</v>
          </cell>
          <cell r="AF11">
            <v>21232</v>
          </cell>
          <cell r="AG11">
            <v>36024</v>
          </cell>
          <cell r="AH11">
            <v>31163</v>
          </cell>
          <cell r="AI11">
            <v>67187</v>
          </cell>
          <cell r="AJ11">
            <v>102993</v>
          </cell>
          <cell r="AK11">
            <v>91475</v>
          </cell>
          <cell r="AL11">
            <v>194468</v>
          </cell>
          <cell r="AM11">
            <v>10609</v>
          </cell>
          <cell r="AN11">
            <v>9758</v>
          </cell>
          <cell r="AO11">
            <v>20367</v>
          </cell>
          <cell r="AP11">
            <v>8424</v>
          </cell>
          <cell r="AQ11">
            <v>8185</v>
          </cell>
          <cell r="AR11">
            <v>16609</v>
          </cell>
          <cell r="AS11">
            <v>19033</v>
          </cell>
          <cell r="AT11">
            <v>17943</v>
          </cell>
          <cell r="AU11">
            <v>36976</v>
          </cell>
          <cell r="AV11">
            <v>122026</v>
          </cell>
          <cell r="AW11">
            <v>109418</v>
          </cell>
          <cell r="AX11">
            <v>231444</v>
          </cell>
          <cell r="AY11">
            <v>7616</v>
          </cell>
          <cell r="AZ11">
            <v>7311</v>
          </cell>
          <cell r="BA11">
            <v>14927</v>
          </cell>
          <cell r="BB11">
            <v>6043</v>
          </cell>
          <cell r="BC11">
            <v>6518</v>
          </cell>
          <cell r="BD11">
            <v>12561</v>
          </cell>
          <cell r="BE11">
            <v>13659</v>
          </cell>
          <cell r="BF11">
            <v>13829</v>
          </cell>
          <cell r="BG11">
            <v>27488</v>
          </cell>
          <cell r="BH11">
            <v>135685</v>
          </cell>
          <cell r="BI11">
            <v>123247</v>
          </cell>
          <cell r="BJ11">
            <v>258932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754294</v>
          </cell>
          <cell r="G12">
            <v>644972</v>
          </cell>
          <cell r="H12">
            <v>1399266</v>
          </cell>
          <cell r="I12">
            <v>716535</v>
          </cell>
          <cell r="J12">
            <v>621864</v>
          </cell>
          <cell r="K12">
            <v>1338399</v>
          </cell>
          <cell r="L12">
            <v>721476</v>
          </cell>
          <cell r="M12">
            <v>629877</v>
          </cell>
          <cell r="N12">
            <v>1351353</v>
          </cell>
          <cell r="O12">
            <v>693711</v>
          </cell>
          <cell r="P12">
            <v>622815</v>
          </cell>
          <cell r="Q12">
            <v>1316526</v>
          </cell>
          <cell r="R12">
            <v>629377</v>
          </cell>
          <cell r="S12">
            <v>547218</v>
          </cell>
          <cell r="T12">
            <v>1176595</v>
          </cell>
          <cell r="U12">
            <v>3515393</v>
          </cell>
          <cell r="V12">
            <v>3066746</v>
          </cell>
          <cell r="W12">
            <v>6582139</v>
          </cell>
          <cell r="X12">
            <v>567058</v>
          </cell>
          <cell r="Y12">
            <v>494404</v>
          </cell>
          <cell r="Z12">
            <v>1061462</v>
          </cell>
          <cell r="AA12">
            <v>514240</v>
          </cell>
          <cell r="AB12">
            <v>443496</v>
          </cell>
          <cell r="AC12">
            <v>957736</v>
          </cell>
          <cell r="AD12">
            <v>518111</v>
          </cell>
          <cell r="AE12">
            <v>353457</v>
          </cell>
          <cell r="AF12">
            <v>871568</v>
          </cell>
          <cell r="AG12">
            <v>1599409</v>
          </cell>
          <cell r="AH12">
            <v>1291357</v>
          </cell>
          <cell r="AI12">
            <v>2890766</v>
          </cell>
          <cell r="AJ12">
            <v>5114802</v>
          </cell>
          <cell r="AK12">
            <v>4358103</v>
          </cell>
          <cell r="AL12">
            <v>9472905</v>
          </cell>
          <cell r="AM12">
            <v>436329</v>
          </cell>
          <cell r="AN12">
            <v>297477</v>
          </cell>
          <cell r="AO12">
            <v>733806</v>
          </cell>
          <cell r="AP12">
            <v>368592</v>
          </cell>
          <cell r="AQ12">
            <v>257334</v>
          </cell>
          <cell r="AR12">
            <v>625926</v>
          </cell>
          <cell r="AS12">
            <v>804921</v>
          </cell>
          <cell r="AT12">
            <v>554811</v>
          </cell>
          <cell r="AU12">
            <v>1359732</v>
          </cell>
          <cell r="AV12">
            <v>5919723</v>
          </cell>
          <cell r="AW12">
            <v>4912914</v>
          </cell>
          <cell r="AX12">
            <v>10832637</v>
          </cell>
          <cell r="AY12">
            <v>240255</v>
          </cell>
          <cell r="AZ12">
            <v>183059</v>
          </cell>
          <cell r="BA12">
            <v>423314</v>
          </cell>
          <cell r="BB12">
            <v>224001</v>
          </cell>
          <cell r="BC12">
            <v>166438</v>
          </cell>
          <cell r="BD12">
            <v>390439</v>
          </cell>
          <cell r="BE12">
            <v>464256</v>
          </cell>
          <cell r="BF12">
            <v>349497</v>
          </cell>
          <cell r="BG12">
            <v>813753</v>
          </cell>
          <cell r="BH12">
            <v>6383979</v>
          </cell>
          <cell r="BI12">
            <v>5262411</v>
          </cell>
          <cell r="BJ12">
            <v>11646390</v>
          </cell>
        </row>
        <row r="13">
          <cell r="C13">
            <v>64290</v>
          </cell>
          <cell r="D13">
            <v>54312</v>
          </cell>
          <cell r="E13">
            <v>118602</v>
          </cell>
          <cell r="F13">
            <v>240761</v>
          </cell>
          <cell r="G13">
            <v>187695</v>
          </cell>
          <cell r="H13">
            <v>428456</v>
          </cell>
          <cell r="I13">
            <v>252457</v>
          </cell>
          <cell r="J13">
            <v>208093</v>
          </cell>
          <cell r="K13">
            <v>460550</v>
          </cell>
          <cell r="L13">
            <v>234859</v>
          </cell>
          <cell r="M13">
            <v>214279</v>
          </cell>
          <cell r="N13">
            <v>449138</v>
          </cell>
          <cell r="O13">
            <v>231830</v>
          </cell>
          <cell r="P13">
            <v>198953</v>
          </cell>
          <cell r="Q13">
            <v>430783</v>
          </cell>
          <cell r="R13">
            <v>223657</v>
          </cell>
          <cell r="S13">
            <v>193795</v>
          </cell>
          <cell r="T13">
            <v>417452</v>
          </cell>
          <cell r="U13">
            <v>1183564</v>
          </cell>
          <cell r="V13">
            <v>1002815</v>
          </cell>
          <cell r="W13">
            <v>2186379</v>
          </cell>
          <cell r="X13">
            <v>217908</v>
          </cell>
          <cell r="Y13">
            <v>186671</v>
          </cell>
          <cell r="Z13">
            <v>404579</v>
          </cell>
          <cell r="AA13">
            <v>212210</v>
          </cell>
          <cell r="AB13">
            <v>181885</v>
          </cell>
          <cell r="AC13">
            <v>394095</v>
          </cell>
          <cell r="AD13">
            <v>200448</v>
          </cell>
          <cell r="AE13">
            <v>190941</v>
          </cell>
          <cell r="AF13">
            <v>391389</v>
          </cell>
          <cell r="AG13">
            <v>630566</v>
          </cell>
          <cell r="AH13">
            <v>559497</v>
          </cell>
          <cell r="AI13">
            <v>1190063</v>
          </cell>
          <cell r="AJ13">
            <v>1814130</v>
          </cell>
          <cell r="AK13">
            <v>1562312</v>
          </cell>
          <cell r="AL13">
            <v>3376442</v>
          </cell>
          <cell r="AM13">
            <v>162987</v>
          </cell>
          <cell r="AN13">
            <v>185464</v>
          </cell>
          <cell r="AO13">
            <v>348451</v>
          </cell>
          <cell r="AP13">
            <v>172657</v>
          </cell>
          <cell r="AQ13">
            <v>153024</v>
          </cell>
          <cell r="AR13">
            <v>325681</v>
          </cell>
          <cell r="AS13">
            <v>335644</v>
          </cell>
          <cell r="AT13">
            <v>338488</v>
          </cell>
          <cell r="AU13">
            <v>674132</v>
          </cell>
          <cell r="AV13">
            <v>2149774</v>
          </cell>
          <cell r="AW13">
            <v>1900800</v>
          </cell>
          <cell r="AX13">
            <v>4050574</v>
          </cell>
          <cell r="AY13">
            <v>189187</v>
          </cell>
          <cell r="AZ13">
            <v>157965</v>
          </cell>
          <cell r="BA13">
            <v>347152</v>
          </cell>
          <cell r="BB13">
            <v>149454</v>
          </cell>
          <cell r="BC13">
            <v>132759</v>
          </cell>
          <cell r="BD13">
            <v>282213</v>
          </cell>
          <cell r="BE13">
            <v>338641</v>
          </cell>
          <cell r="BF13">
            <v>290724</v>
          </cell>
          <cell r="BG13">
            <v>629365</v>
          </cell>
          <cell r="BH13">
            <v>2488415</v>
          </cell>
          <cell r="BI13">
            <v>2191524</v>
          </cell>
          <cell r="BJ13">
            <v>4679939</v>
          </cell>
        </row>
        <row r="14">
          <cell r="C14">
            <v>32612</v>
          </cell>
          <cell r="D14">
            <v>31333</v>
          </cell>
          <cell r="E14">
            <v>63945</v>
          </cell>
          <cell r="F14">
            <v>66512</v>
          </cell>
          <cell r="G14">
            <v>60355</v>
          </cell>
          <cell r="H14">
            <v>126867</v>
          </cell>
          <cell r="I14">
            <v>63113</v>
          </cell>
          <cell r="J14">
            <v>58179</v>
          </cell>
          <cell r="K14">
            <v>121292</v>
          </cell>
          <cell r="L14">
            <v>63846</v>
          </cell>
          <cell r="M14">
            <v>58085</v>
          </cell>
          <cell r="N14">
            <v>121931</v>
          </cell>
          <cell r="O14">
            <v>66272</v>
          </cell>
          <cell r="P14">
            <v>59168</v>
          </cell>
          <cell r="Q14">
            <v>125440</v>
          </cell>
          <cell r="R14">
            <v>67529</v>
          </cell>
          <cell r="S14">
            <v>60139</v>
          </cell>
          <cell r="T14">
            <v>127668</v>
          </cell>
          <cell r="U14">
            <v>327272</v>
          </cell>
          <cell r="V14">
            <v>295926</v>
          </cell>
          <cell r="W14">
            <v>623198</v>
          </cell>
          <cell r="X14">
            <v>70992</v>
          </cell>
          <cell r="Y14">
            <v>63268</v>
          </cell>
          <cell r="Z14">
            <v>134260</v>
          </cell>
          <cell r="AA14">
            <v>69153</v>
          </cell>
          <cell r="AB14">
            <v>61794</v>
          </cell>
          <cell r="AC14">
            <v>130947</v>
          </cell>
          <cell r="AD14">
            <v>77851</v>
          </cell>
          <cell r="AE14">
            <v>69861</v>
          </cell>
          <cell r="AF14">
            <v>147712</v>
          </cell>
          <cell r="AG14">
            <v>217996</v>
          </cell>
          <cell r="AH14">
            <v>194923</v>
          </cell>
          <cell r="AI14">
            <v>412919</v>
          </cell>
          <cell r="AJ14">
            <v>545268</v>
          </cell>
          <cell r="AK14">
            <v>490849</v>
          </cell>
          <cell r="AL14">
            <v>1036117</v>
          </cell>
          <cell r="AM14">
            <v>56611</v>
          </cell>
          <cell r="AN14">
            <v>56675</v>
          </cell>
          <cell r="AO14">
            <v>113286</v>
          </cell>
          <cell r="AP14">
            <v>55268</v>
          </cell>
          <cell r="AQ14">
            <v>54671</v>
          </cell>
          <cell r="AR14">
            <v>109939</v>
          </cell>
          <cell r="AS14">
            <v>111879</v>
          </cell>
          <cell r="AT14">
            <v>111346</v>
          </cell>
          <cell r="AU14">
            <v>223225</v>
          </cell>
          <cell r="AV14">
            <v>657147</v>
          </cell>
          <cell r="AW14">
            <v>602195</v>
          </cell>
          <cell r="AX14">
            <v>1259342</v>
          </cell>
          <cell r="AY14">
            <v>46522</v>
          </cell>
          <cell r="AZ14">
            <v>44168</v>
          </cell>
          <cell r="BA14">
            <v>90690</v>
          </cell>
          <cell r="BB14">
            <v>44698</v>
          </cell>
          <cell r="BC14">
            <v>42436</v>
          </cell>
          <cell r="BD14">
            <v>87134</v>
          </cell>
          <cell r="BE14">
            <v>91220</v>
          </cell>
          <cell r="BF14">
            <v>86604</v>
          </cell>
          <cell r="BG14">
            <v>177824</v>
          </cell>
          <cell r="BH14">
            <v>748367</v>
          </cell>
          <cell r="BI14">
            <v>688799</v>
          </cell>
          <cell r="BJ14">
            <v>1437166</v>
          </cell>
        </row>
        <row r="15">
          <cell r="C15">
            <v>92111</v>
          </cell>
          <cell r="D15">
            <v>80799</v>
          </cell>
          <cell r="E15">
            <v>172910</v>
          </cell>
          <cell r="F15">
            <v>145444</v>
          </cell>
          <cell r="G15">
            <v>135246</v>
          </cell>
          <cell r="H15">
            <v>280690</v>
          </cell>
          <cell r="I15">
            <v>133660</v>
          </cell>
          <cell r="J15">
            <v>122180</v>
          </cell>
          <cell r="K15">
            <v>255840</v>
          </cell>
          <cell r="L15">
            <v>129057</v>
          </cell>
          <cell r="M15">
            <v>119207</v>
          </cell>
          <cell r="N15">
            <v>248264</v>
          </cell>
          <cell r="O15">
            <v>128058</v>
          </cell>
          <cell r="P15">
            <v>118021</v>
          </cell>
          <cell r="Q15">
            <v>246079</v>
          </cell>
          <cell r="R15">
            <v>126688</v>
          </cell>
          <cell r="S15">
            <v>117313</v>
          </cell>
          <cell r="T15">
            <v>244001</v>
          </cell>
          <cell r="U15">
            <v>662907</v>
          </cell>
          <cell r="V15">
            <v>611967</v>
          </cell>
          <cell r="W15">
            <v>1274874</v>
          </cell>
          <cell r="X15">
            <v>120918</v>
          </cell>
          <cell r="Y15">
            <v>108114</v>
          </cell>
          <cell r="Z15">
            <v>229032</v>
          </cell>
          <cell r="AA15">
            <v>114723</v>
          </cell>
          <cell r="AB15">
            <v>99646</v>
          </cell>
          <cell r="AC15">
            <v>214369</v>
          </cell>
          <cell r="AD15">
            <v>113000</v>
          </cell>
          <cell r="AE15">
            <v>99031</v>
          </cell>
          <cell r="AF15">
            <v>212031</v>
          </cell>
          <cell r="AG15">
            <v>348641</v>
          </cell>
          <cell r="AH15">
            <v>306791</v>
          </cell>
          <cell r="AI15">
            <v>655432</v>
          </cell>
          <cell r="AJ15">
            <v>1011548</v>
          </cell>
          <cell r="AK15">
            <v>918758</v>
          </cell>
          <cell r="AL15">
            <v>1930306</v>
          </cell>
          <cell r="AM15">
            <v>91441</v>
          </cell>
          <cell r="AN15">
            <v>77902</v>
          </cell>
          <cell r="AO15">
            <v>169343</v>
          </cell>
          <cell r="AP15">
            <v>80807</v>
          </cell>
          <cell r="AQ15">
            <v>70859</v>
          </cell>
          <cell r="AR15">
            <v>151666</v>
          </cell>
          <cell r="AS15">
            <v>172248</v>
          </cell>
          <cell r="AT15">
            <v>148761</v>
          </cell>
          <cell r="AU15">
            <v>321009</v>
          </cell>
          <cell r="AV15">
            <v>1183796</v>
          </cell>
          <cell r="AW15">
            <v>1067519</v>
          </cell>
          <cell r="AX15">
            <v>2251315</v>
          </cell>
          <cell r="AY15">
            <v>61328</v>
          </cell>
          <cell r="AZ15">
            <v>53255</v>
          </cell>
          <cell r="BA15">
            <v>114583</v>
          </cell>
          <cell r="BB15">
            <v>55004</v>
          </cell>
          <cell r="BC15">
            <v>48671</v>
          </cell>
          <cell r="BD15">
            <v>103675</v>
          </cell>
          <cell r="BE15">
            <v>116332</v>
          </cell>
          <cell r="BF15">
            <v>101926</v>
          </cell>
          <cell r="BG15">
            <v>218258</v>
          </cell>
          <cell r="BH15">
            <v>1300128</v>
          </cell>
          <cell r="BI15">
            <v>1169445</v>
          </cell>
          <cell r="BJ15">
            <v>2469573</v>
          </cell>
        </row>
        <row r="16">
          <cell r="C16">
            <v>18935</v>
          </cell>
          <cell r="D16">
            <v>16248</v>
          </cell>
          <cell r="E16">
            <v>35183</v>
          </cell>
          <cell r="F16">
            <v>780526</v>
          </cell>
          <cell r="G16">
            <v>772469</v>
          </cell>
          <cell r="H16">
            <v>1552995</v>
          </cell>
          <cell r="I16">
            <v>583381</v>
          </cell>
          <cell r="J16">
            <v>580435</v>
          </cell>
          <cell r="K16">
            <v>1163816</v>
          </cell>
          <cell r="L16">
            <v>522152</v>
          </cell>
          <cell r="M16">
            <v>502007</v>
          </cell>
          <cell r="N16">
            <v>1024159</v>
          </cell>
          <cell r="O16">
            <v>426326</v>
          </cell>
          <cell r="P16">
            <v>396953</v>
          </cell>
          <cell r="Q16">
            <v>823279</v>
          </cell>
          <cell r="R16">
            <v>473248</v>
          </cell>
          <cell r="S16">
            <v>426771</v>
          </cell>
          <cell r="T16">
            <v>900019</v>
          </cell>
          <cell r="U16">
            <v>2785633</v>
          </cell>
          <cell r="V16">
            <v>2678635</v>
          </cell>
          <cell r="W16">
            <v>5464268</v>
          </cell>
          <cell r="X16">
            <v>352284</v>
          </cell>
          <cell r="Y16">
            <v>217111</v>
          </cell>
          <cell r="Z16">
            <v>569395</v>
          </cell>
          <cell r="AA16">
            <v>219360</v>
          </cell>
          <cell r="AB16">
            <v>182486</v>
          </cell>
          <cell r="AC16">
            <v>401846</v>
          </cell>
          <cell r="AD16">
            <v>234265</v>
          </cell>
          <cell r="AE16">
            <v>144217</v>
          </cell>
          <cell r="AF16">
            <v>378482</v>
          </cell>
          <cell r="AG16">
            <v>805909</v>
          </cell>
          <cell r="AH16">
            <v>543814</v>
          </cell>
          <cell r="AI16">
            <v>1349723</v>
          </cell>
          <cell r="AJ16">
            <v>3591542</v>
          </cell>
          <cell r="AK16">
            <v>3222449</v>
          </cell>
          <cell r="AL16">
            <v>6813991</v>
          </cell>
          <cell r="AM16">
            <v>133733</v>
          </cell>
          <cell r="AN16">
            <v>92009</v>
          </cell>
          <cell r="AO16">
            <v>225742</v>
          </cell>
          <cell r="AP16">
            <v>114323</v>
          </cell>
          <cell r="AQ16">
            <v>79050</v>
          </cell>
          <cell r="AR16">
            <v>193373</v>
          </cell>
          <cell r="AS16">
            <v>248056</v>
          </cell>
          <cell r="AT16">
            <v>171059</v>
          </cell>
          <cell r="AU16">
            <v>419115</v>
          </cell>
          <cell r="AV16">
            <v>3839598</v>
          </cell>
          <cell r="AW16">
            <v>3393508</v>
          </cell>
          <cell r="AX16">
            <v>7233106</v>
          </cell>
          <cell r="AY16">
            <v>29330</v>
          </cell>
          <cell r="AZ16">
            <v>21259</v>
          </cell>
          <cell r="BA16">
            <v>50589</v>
          </cell>
          <cell r="BB16">
            <v>26078</v>
          </cell>
          <cell r="BC16">
            <v>18280</v>
          </cell>
          <cell r="BD16">
            <v>44358</v>
          </cell>
          <cell r="BE16">
            <v>55408</v>
          </cell>
          <cell r="BF16">
            <v>39539</v>
          </cell>
          <cell r="BG16">
            <v>94947</v>
          </cell>
          <cell r="BH16">
            <v>3895006</v>
          </cell>
          <cell r="BI16">
            <v>3433047</v>
          </cell>
          <cell r="BJ16">
            <v>7328053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573948</v>
          </cell>
          <cell r="G17">
            <v>533367</v>
          </cell>
          <cell r="H17">
            <v>1107315</v>
          </cell>
          <cell r="I17">
            <v>558238</v>
          </cell>
          <cell r="J17">
            <v>521030</v>
          </cell>
          <cell r="K17">
            <v>1079268</v>
          </cell>
          <cell r="L17">
            <v>569165</v>
          </cell>
          <cell r="M17">
            <v>532621</v>
          </cell>
          <cell r="N17">
            <v>1101786</v>
          </cell>
          <cell r="O17">
            <v>561089</v>
          </cell>
          <cell r="P17">
            <v>526597</v>
          </cell>
          <cell r="Q17">
            <v>1087686</v>
          </cell>
          <cell r="R17">
            <v>558048</v>
          </cell>
          <cell r="S17">
            <v>525940</v>
          </cell>
          <cell r="T17">
            <v>1083988</v>
          </cell>
          <cell r="U17">
            <v>2820488</v>
          </cell>
          <cell r="V17">
            <v>2639555</v>
          </cell>
          <cell r="W17">
            <v>5460043</v>
          </cell>
          <cell r="X17">
            <v>516290</v>
          </cell>
          <cell r="Y17">
            <v>481505</v>
          </cell>
          <cell r="Z17">
            <v>997795</v>
          </cell>
          <cell r="AA17">
            <v>516370</v>
          </cell>
          <cell r="AB17">
            <v>482809</v>
          </cell>
          <cell r="AC17">
            <v>999179</v>
          </cell>
          <cell r="AD17">
            <v>495925</v>
          </cell>
          <cell r="AE17">
            <v>452260</v>
          </cell>
          <cell r="AF17">
            <v>948185</v>
          </cell>
          <cell r="AG17">
            <v>1528585</v>
          </cell>
          <cell r="AH17">
            <v>1416574</v>
          </cell>
          <cell r="AI17">
            <v>2945159</v>
          </cell>
          <cell r="AJ17">
            <v>4349073</v>
          </cell>
          <cell r="AK17">
            <v>4056129</v>
          </cell>
          <cell r="AL17">
            <v>8405202</v>
          </cell>
          <cell r="AM17">
            <v>460817</v>
          </cell>
          <cell r="AN17">
            <v>421195</v>
          </cell>
          <cell r="AO17">
            <v>882012</v>
          </cell>
          <cell r="AP17">
            <v>385155</v>
          </cell>
          <cell r="AQ17">
            <v>362724</v>
          </cell>
          <cell r="AR17">
            <v>747879</v>
          </cell>
          <cell r="AS17">
            <v>845972</v>
          </cell>
          <cell r="AT17">
            <v>783919</v>
          </cell>
          <cell r="AU17">
            <v>1629891</v>
          </cell>
          <cell r="AV17">
            <v>5195045</v>
          </cell>
          <cell r="AW17">
            <v>4840048</v>
          </cell>
          <cell r="AX17">
            <v>10035093</v>
          </cell>
          <cell r="AY17">
            <v>287908</v>
          </cell>
          <cell r="AZ17">
            <v>271159</v>
          </cell>
          <cell r="BA17">
            <v>559067</v>
          </cell>
          <cell r="BB17">
            <v>209008</v>
          </cell>
          <cell r="BC17">
            <v>219570</v>
          </cell>
          <cell r="BD17">
            <v>428578</v>
          </cell>
          <cell r="BE17">
            <v>496916</v>
          </cell>
          <cell r="BF17">
            <v>490729</v>
          </cell>
          <cell r="BG17">
            <v>987645</v>
          </cell>
          <cell r="BH17">
            <v>5691961</v>
          </cell>
          <cell r="BI17">
            <v>5330777</v>
          </cell>
          <cell r="BJ17">
            <v>11022738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221117</v>
          </cell>
          <cell r="G18">
            <v>215672</v>
          </cell>
          <cell r="H18">
            <v>436789</v>
          </cell>
          <cell r="I18">
            <v>235103</v>
          </cell>
          <cell r="J18">
            <v>226254</v>
          </cell>
          <cell r="K18">
            <v>461357</v>
          </cell>
          <cell r="L18">
            <v>246230</v>
          </cell>
          <cell r="M18">
            <v>236544</v>
          </cell>
          <cell r="N18">
            <v>482774</v>
          </cell>
          <cell r="O18">
            <v>259532</v>
          </cell>
          <cell r="P18">
            <v>250716</v>
          </cell>
          <cell r="Q18">
            <v>510248</v>
          </cell>
          <cell r="R18">
            <v>273304</v>
          </cell>
          <cell r="S18">
            <v>260606</v>
          </cell>
          <cell r="T18">
            <v>533910</v>
          </cell>
          <cell r="U18">
            <v>1235286</v>
          </cell>
          <cell r="V18">
            <v>1189792</v>
          </cell>
          <cell r="W18">
            <v>2425078</v>
          </cell>
          <cell r="X18">
            <v>276861</v>
          </cell>
          <cell r="Y18">
            <v>258458</v>
          </cell>
          <cell r="Z18">
            <v>535319</v>
          </cell>
          <cell r="AA18">
            <v>288943</v>
          </cell>
          <cell r="AB18">
            <v>270035</v>
          </cell>
          <cell r="AC18">
            <v>558978</v>
          </cell>
          <cell r="AD18">
            <v>288962</v>
          </cell>
          <cell r="AE18">
            <v>269767</v>
          </cell>
          <cell r="AF18">
            <v>558729</v>
          </cell>
          <cell r="AG18">
            <v>854766</v>
          </cell>
          <cell r="AH18">
            <v>798260</v>
          </cell>
          <cell r="AI18">
            <v>1653026</v>
          </cell>
          <cell r="AJ18">
            <v>2090052</v>
          </cell>
          <cell r="AK18">
            <v>1988052</v>
          </cell>
          <cell r="AL18">
            <v>4078104</v>
          </cell>
          <cell r="AM18">
            <v>278084</v>
          </cell>
          <cell r="AN18">
            <v>262408</v>
          </cell>
          <cell r="AO18">
            <v>540492</v>
          </cell>
          <cell r="AP18">
            <v>247949</v>
          </cell>
          <cell r="AQ18">
            <v>246696</v>
          </cell>
          <cell r="AR18">
            <v>494645</v>
          </cell>
          <cell r="AS18">
            <v>526033</v>
          </cell>
          <cell r="AT18">
            <v>509104</v>
          </cell>
          <cell r="AU18">
            <v>1035137</v>
          </cell>
          <cell r="AV18">
            <v>2616085</v>
          </cell>
          <cell r="AW18">
            <v>2497156</v>
          </cell>
          <cell r="AX18">
            <v>5113241</v>
          </cell>
          <cell r="AY18">
            <v>125122</v>
          </cell>
          <cell r="AZ18">
            <v>148186</v>
          </cell>
          <cell r="BA18">
            <v>273308</v>
          </cell>
          <cell r="BB18">
            <v>120301</v>
          </cell>
          <cell r="BC18">
            <v>144618</v>
          </cell>
          <cell r="BD18">
            <v>264919</v>
          </cell>
          <cell r="BE18">
            <v>245423</v>
          </cell>
          <cell r="BF18">
            <v>292804</v>
          </cell>
          <cell r="BG18">
            <v>538227</v>
          </cell>
          <cell r="BH18">
            <v>2861508</v>
          </cell>
          <cell r="BI18">
            <v>2789960</v>
          </cell>
          <cell r="BJ18">
            <v>5651468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1314539</v>
          </cell>
          <cell r="G19">
            <v>1176817</v>
          </cell>
          <cell r="H19">
            <v>2491356</v>
          </cell>
          <cell r="I19">
            <v>1272837</v>
          </cell>
          <cell r="J19">
            <v>1166529</v>
          </cell>
          <cell r="K19">
            <v>2439366</v>
          </cell>
          <cell r="L19">
            <v>1242975</v>
          </cell>
          <cell r="M19">
            <v>1159278</v>
          </cell>
          <cell r="N19">
            <v>2402253</v>
          </cell>
          <cell r="O19">
            <v>1145750</v>
          </cell>
          <cell r="P19">
            <v>1091010</v>
          </cell>
          <cell r="Q19">
            <v>2236760</v>
          </cell>
          <cell r="R19">
            <v>1151561</v>
          </cell>
          <cell r="S19">
            <v>1058836</v>
          </cell>
          <cell r="T19">
            <v>2210397</v>
          </cell>
          <cell r="U19">
            <v>6127662</v>
          </cell>
          <cell r="V19">
            <v>5652470</v>
          </cell>
          <cell r="W19">
            <v>11780132</v>
          </cell>
          <cell r="X19">
            <v>1012607</v>
          </cell>
          <cell r="Y19">
            <v>896831</v>
          </cell>
          <cell r="Z19">
            <v>1909438</v>
          </cell>
          <cell r="AA19">
            <v>814363</v>
          </cell>
          <cell r="AB19">
            <v>700303</v>
          </cell>
          <cell r="AC19">
            <v>1514666</v>
          </cell>
          <cell r="AD19">
            <v>732674</v>
          </cell>
          <cell r="AE19">
            <v>626925</v>
          </cell>
          <cell r="AF19">
            <v>1359599</v>
          </cell>
          <cell r="AG19">
            <v>2559644</v>
          </cell>
          <cell r="AH19">
            <v>2224059</v>
          </cell>
          <cell r="AI19">
            <v>4783703</v>
          </cell>
          <cell r="AJ19">
            <v>8687306</v>
          </cell>
          <cell r="AK19">
            <v>7876529</v>
          </cell>
          <cell r="AL19">
            <v>16563835</v>
          </cell>
          <cell r="AM19">
            <v>655243</v>
          </cell>
          <cell r="AN19">
            <v>406046</v>
          </cell>
          <cell r="AO19">
            <v>1061289</v>
          </cell>
          <cell r="AP19">
            <v>559673</v>
          </cell>
          <cell r="AQ19">
            <v>345689</v>
          </cell>
          <cell r="AR19">
            <v>905362</v>
          </cell>
          <cell r="AS19">
            <v>1214916</v>
          </cell>
          <cell r="AT19">
            <v>751735</v>
          </cell>
          <cell r="AU19">
            <v>1966651</v>
          </cell>
          <cell r="AV19">
            <v>9902222</v>
          </cell>
          <cell r="AW19">
            <v>8628264</v>
          </cell>
          <cell r="AX19">
            <v>18530486</v>
          </cell>
          <cell r="AY19">
            <v>399974</v>
          </cell>
          <cell r="AZ19">
            <v>244568</v>
          </cell>
          <cell r="BA19">
            <v>644542</v>
          </cell>
          <cell r="BB19">
            <v>355869</v>
          </cell>
          <cell r="BC19">
            <v>210623</v>
          </cell>
          <cell r="BD19">
            <v>566492</v>
          </cell>
          <cell r="BE19">
            <v>755843</v>
          </cell>
          <cell r="BF19">
            <v>455191</v>
          </cell>
          <cell r="BG19">
            <v>1211034</v>
          </cell>
          <cell r="BH19">
            <v>10658065</v>
          </cell>
          <cell r="BI19">
            <v>9083455</v>
          </cell>
          <cell r="BJ19">
            <v>19741520</v>
          </cell>
        </row>
        <row r="20">
          <cell r="C20">
            <v>1259699</v>
          </cell>
          <cell r="D20">
            <v>1107107</v>
          </cell>
          <cell r="E20">
            <v>2366806</v>
          </cell>
          <cell r="F20">
            <v>1157755</v>
          </cell>
          <cell r="G20">
            <v>1036413</v>
          </cell>
          <cell r="H20">
            <v>2194168</v>
          </cell>
          <cell r="I20">
            <v>1102184</v>
          </cell>
          <cell r="J20">
            <v>986002</v>
          </cell>
          <cell r="K20">
            <v>2088186</v>
          </cell>
          <cell r="L20">
            <v>1092866</v>
          </cell>
          <cell r="M20">
            <v>966102</v>
          </cell>
          <cell r="N20">
            <v>2058968</v>
          </cell>
          <cell r="O20">
            <v>1074129</v>
          </cell>
          <cell r="P20">
            <v>956439</v>
          </cell>
          <cell r="Q20">
            <v>2030568</v>
          </cell>
          <cell r="R20">
            <v>1057225</v>
          </cell>
          <cell r="S20">
            <v>935716</v>
          </cell>
          <cell r="T20">
            <v>1992941</v>
          </cell>
          <cell r="U20">
            <v>5484159</v>
          </cell>
          <cell r="V20">
            <v>4880672</v>
          </cell>
          <cell r="W20">
            <v>10364831</v>
          </cell>
          <cell r="X20">
            <v>1004366</v>
          </cell>
          <cell r="Y20">
            <v>887374</v>
          </cell>
          <cell r="Z20">
            <v>1891740</v>
          </cell>
          <cell r="AA20">
            <v>983762</v>
          </cell>
          <cell r="AB20">
            <v>879824</v>
          </cell>
          <cell r="AC20">
            <v>1863586</v>
          </cell>
          <cell r="AD20">
            <v>943492</v>
          </cell>
          <cell r="AE20">
            <v>818211</v>
          </cell>
          <cell r="AF20">
            <v>1761703</v>
          </cell>
          <cell r="AG20">
            <v>2931620</v>
          </cell>
          <cell r="AH20">
            <v>2585409</v>
          </cell>
          <cell r="AI20">
            <v>5517029</v>
          </cell>
          <cell r="AJ20">
            <v>8415779</v>
          </cell>
          <cell r="AK20">
            <v>7466081</v>
          </cell>
          <cell r="AL20">
            <v>15881860</v>
          </cell>
          <cell r="AM20">
            <v>880272</v>
          </cell>
          <cell r="AN20">
            <v>729141</v>
          </cell>
          <cell r="AO20">
            <v>1609413</v>
          </cell>
          <cell r="AP20">
            <v>777241</v>
          </cell>
          <cell r="AQ20">
            <v>665960</v>
          </cell>
          <cell r="AR20">
            <v>1443201</v>
          </cell>
          <cell r="AS20">
            <v>1657513</v>
          </cell>
          <cell r="AT20">
            <v>1395101</v>
          </cell>
          <cell r="AU20">
            <v>3052614</v>
          </cell>
          <cell r="AV20">
            <v>10073292</v>
          </cell>
          <cell r="AW20">
            <v>8861182</v>
          </cell>
          <cell r="AX20">
            <v>18934474</v>
          </cell>
          <cell r="AY20">
            <v>676355</v>
          </cell>
          <cell r="AZ20">
            <v>522365</v>
          </cell>
          <cell r="BA20">
            <v>1198720</v>
          </cell>
          <cell r="BB20">
            <v>653554</v>
          </cell>
          <cell r="BC20">
            <v>504702</v>
          </cell>
          <cell r="BD20">
            <v>1158256</v>
          </cell>
          <cell r="BE20">
            <v>1329909</v>
          </cell>
          <cell r="BF20">
            <v>1027067</v>
          </cell>
          <cell r="BG20">
            <v>2356976</v>
          </cell>
          <cell r="BH20">
            <v>11403201</v>
          </cell>
          <cell r="BI20">
            <v>9888249</v>
          </cell>
          <cell r="BJ20">
            <v>21291450</v>
          </cell>
        </row>
        <row r="21">
          <cell r="C21">
            <v>61468</v>
          </cell>
          <cell r="D21">
            <v>53451</v>
          </cell>
          <cell r="E21">
            <v>114919</v>
          </cell>
          <cell r="F21">
            <v>52640</v>
          </cell>
          <cell r="G21">
            <v>49440</v>
          </cell>
          <cell r="H21">
            <v>102080</v>
          </cell>
          <cell r="I21">
            <v>39625</v>
          </cell>
          <cell r="J21">
            <v>37405</v>
          </cell>
          <cell r="K21">
            <v>77030</v>
          </cell>
          <cell r="L21">
            <v>35150</v>
          </cell>
          <cell r="M21">
            <v>31930</v>
          </cell>
          <cell r="N21">
            <v>67080</v>
          </cell>
          <cell r="O21">
            <v>30218</v>
          </cell>
          <cell r="P21">
            <v>31206</v>
          </cell>
          <cell r="Q21">
            <v>61424</v>
          </cell>
          <cell r="R21">
            <v>34520</v>
          </cell>
          <cell r="S21">
            <v>29525</v>
          </cell>
          <cell r="T21">
            <v>64045</v>
          </cell>
          <cell r="U21">
            <v>192153</v>
          </cell>
          <cell r="V21">
            <v>179506</v>
          </cell>
          <cell r="W21">
            <v>371659</v>
          </cell>
          <cell r="X21">
            <v>28853</v>
          </cell>
          <cell r="Y21">
            <v>22735</v>
          </cell>
          <cell r="Z21">
            <v>51588</v>
          </cell>
          <cell r="AA21">
            <v>24610</v>
          </cell>
          <cell r="AB21">
            <v>23692</v>
          </cell>
          <cell r="AC21">
            <v>48302</v>
          </cell>
          <cell r="AD21">
            <v>23618</v>
          </cell>
          <cell r="AE21">
            <v>23051</v>
          </cell>
          <cell r="AF21">
            <v>46669</v>
          </cell>
          <cell r="AG21">
            <v>77081</v>
          </cell>
          <cell r="AH21">
            <v>69478</v>
          </cell>
          <cell r="AI21">
            <v>146559</v>
          </cell>
          <cell r="AJ21">
            <v>269234</v>
          </cell>
          <cell r="AK21">
            <v>248984</v>
          </cell>
          <cell r="AL21">
            <v>518218</v>
          </cell>
          <cell r="AM21">
            <v>22854</v>
          </cell>
          <cell r="AN21">
            <v>22710</v>
          </cell>
          <cell r="AO21">
            <v>45564</v>
          </cell>
          <cell r="AP21">
            <v>17546</v>
          </cell>
          <cell r="AQ21">
            <v>17486</v>
          </cell>
          <cell r="AR21">
            <v>35032</v>
          </cell>
          <cell r="AS21">
            <v>40400</v>
          </cell>
          <cell r="AT21">
            <v>40196</v>
          </cell>
          <cell r="AU21">
            <v>80596</v>
          </cell>
          <cell r="AV21">
            <v>309634</v>
          </cell>
          <cell r="AW21">
            <v>289180</v>
          </cell>
          <cell r="AX21">
            <v>598814</v>
          </cell>
          <cell r="AY21">
            <v>7354</v>
          </cell>
          <cell r="AZ21">
            <v>5510</v>
          </cell>
          <cell r="BA21">
            <v>12864</v>
          </cell>
          <cell r="BB21">
            <v>10806</v>
          </cell>
          <cell r="BC21">
            <v>8463</v>
          </cell>
          <cell r="BD21">
            <v>19269</v>
          </cell>
          <cell r="BE21">
            <v>18160</v>
          </cell>
          <cell r="BF21">
            <v>13973</v>
          </cell>
          <cell r="BG21">
            <v>32133</v>
          </cell>
          <cell r="BH21">
            <v>327794</v>
          </cell>
          <cell r="BI21">
            <v>303153</v>
          </cell>
          <cell r="BJ21">
            <v>630947</v>
          </cell>
        </row>
        <row r="22">
          <cell r="C22">
            <v>147091</v>
          </cell>
          <cell r="D22">
            <v>144551</v>
          </cell>
          <cell r="E22">
            <v>291642</v>
          </cell>
          <cell r="F22">
            <v>67087</v>
          </cell>
          <cell r="G22">
            <v>65356</v>
          </cell>
          <cell r="H22">
            <v>132443</v>
          </cell>
          <cell r="I22">
            <v>51958</v>
          </cell>
          <cell r="J22">
            <v>51326</v>
          </cell>
          <cell r="K22">
            <v>103284</v>
          </cell>
          <cell r="L22">
            <v>44677</v>
          </cell>
          <cell r="M22">
            <v>45172</v>
          </cell>
          <cell r="N22">
            <v>89849</v>
          </cell>
          <cell r="O22">
            <v>36551</v>
          </cell>
          <cell r="P22">
            <v>37780</v>
          </cell>
          <cell r="Q22">
            <v>74331</v>
          </cell>
          <cell r="R22">
            <v>34770</v>
          </cell>
          <cell r="S22">
            <v>37976</v>
          </cell>
          <cell r="T22">
            <v>72746</v>
          </cell>
          <cell r="U22">
            <v>235043</v>
          </cell>
          <cell r="V22">
            <v>237610</v>
          </cell>
          <cell r="W22">
            <v>472653</v>
          </cell>
          <cell r="X22">
            <v>28395</v>
          </cell>
          <cell r="Y22">
            <v>31863</v>
          </cell>
          <cell r="Z22">
            <v>60258</v>
          </cell>
          <cell r="AA22">
            <v>24912</v>
          </cell>
          <cell r="AB22">
            <v>27869</v>
          </cell>
          <cell r="AC22">
            <v>52781</v>
          </cell>
          <cell r="AD22">
            <v>17498</v>
          </cell>
          <cell r="AE22">
            <v>20031</v>
          </cell>
          <cell r="AF22">
            <v>37529</v>
          </cell>
          <cell r="AG22">
            <v>70805</v>
          </cell>
          <cell r="AH22">
            <v>79763</v>
          </cell>
          <cell r="AI22">
            <v>150568</v>
          </cell>
          <cell r="AJ22">
            <v>305848</v>
          </cell>
          <cell r="AK22">
            <v>317373</v>
          </cell>
          <cell r="AL22">
            <v>623221</v>
          </cell>
          <cell r="AM22">
            <v>14709</v>
          </cell>
          <cell r="AN22">
            <v>16717</v>
          </cell>
          <cell r="AO22">
            <v>31426</v>
          </cell>
          <cell r="AP22">
            <v>11455</v>
          </cell>
          <cell r="AQ22">
            <v>12910</v>
          </cell>
          <cell r="AR22">
            <v>24365</v>
          </cell>
          <cell r="AS22">
            <v>26164</v>
          </cell>
          <cell r="AT22">
            <v>29627</v>
          </cell>
          <cell r="AU22">
            <v>55791</v>
          </cell>
          <cell r="AV22">
            <v>332012</v>
          </cell>
          <cell r="AW22">
            <v>347000</v>
          </cell>
          <cell r="AX22">
            <v>679012</v>
          </cell>
          <cell r="AY22">
            <v>3270</v>
          </cell>
          <cell r="AZ22">
            <v>3849</v>
          </cell>
          <cell r="BA22">
            <v>7119</v>
          </cell>
          <cell r="BB22">
            <v>2731</v>
          </cell>
          <cell r="BC22">
            <v>3314</v>
          </cell>
          <cell r="BD22">
            <v>6045</v>
          </cell>
          <cell r="BE22">
            <v>6001</v>
          </cell>
          <cell r="BF22">
            <v>7163</v>
          </cell>
          <cell r="BG22">
            <v>13164</v>
          </cell>
          <cell r="BH22">
            <v>338013</v>
          </cell>
          <cell r="BI22">
            <v>354163</v>
          </cell>
          <cell r="BJ22">
            <v>692176</v>
          </cell>
        </row>
        <row r="23">
          <cell r="C23">
            <v>19686</v>
          </cell>
          <cell r="D23">
            <v>18054</v>
          </cell>
          <cell r="E23">
            <v>37740</v>
          </cell>
          <cell r="F23">
            <v>20377</v>
          </cell>
          <cell r="G23">
            <v>18494</v>
          </cell>
          <cell r="H23">
            <v>38871</v>
          </cell>
          <cell r="I23">
            <v>15177</v>
          </cell>
          <cell r="J23">
            <v>13854</v>
          </cell>
          <cell r="K23">
            <v>29031</v>
          </cell>
          <cell r="L23">
            <v>14245</v>
          </cell>
          <cell r="M23">
            <v>13021</v>
          </cell>
          <cell r="N23">
            <v>27266</v>
          </cell>
          <cell r="O23">
            <v>12248</v>
          </cell>
          <cell r="P23">
            <v>11145</v>
          </cell>
          <cell r="Q23">
            <v>23393</v>
          </cell>
          <cell r="R23">
            <v>12144</v>
          </cell>
          <cell r="S23">
            <v>10958</v>
          </cell>
          <cell r="T23">
            <v>23102</v>
          </cell>
          <cell r="U23">
            <v>74191</v>
          </cell>
          <cell r="V23">
            <v>67472</v>
          </cell>
          <cell r="W23">
            <v>141663</v>
          </cell>
          <cell r="X23">
            <v>11405</v>
          </cell>
          <cell r="Y23">
            <v>10172</v>
          </cell>
          <cell r="Z23">
            <v>21577</v>
          </cell>
          <cell r="AA23">
            <v>10825</v>
          </cell>
          <cell r="AB23">
            <v>10096</v>
          </cell>
          <cell r="AC23">
            <v>20921</v>
          </cell>
          <cell r="AD23">
            <v>9359</v>
          </cell>
          <cell r="AE23">
            <v>9031</v>
          </cell>
          <cell r="AF23">
            <v>18390</v>
          </cell>
          <cell r="AG23">
            <v>31589</v>
          </cell>
          <cell r="AH23">
            <v>29299</v>
          </cell>
          <cell r="AI23">
            <v>60888</v>
          </cell>
          <cell r="AJ23">
            <v>105780</v>
          </cell>
          <cell r="AK23">
            <v>96771</v>
          </cell>
          <cell r="AL23">
            <v>202551</v>
          </cell>
          <cell r="AM23">
            <v>7438</v>
          </cell>
          <cell r="AN23">
            <v>7516</v>
          </cell>
          <cell r="AO23">
            <v>14954</v>
          </cell>
          <cell r="AP23">
            <v>7751</v>
          </cell>
          <cell r="AQ23">
            <v>7716</v>
          </cell>
          <cell r="AR23">
            <v>15467</v>
          </cell>
          <cell r="AS23">
            <v>15189</v>
          </cell>
          <cell r="AT23">
            <v>15232</v>
          </cell>
          <cell r="AU23">
            <v>30421</v>
          </cell>
          <cell r="AV23">
            <v>120969</v>
          </cell>
          <cell r="AW23">
            <v>112003</v>
          </cell>
          <cell r="AX23">
            <v>232972</v>
          </cell>
          <cell r="AY23">
            <v>4210</v>
          </cell>
          <cell r="AZ23">
            <v>4040</v>
          </cell>
          <cell r="BA23">
            <v>8250</v>
          </cell>
          <cell r="BB23">
            <v>4451</v>
          </cell>
          <cell r="BC23">
            <v>4548</v>
          </cell>
          <cell r="BD23">
            <v>8999</v>
          </cell>
          <cell r="BE23">
            <v>8661</v>
          </cell>
          <cell r="BF23">
            <v>8588</v>
          </cell>
          <cell r="BG23">
            <v>17249</v>
          </cell>
          <cell r="BH23">
            <v>129630</v>
          </cell>
          <cell r="BI23">
            <v>120591</v>
          </cell>
          <cell r="BJ23">
            <v>250221</v>
          </cell>
        </row>
        <row r="24">
          <cell r="C24">
            <v>62459</v>
          </cell>
          <cell r="D24">
            <v>54609</v>
          </cell>
          <cell r="E24">
            <v>117068</v>
          </cell>
          <cell r="F24">
            <v>28379</v>
          </cell>
          <cell r="G24">
            <v>25849</v>
          </cell>
          <cell r="H24">
            <v>54228</v>
          </cell>
          <cell r="I24">
            <v>25200</v>
          </cell>
          <cell r="J24">
            <v>24649</v>
          </cell>
          <cell r="K24">
            <v>49849</v>
          </cell>
          <cell r="L24">
            <v>22954</v>
          </cell>
          <cell r="M24">
            <v>21110</v>
          </cell>
          <cell r="N24">
            <v>44064</v>
          </cell>
          <cell r="O24">
            <v>19817</v>
          </cell>
          <cell r="P24">
            <v>18517</v>
          </cell>
          <cell r="Q24">
            <v>38334</v>
          </cell>
          <cell r="R24">
            <v>17451</v>
          </cell>
          <cell r="S24">
            <v>15878</v>
          </cell>
          <cell r="T24">
            <v>33329</v>
          </cell>
          <cell r="U24">
            <v>113801</v>
          </cell>
          <cell r="V24">
            <v>106003</v>
          </cell>
          <cell r="W24">
            <v>219804</v>
          </cell>
          <cell r="X24">
            <v>15717</v>
          </cell>
          <cell r="Y24">
            <v>15796</v>
          </cell>
          <cell r="Z24">
            <v>31513</v>
          </cell>
          <cell r="AA24">
            <v>15270</v>
          </cell>
          <cell r="AB24">
            <v>14120</v>
          </cell>
          <cell r="AC24">
            <v>29390</v>
          </cell>
          <cell r="AD24">
            <v>15117</v>
          </cell>
          <cell r="AE24">
            <v>14206</v>
          </cell>
          <cell r="AF24">
            <v>29323</v>
          </cell>
          <cell r="AG24">
            <v>46104</v>
          </cell>
          <cell r="AH24">
            <v>44122</v>
          </cell>
          <cell r="AI24">
            <v>90226</v>
          </cell>
          <cell r="AJ24">
            <v>159905</v>
          </cell>
          <cell r="AK24">
            <v>150125</v>
          </cell>
          <cell r="AL24">
            <v>310030</v>
          </cell>
          <cell r="AM24">
            <v>9160</v>
          </cell>
          <cell r="AN24">
            <v>9022</v>
          </cell>
          <cell r="AO24">
            <v>18182</v>
          </cell>
          <cell r="AP24">
            <v>6913</v>
          </cell>
          <cell r="AQ24">
            <v>6905</v>
          </cell>
          <cell r="AR24">
            <v>13818</v>
          </cell>
          <cell r="AS24">
            <v>16073</v>
          </cell>
          <cell r="AT24">
            <v>15927</v>
          </cell>
          <cell r="AU24">
            <v>32000</v>
          </cell>
          <cell r="AV24">
            <v>175978</v>
          </cell>
          <cell r="AW24">
            <v>166052</v>
          </cell>
          <cell r="AX24">
            <v>342030</v>
          </cell>
          <cell r="AY24">
            <v>5982</v>
          </cell>
          <cell r="AZ24">
            <v>4967</v>
          </cell>
          <cell r="BA24">
            <v>10949</v>
          </cell>
          <cell r="BB24">
            <v>5193</v>
          </cell>
          <cell r="BC24">
            <v>4492</v>
          </cell>
          <cell r="BD24">
            <v>9685</v>
          </cell>
          <cell r="BE24">
            <v>11175</v>
          </cell>
          <cell r="BF24">
            <v>9459</v>
          </cell>
          <cell r="BG24">
            <v>20634</v>
          </cell>
          <cell r="BH24">
            <v>187153</v>
          </cell>
          <cell r="BI24">
            <v>175511</v>
          </cell>
          <cell r="BJ24">
            <v>362664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504362</v>
          </cell>
          <cell r="G25">
            <v>466541</v>
          </cell>
          <cell r="H25">
            <v>970903</v>
          </cell>
          <cell r="I25">
            <v>479106</v>
          </cell>
          <cell r="J25">
            <v>450289</v>
          </cell>
          <cell r="K25">
            <v>929395</v>
          </cell>
          <cell r="L25">
            <v>464329</v>
          </cell>
          <cell r="M25">
            <v>447844</v>
          </cell>
          <cell r="N25">
            <v>912173</v>
          </cell>
          <cell r="O25">
            <v>435472</v>
          </cell>
          <cell r="P25">
            <v>415224</v>
          </cell>
          <cell r="Q25">
            <v>850696</v>
          </cell>
          <cell r="R25">
            <v>425688</v>
          </cell>
          <cell r="S25">
            <v>404444</v>
          </cell>
          <cell r="T25">
            <v>830132</v>
          </cell>
          <cell r="U25">
            <v>2308957</v>
          </cell>
          <cell r="V25">
            <v>2184342</v>
          </cell>
          <cell r="W25">
            <v>4493299</v>
          </cell>
          <cell r="X25">
            <v>368750</v>
          </cell>
          <cell r="Y25">
            <v>344019</v>
          </cell>
          <cell r="Z25">
            <v>712769</v>
          </cell>
          <cell r="AA25">
            <v>394663</v>
          </cell>
          <cell r="AB25">
            <v>366540</v>
          </cell>
          <cell r="AC25">
            <v>761203</v>
          </cell>
          <cell r="AD25">
            <v>290625</v>
          </cell>
          <cell r="AE25">
            <v>256299</v>
          </cell>
          <cell r="AF25">
            <v>546924</v>
          </cell>
          <cell r="AG25">
            <v>1054038</v>
          </cell>
          <cell r="AH25">
            <v>966858</v>
          </cell>
          <cell r="AI25">
            <v>2020896</v>
          </cell>
          <cell r="AJ25">
            <v>3362995</v>
          </cell>
          <cell r="AK25">
            <v>3151200</v>
          </cell>
          <cell r="AL25">
            <v>6514195</v>
          </cell>
          <cell r="AM25">
            <v>264304</v>
          </cell>
          <cell r="AN25">
            <v>231495</v>
          </cell>
          <cell r="AO25">
            <v>495799</v>
          </cell>
          <cell r="AP25">
            <v>219174</v>
          </cell>
          <cell r="AQ25">
            <v>193983</v>
          </cell>
          <cell r="AR25">
            <v>413157</v>
          </cell>
          <cell r="AS25">
            <v>483478</v>
          </cell>
          <cell r="AT25">
            <v>425478</v>
          </cell>
          <cell r="AU25">
            <v>908956</v>
          </cell>
          <cell r="AV25">
            <v>3846473</v>
          </cell>
          <cell r="AW25">
            <v>3576678</v>
          </cell>
          <cell r="AX25">
            <v>7423151</v>
          </cell>
          <cell r="AY25">
            <v>117548</v>
          </cell>
          <cell r="AZ25">
            <v>87352</v>
          </cell>
          <cell r="BA25">
            <v>204900</v>
          </cell>
          <cell r="BB25">
            <v>94855</v>
          </cell>
          <cell r="BC25">
            <v>79481</v>
          </cell>
          <cell r="BD25">
            <v>174336</v>
          </cell>
          <cell r="BE25">
            <v>212403</v>
          </cell>
          <cell r="BF25">
            <v>166833</v>
          </cell>
          <cell r="BG25">
            <v>379236</v>
          </cell>
          <cell r="BH25">
            <v>4058876</v>
          </cell>
          <cell r="BI25">
            <v>3743511</v>
          </cell>
          <cell r="BJ25">
            <v>7802387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306811</v>
          </cell>
          <cell r="G26">
            <v>249717</v>
          </cell>
          <cell r="H26">
            <v>556528</v>
          </cell>
          <cell r="I26">
            <v>277761</v>
          </cell>
          <cell r="J26">
            <v>222205</v>
          </cell>
          <cell r="K26">
            <v>499966</v>
          </cell>
          <cell r="L26">
            <v>273991</v>
          </cell>
          <cell r="M26">
            <v>214480</v>
          </cell>
          <cell r="N26">
            <v>488471</v>
          </cell>
          <cell r="O26">
            <v>268663</v>
          </cell>
          <cell r="P26">
            <v>213132</v>
          </cell>
          <cell r="Q26">
            <v>481795</v>
          </cell>
          <cell r="R26">
            <v>267733</v>
          </cell>
          <cell r="S26">
            <v>209346</v>
          </cell>
          <cell r="T26">
            <v>477079</v>
          </cell>
          <cell r="U26">
            <v>1394959</v>
          </cell>
          <cell r="V26">
            <v>1108880</v>
          </cell>
          <cell r="W26">
            <v>2503839</v>
          </cell>
          <cell r="X26">
            <v>242033</v>
          </cell>
          <cell r="Y26">
            <v>188896</v>
          </cell>
          <cell r="Z26">
            <v>430929</v>
          </cell>
          <cell r="AA26">
            <v>242850</v>
          </cell>
          <cell r="AB26">
            <v>194031</v>
          </cell>
          <cell r="AC26">
            <v>436881</v>
          </cell>
          <cell r="AD26">
            <v>258881</v>
          </cell>
          <cell r="AE26">
            <v>205349</v>
          </cell>
          <cell r="AF26">
            <v>464230</v>
          </cell>
          <cell r="AG26">
            <v>743764</v>
          </cell>
          <cell r="AH26">
            <v>588276</v>
          </cell>
          <cell r="AI26">
            <v>1332040</v>
          </cell>
          <cell r="AJ26">
            <v>2138723</v>
          </cell>
          <cell r="AK26">
            <v>1697156</v>
          </cell>
          <cell r="AL26">
            <v>3835879</v>
          </cell>
          <cell r="AM26">
            <v>156903</v>
          </cell>
          <cell r="AN26">
            <v>135952</v>
          </cell>
          <cell r="AO26">
            <v>292855</v>
          </cell>
          <cell r="AP26">
            <v>141884</v>
          </cell>
          <cell r="AQ26">
            <v>124444</v>
          </cell>
          <cell r="AR26">
            <v>266328</v>
          </cell>
          <cell r="AS26">
            <v>298787</v>
          </cell>
          <cell r="AT26">
            <v>260396</v>
          </cell>
          <cell r="AU26">
            <v>559183</v>
          </cell>
          <cell r="AV26">
            <v>2437510</v>
          </cell>
          <cell r="AW26">
            <v>1957552</v>
          </cell>
          <cell r="AX26">
            <v>4395062</v>
          </cell>
          <cell r="AY26">
            <v>128502</v>
          </cell>
          <cell r="AZ26">
            <v>104713</v>
          </cell>
          <cell r="BA26">
            <v>233215</v>
          </cell>
          <cell r="BB26">
            <v>113388</v>
          </cell>
          <cell r="BC26">
            <v>111955</v>
          </cell>
          <cell r="BD26">
            <v>225343</v>
          </cell>
          <cell r="BE26">
            <v>241890</v>
          </cell>
          <cell r="BF26">
            <v>216668</v>
          </cell>
          <cell r="BG26">
            <v>458558</v>
          </cell>
          <cell r="BH26">
            <v>2679400</v>
          </cell>
          <cell r="BI26">
            <v>2174220</v>
          </cell>
          <cell r="BJ26">
            <v>4853620</v>
          </cell>
        </row>
        <row r="27">
          <cell r="C27">
            <v>137213</v>
          </cell>
          <cell r="D27">
            <v>98037</v>
          </cell>
          <cell r="E27">
            <v>235250</v>
          </cell>
          <cell r="F27">
            <v>1310381</v>
          </cell>
          <cell r="G27">
            <v>1131071</v>
          </cell>
          <cell r="H27">
            <v>2441452</v>
          </cell>
          <cell r="I27">
            <v>983424</v>
          </cell>
          <cell r="J27">
            <v>869031</v>
          </cell>
          <cell r="K27">
            <v>1852455</v>
          </cell>
          <cell r="L27">
            <v>886771</v>
          </cell>
          <cell r="M27">
            <v>768254</v>
          </cell>
          <cell r="N27">
            <v>1655025</v>
          </cell>
          <cell r="O27">
            <v>796915</v>
          </cell>
          <cell r="P27">
            <v>681886</v>
          </cell>
          <cell r="Q27">
            <v>1478801</v>
          </cell>
          <cell r="R27">
            <v>749818</v>
          </cell>
          <cell r="S27">
            <v>621405</v>
          </cell>
          <cell r="T27">
            <v>1371223</v>
          </cell>
          <cell r="U27">
            <v>4727309</v>
          </cell>
          <cell r="V27">
            <v>4071647</v>
          </cell>
          <cell r="W27">
            <v>8798956</v>
          </cell>
          <cell r="X27">
            <v>809705</v>
          </cell>
          <cell r="Y27">
            <v>592024</v>
          </cell>
          <cell r="Z27">
            <v>1401729</v>
          </cell>
          <cell r="AA27">
            <v>734919</v>
          </cell>
          <cell r="AB27">
            <v>517568</v>
          </cell>
          <cell r="AC27">
            <v>1252487</v>
          </cell>
          <cell r="AD27">
            <v>763414</v>
          </cell>
          <cell r="AE27">
            <v>510413</v>
          </cell>
          <cell r="AF27">
            <v>1273827</v>
          </cell>
          <cell r="AG27">
            <v>2308038</v>
          </cell>
          <cell r="AH27">
            <v>1620005</v>
          </cell>
          <cell r="AI27">
            <v>3928043</v>
          </cell>
          <cell r="AJ27">
            <v>7035347</v>
          </cell>
          <cell r="AK27">
            <v>5691652</v>
          </cell>
          <cell r="AL27">
            <v>12726999</v>
          </cell>
          <cell r="AM27">
            <v>561118</v>
          </cell>
          <cell r="AN27">
            <v>344686</v>
          </cell>
          <cell r="AO27">
            <v>905804</v>
          </cell>
          <cell r="AP27">
            <v>542911</v>
          </cell>
          <cell r="AQ27">
            <v>310229</v>
          </cell>
          <cell r="AR27">
            <v>853140</v>
          </cell>
          <cell r="AS27">
            <v>1104029</v>
          </cell>
          <cell r="AT27">
            <v>654915</v>
          </cell>
          <cell r="AU27">
            <v>1758944</v>
          </cell>
          <cell r="AV27">
            <v>8139376</v>
          </cell>
          <cell r="AW27">
            <v>6346567</v>
          </cell>
          <cell r="AX27">
            <v>14485943</v>
          </cell>
          <cell r="AY27">
            <v>387659</v>
          </cell>
          <cell r="AZ27">
            <v>216258</v>
          </cell>
          <cell r="BA27">
            <v>603917</v>
          </cell>
          <cell r="BB27">
            <v>292106</v>
          </cell>
          <cell r="BC27">
            <v>158664</v>
          </cell>
          <cell r="BD27">
            <v>450770</v>
          </cell>
          <cell r="BE27">
            <v>679765</v>
          </cell>
          <cell r="BF27">
            <v>374922</v>
          </cell>
          <cell r="BG27">
            <v>1054687</v>
          </cell>
          <cell r="BH27">
            <v>8819141</v>
          </cell>
          <cell r="BI27">
            <v>6721489</v>
          </cell>
          <cell r="BJ27">
            <v>15540630</v>
          </cell>
        </row>
        <row r="28">
          <cell r="C28">
            <v>13911</v>
          </cell>
          <cell r="D28">
            <v>12474</v>
          </cell>
          <cell r="E28">
            <v>26385</v>
          </cell>
          <cell r="F28">
            <v>8004</v>
          </cell>
          <cell r="G28">
            <v>7573</v>
          </cell>
          <cell r="H28">
            <v>15577</v>
          </cell>
          <cell r="I28">
            <v>8671</v>
          </cell>
          <cell r="J28">
            <v>8054</v>
          </cell>
          <cell r="K28">
            <v>16725</v>
          </cell>
          <cell r="L28">
            <v>8960</v>
          </cell>
          <cell r="M28">
            <v>8214</v>
          </cell>
          <cell r="N28">
            <v>17174</v>
          </cell>
          <cell r="O28">
            <v>8723</v>
          </cell>
          <cell r="P28">
            <v>8548</v>
          </cell>
          <cell r="Q28">
            <v>17271</v>
          </cell>
          <cell r="R28">
            <v>7006</v>
          </cell>
          <cell r="S28">
            <v>7419</v>
          </cell>
          <cell r="T28">
            <v>14425</v>
          </cell>
          <cell r="U28">
            <v>41364</v>
          </cell>
          <cell r="V28">
            <v>39808</v>
          </cell>
          <cell r="W28">
            <v>81172</v>
          </cell>
          <cell r="X28">
            <v>5944</v>
          </cell>
          <cell r="Y28">
            <v>7001</v>
          </cell>
          <cell r="Z28">
            <v>12945</v>
          </cell>
          <cell r="AA28">
            <v>4815</v>
          </cell>
          <cell r="AB28">
            <v>5665</v>
          </cell>
          <cell r="AC28">
            <v>10480</v>
          </cell>
          <cell r="AD28">
            <v>4391</v>
          </cell>
          <cell r="AE28">
            <v>5359</v>
          </cell>
          <cell r="AF28">
            <v>9750</v>
          </cell>
          <cell r="AG28">
            <v>15150</v>
          </cell>
          <cell r="AH28">
            <v>18025</v>
          </cell>
          <cell r="AI28">
            <v>33175</v>
          </cell>
          <cell r="AJ28">
            <v>56514</v>
          </cell>
          <cell r="AK28">
            <v>57833</v>
          </cell>
          <cell r="AL28">
            <v>114347</v>
          </cell>
          <cell r="AM28">
            <v>3425</v>
          </cell>
          <cell r="AN28">
            <v>3950</v>
          </cell>
          <cell r="AO28">
            <v>7375</v>
          </cell>
          <cell r="AP28">
            <v>2458</v>
          </cell>
          <cell r="AQ28">
            <v>2756</v>
          </cell>
          <cell r="AR28">
            <v>5214</v>
          </cell>
          <cell r="AS28">
            <v>5883</v>
          </cell>
          <cell r="AT28">
            <v>6706</v>
          </cell>
          <cell r="AU28">
            <v>12589</v>
          </cell>
          <cell r="AV28">
            <v>62397</v>
          </cell>
          <cell r="AW28">
            <v>64539</v>
          </cell>
          <cell r="AX28">
            <v>126936</v>
          </cell>
          <cell r="AY28">
            <v>2142</v>
          </cell>
          <cell r="AZ28">
            <v>2177</v>
          </cell>
          <cell r="BA28">
            <v>4319</v>
          </cell>
          <cell r="BB28">
            <v>1935</v>
          </cell>
          <cell r="BC28">
            <v>2162</v>
          </cell>
          <cell r="BD28">
            <v>4097</v>
          </cell>
          <cell r="BE28">
            <v>4077</v>
          </cell>
          <cell r="BF28">
            <v>4339</v>
          </cell>
          <cell r="BG28">
            <v>8416</v>
          </cell>
          <cell r="BH28">
            <v>66474</v>
          </cell>
          <cell r="BI28">
            <v>68878</v>
          </cell>
          <cell r="BJ28">
            <v>135352</v>
          </cell>
        </row>
        <row r="29">
          <cell r="C29">
            <v>320212</v>
          </cell>
          <cell r="D29">
            <v>360320</v>
          </cell>
          <cell r="E29">
            <v>680532</v>
          </cell>
          <cell r="F29">
            <v>628699</v>
          </cell>
          <cell r="G29">
            <v>592857</v>
          </cell>
          <cell r="H29">
            <v>1221556</v>
          </cell>
          <cell r="I29">
            <v>617340</v>
          </cell>
          <cell r="J29">
            <v>585546</v>
          </cell>
          <cell r="K29">
            <v>1202886</v>
          </cell>
          <cell r="L29">
            <v>631201</v>
          </cell>
          <cell r="M29">
            <v>596276</v>
          </cell>
          <cell r="N29">
            <v>1227477</v>
          </cell>
          <cell r="O29">
            <v>645939</v>
          </cell>
          <cell r="P29">
            <v>608180</v>
          </cell>
          <cell r="Q29">
            <v>1254119</v>
          </cell>
          <cell r="R29">
            <v>667011</v>
          </cell>
          <cell r="S29">
            <v>627407</v>
          </cell>
          <cell r="T29">
            <v>1294418</v>
          </cell>
          <cell r="U29">
            <v>3190190</v>
          </cell>
          <cell r="V29">
            <v>3010266</v>
          </cell>
          <cell r="W29">
            <v>6200456</v>
          </cell>
          <cell r="X29">
            <v>635164</v>
          </cell>
          <cell r="Y29">
            <v>590537</v>
          </cell>
          <cell r="Z29">
            <v>1225701</v>
          </cell>
          <cell r="AA29">
            <v>647171</v>
          </cell>
          <cell r="AB29">
            <v>599399</v>
          </cell>
          <cell r="AC29">
            <v>1246570</v>
          </cell>
          <cell r="AD29">
            <v>652761</v>
          </cell>
          <cell r="AE29">
            <v>610136</v>
          </cell>
          <cell r="AF29">
            <v>1262897</v>
          </cell>
          <cell r="AG29">
            <v>1935096</v>
          </cell>
          <cell r="AH29">
            <v>1800072</v>
          </cell>
          <cell r="AI29">
            <v>3735168</v>
          </cell>
          <cell r="AJ29">
            <v>5125286</v>
          </cell>
          <cell r="AK29">
            <v>4810338</v>
          </cell>
          <cell r="AL29">
            <v>9935624</v>
          </cell>
          <cell r="AM29">
            <v>516357</v>
          </cell>
          <cell r="AN29">
            <v>492194</v>
          </cell>
          <cell r="AO29">
            <v>1008551</v>
          </cell>
          <cell r="AP29">
            <v>427302</v>
          </cell>
          <cell r="AQ29">
            <v>440341</v>
          </cell>
          <cell r="AR29">
            <v>867643</v>
          </cell>
          <cell r="AS29">
            <v>943659</v>
          </cell>
          <cell r="AT29">
            <v>932535</v>
          </cell>
          <cell r="AU29">
            <v>1876194</v>
          </cell>
          <cell r="AV29">
            <v>6068945</v>
          </cell>
          <cell r="AW29">
            <v>5742873</v>
          </cell>
          <cell r="AX29">
            <v>11811818</v>
          </cell>
          <cell r="AY29">
            <v>269933</v>
          </cell>
          <cell r="AZ29">
            <v>312739</v>
          </cell>
          <cell r="BA29">
            <v>582672</v>
          </cell>
          <cell r="BB29">
            <v>271047</v>
          </cell>
          <cell r="BC29">
            <v>314719</v>
          </cell>
          <cell r="BD29">
            <v>585766</v>
          </cell>
          <cell r="BE29">
            <v>540980</v>
          </cell>
          <cell r="BF29">
            <v>627458</v>
          </cell>
          <cell r="BG29">
            <v>1168438</v>
          </cell>
          <cell r="BH29">
            <v>6609925</v>
          </cell>
          <cell r="BI29">
            <v>6370331</v>
          </cell>
          <cell r="BJ29">
            <v>12980256</v>
          </cell>
        </row>
        <row r="30">
          <cell r="C30">
            <v>4616</v>
          </cell>
          <cell r="D30">
            <v>3919</v>
          </cell>
          <cell r="E30">
            <v>8535</v>
          </cell>
          <cell r="F30">
            <v>48864</v>
          </cell>
          <cell r="G30">
            <v>47120</v>
          </cell>
          <cell r="H30">
            <v>95984</v>
          </cell>
          <cell r="I30">
            <v>42958</v>
          </cell>
          <cell r="J30">
            <v>41500</v>
          </cell>
          <cell r="K30">
            <v>84458</v>
          </cell>
          <cell r="L30">
            <v>46285</v>
          </cell>
          <cell r="M30">
            <v>43400</v>
          </cell>
          <cell r="N30">
            <v>89685</v>
          </cell>
          <cell r="O30">
            <v>43984</v>
          </cell>
          <cell r="P30">
            <v>41475</v>
          </cell>
          <cell r="Q30">
            <v>85459</v>
          </cell>
          <cell r="R30">
            <v>46034</v>
          </cell>
          <cell r="S30">
            <v>42896</v>
          </cell>
          <cell r="T30">
            <v>88930</v>
          </cell>
          <cell r="U30">
            <v>228125</v>
          </cell>
          <cell r="V30">
            <v>216391</v>
          </cell>
          <cell r="W30">
            <v>444516</v>
          </cell>
          <cell r="X30">
            <v>44915</v>
          </cell>
          <cell r="Y30">
            <v>43212</v>
          </cell>
          <cell r="Z30">
            <v>88127</v>
          </cell>
          <cell r="AA30">
            <v>36197</v>
          </cell>
          <cell r="AB30">
            <v>34520</v>
          </cell>
          <cell r="AC30">
            <v>70717</v>
          </cell>
          <cell r="AD30">
            <v>30377</v>
          </cell>
          <cell r="AE30">
            <v>30082</v>
          </cell>
          <cell r="AF30">
            <v>60459</v>
          </cell>
          <cell r="AG30">
            <v>111489</v>
          </cell>
          <cell r="AH30">
            <v>107814</v>
          </cell>
          <cell r="AI30">
            <v>219303</v>
          </cell>
          <cell r="AJ30">
            <v>339614</v>
          </cell>
          <cell r="AK30">
            <v>324205</v>
          </cell>
          <cell r="AL30">
            <v>663819</v>
          </cell>
          <cell r="AM30">
            <v>31011</v>
          </cell>
          <cell r="AN30">
            <v>30013</v>
          </cell>
          <cell r="AO30">
            <v>61024</v>
          </cell>
          <cell r="AP30">
            <v>23682</v>
          </cell>
          <cell r="AQ30">
            <v>22135</v>
          </cell>
          <cell r="AR30">
            <v>45817</v>
          </cell>
          <cell r="AS30">
            <v>54693</v>
          </cell>
          <cell r="AT30">
            <v>52148</v>
          </cell>
          <cell r="AU30">
            <v>106841</v>
          </cell>
          <cell r="AV30">
            <v>394307</v>
          </cell>
          <cell r="AW30">
            <v>376353</v>
          </cell>
          <cell r="AX30">
            <v>770660</v>
          </cell>
          <cell r="AY30">
            <v>12433</v>
          </cell>
          <cell r="AZ30">
            <v>9137</v>
          </cell>
          <cell r="BA30">
            <v>21570</v>
          </cell>
          <cell r="BB30">
            <v>10873</v>
          </cell>
          <cell r="BC30">
            <v>8296</v>
          </cell>
          <cell r="BD30">
            <v>19169</v>
          </cell>
          <cell r="BE30">
            <v>23306</v>
          </cell>
          <cell r="BF30">
            <v>17433</v>
          </cell>
          <cell r="BG30">
            <v>40739</v>
          </cell>
          <cell r="BH30">
            <v>417613</v>
          </cell>
          <cell r="BI30">
            <v>393786</v>
          </cell>
          <cell r="BJ30">
            <v>811399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2816733</v>
          </cell>
          <cell r="G31">
            <v>2766484</v>
          </cell>
          <cell r="H31">
            <v>5583217</v>
          </cell>
          <cell r="I31">
            <v>2642511</v>
          </cell>
          <cell r="J31">
            <v>2617150</v>
          </cell>
          <cell r="K31">
            <v>5259661</v>
          </cell>
          <cell r="L31">
            <v>2619814</v>
          </cell>
          <cell r="M31">
            <v>2598200</v>
          </cell>
          <cell r="N31">
            <v>5218014</v>
          </cell>
          <cell r="O31">
            <v>2491647</v>
          </cell>
          <cell r="P31">
            <v>2371415</v>
          </cell>
          <cell r="Q31">
            <v>4863062</v>
          </cell>
          <cell r="R31">
            <v>2208849</v>
          </cell>
          <cell r="S31">
            <v>1941102</v>
          </cell>
          <cell r="T31">
            <v>4149951</v>
          </cell>
          <cell r="U31">
            <v>12779554</v>
          </cell>
          <cell r="V31">
            <v>12294351</v>
          </cell>
          <cell r="W31">
            <v>25073905</v>
          </cell>
          <cell r="X31">
            <v>1783218</v>
          </cell>
          <cell r="Y31">
            <v>1568860</v>
          </cell>
          <cell r="Z31">
            <v>3352078</v>
          </cell>
          <cell r="AA31">
            <v>1731039</v>
          </cell>
          <cell r="AB31">
            <v>1367081</v>
          </cell>
          <cell r="AC31">
            <v>3098120</v>
          </cell>
          <cell r="AD31">
            <v>1705109</v>
          </cell>
          <cell r="AE31">
            <v>1344919</v>
          </cell>
          <cell r="AF31">
            <v>3050028</v>
          </cell>
          <cell r="AG31">
            <v>5219366</v>
          </cell>
          <cell r="AH31">
            <v>4280860</v>
          </cell>
          <cell r="AI31">
            <v>9500226</v>
          </cell>
          <cell r="AJ31">
            <v>17998920</v>
          </cell>
          <cell r="AK31">
            <v>16575211</v>
          </cell>
          <cell r="AL31">
            <v>34574131</v>
          </cell>
          <cell r="AM31">
            <v>1881929</v>
          </cell>
          <cell r="AN31">
            <v>1390312</v>
          </cell>
          <cell r="AO31">
            <v>3272241</v>
          </cell>
          <cell r="AP31">
            <v>1834028</v>
          </cell>
          <cell r="AQ31">
            <v>1350287</v>
          </cell>
          <cell r="AR31">
            <v>3184315</v>
          </cell>
          <cell r="AS31">
            <v>3715957</v>
          </cell>
          <cell r="AT31">
            <v>2740599</v>
          </cell>
          <cell r="AU31">
            <v>6456556</v>
          </cell>
          <cell r="AV31">
            <v>21714877</v>
          </cell>
          <cell r="AW31">
            <v>19315810</v>
          </cell>
          <cell r="AX31">
            <v>41030687</v>
          </cell>
          <cell r="AY31">
            <v>842112</v>
          </cell>
          <cell r="AZ31">
            <v>633360</v>
          </cell>
          <cell r="BA31">
            <v>1475472</v>
          </cell>
          <cell r="BB31">
            <v>877146</v>
          </cell>
          <cell r="BC31">
            <v>659714</v>
          </cell>
          <cell r="BD31">
            <v>1536860</v>
          </cell>
          <cell r="BE31">
            <v>1719258</v>
          </cell>
          <cell r="BF31">
            <v>1293074</v>
          </cell>
          <cell r="BG31">
            <v>3012332</v>
          </cell>
          <cell r="BH31">
            <v>23434135</v>
          </cell>
          <cell r="BI31">
            <v>20608884</v>
          </cell>
          <cell r="BJ31">
            <v>44043019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127296</v>
          </cell>
          <cell r="G32">
            <v>114388</v>
          </cell>
          <cell r="H32">
            <v>241684</v>
          </cell>
          <cell r="I32">
            <v>115322</v>
          </cell>
          <cell r="J32">
            <v>106338</v>
          </cell>
          <cell r="K32">
            <v>221660</v>
          </cell>
          <cell r="L32">
            <v>111796</v>
          </cell>
          <cell r="M32">
            <v>106158</v>
          </cell>
          <cell r="N32">
            <v>217954</v>
          </cell>
          <cell r="O32">
            <v>109857</v>
          </cell>
          <cell r="P32">
            <v>104678</v>
          </cell>
          <cell r="Q32">
            <v>214535</v>
          </cell>
          <cell r="R32">
            <v>103651</v>
          </cell>
          <cell r="S32">
            <v>100655</v>
          </cell>
          <cell r="T32">
            <v>204306</v>
          </cell>
          <cell r="U32">
            <v>567922</v>
          </cell>
          <cell r="V32">
            <v>532217</v>
          </cell>
          <cell r="W32">
            <v>1100139</v>
          </cell>
          <cell r="X32">
            <v>106632</v>
          </cell>
          <cell r="Y32">
            <v>104416</v>
          </cell>
          <cell r="Z32">
            <v>211048</v>
          </cell>
          <cell r="AA32">
            <v>106546</v>
          </cell>
          <cell r="AB32">
            <v>103166</v>
          </cell>
          <cell r="AC32">
            <v>209712</v>
          </cell>
          <cell r="AD32">
            <v>103181</v>
          </cell>
          <cell r="AE32">
            <v>102275</v>
          </cell>
          <cell r="AF32">
            <v>205456</v>
          </cell>
          <cell r="AG32">
            <v>316359</v>
          </cell>
          <cell r="AH32">
            <v>309857</v>
          </cell>
          <cell r="AI32">
            <v>626216</v>
          </cell>
          <cell r="AJ32">
            <v>884281</v>
          </cell>
          <cell r="AK32">
            <v>842074</v>
          </cell>
          <cell r="AL32">
            <v>1726355</v>
          </cell>
          <cell r="AM32">
            <v>101515</v>
          </cell>
          <cell r="AN32">
            <v>83720</v>
          </cell>
          <cell r="AO32">
            <v>185235</v>
          </cell>
          <cell r="AP32">
            <v>84556</v>
          </cell>
          <cell r="AQ32">
            <v>73289</v>
          </cell>
          <cell r="AR32">
            <v>157845</v>
          </cell>
          <cell r="AS32">
            <v>186071</v>
          </cell>
          <cell r="AT32">
            <v>157009</v>
          </cell>
          <cell r="AU32">
            <v>343080</v>
          </cell>
          <cell r="AV32">
            <v>1070352</v>
          </cell>
          <cell r="AW32">
            <v>999083</v>
          </cell>
          <cell r="AX32">
            <v>2069435</v>
          </cell>
          <cell r="AY32">
            <v>65494</v>
          </cell>
          <cell r="AZ32">
            <v>54922</v>
          </cell>
          <cell r="BA32">
            <v>120416</v>
          </cell>
          <cell r="BB32">
            <v>60016</v>
          </cell>
          <cell r="BC32">
            <v>53877</v>
          </cell>
          <cell r="BD32">
            <v>113893</v>
          </cell>
          <cell r="BE32">
            <v>125510</v>
          </cell>
          <cell r="BF32">
            <v>108799</v>
          </cell>
          <cell r="BG32">
            <v>234309</v>
          </cell>
          <cell r="BH32">
            <v>1195862</v>
          </cell>
          <cell r="BI32">
            <v>1107882</v>
          </cell>
          <cell r="BJ32">
            <v>2303744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1312622</v>
          </cell>
          <cell r="G33">
            <v>1238489</v>
          </cell>
          <cell r="H33">
            <v>2551111</v>
          </cell>
          <cell r="I33">
            <v>997297</v>
          </cell>
          <cell r="J33">
            <v>965478</v>
          </cell>
          <cell r="K33">
            <v>1962775</v>
          </cell>
          <cell r="L33">
            <v>949395</v>
          </cell>
          <cell r="M33">
            <v>928885</v>
          </cell>
          <cell r="N33">
            <v>1878280</v>
          </cell>
          <cell r="O33">
            <v>930736</v>
          </cell>
          <cell r="P33">
            <v>926115</v>
          </cell>
          <cell r="Q33">
            <v>1856851</v>
          </cell>
          <cell r="R33">
            <v>897589</v>
          </cell>
          <cell r="S33">
            <v>919498</v>
          </cell>
          <cell r="T33">
            <v>1817087</v>
          </cell>
          <cell r="U33">
            <v>5087639</v>
          </cell>
          <cell r="V33">
            <v>4978465</v>
          </cell>
          <cell r="W33">
            <v>10066104</v>
          </cell>
          <cell r="X33">
            <v>784390</v>
          </cell>
          <cell r="Y33">
            <v>816321</v>
          </cell>
          <cell r="Z33">
            <v>1600711</v>
          </cell>
          <cell r="AA33">
            <v>726468</v>
          </cell>
          <cell r="AB33">
            <v>771131</v>
          </cell>
          <cell r="AC33">
            <v>1497599</v>
          </cell>
          <cell r="AD33">
            <v>634510</v>
          </cell>
          <cell r="AE33">
            <v>675002</v>
          </cell>
          <cell r="AF33">
            <v>1309512</v>
          </cell>
          <cell r="AG33">
            <v>2145368</v>
          </cell>
          <cell r="AH33">
            <v>2262454</v>
          </cell>
          <cell r="AI33">
            <v>4407822</v>
          </cell>
          <cell r="AJ33">
            <v>7233007</v>
          </cell>
          <cell r="AK33">
            <v>7240919</v>
          </cell>
          <cell r="AL33">
            <v>14473926</v>
          </cell>
          <cell r="AM33">
            <v>537059</v>
          </cell>
          <cell r="AN33">
            <v>569056</v>
          </cell>
          <cell r="AO33">
            <v>1106115</v>
          </cell>
          <cell r="AP33">
            <v>428554</v>
          </cell>
          <cell r="AQ33">
            <v>430953</v>
          </cell>
          <cell r="AR33">
            <v>859507</v>
          </cell>
          <cell r="AS33">
            <v>965613</v>
          </cell>
          <cell r="AT33">
            <v>1000009</v>
          </cell>
          <cell r="AU33">
            <v>1965622</v>
          </cell>
          <cell r="AV33">
            <v>8198620</v>
          </cell>
          <cell r="AW33">
            <v>8240928</v>
          </cell>
          <cell r="AX33">
            <v>16439548</v>
          </cell>
          <cell r="AY33">
            <v>330663</v>
          </cell>
          <cell r="AZ33">
            <v>261072</v>
          </cell>
          <cell r="BA33">
            <v>591735</v>
          </cell>
          <cell r="BB33">
            <v>239685</v>
          </cell>
          <cell r="BC33">
            <v>183924</v>
          </cell>
          <cell r="BD33">
            <v>423609</v>
          </cell>
          <cell r="BE33">
            <v>570348</v>
          </cell>
          <cell r="BF33">
            <v>444996</v>
          </cell>
          <cell r="BG33">
            <v>1015344</v>
          </cell>
          <cell r="BH33">
            <v>8768968</v>
          </cell>
          <cell r="BI33">
            <v>8685924</v>
          </cell>
          <cell r="BJ33">
            <v>17454892</v>
          </cell>
        </row>
        <row r="34">
          <cell r="C34">
            <v>3425</v>
          </cell>
          <cell r="D34">
            <v>3227</v>
          </cell>
          <cell r="E34">
            <v>6652</v>
          </cell>
          <cell r="F34">
            <v>3520</v>
          </cell>
          <cell r="G34">
            <v>3318</v>
          </cell>
          <cell r="H34">
            <v>6838</v>
          </cell>
          <cell r="I34">
            <v>3400</v>
          </cell>
          <cell r="J34">
            <v>3223</v>
          </cell>
          <cell r="K34">
            <v>6623</v>
          </cell>
          <cell r="L34">
            <v>3454</v>
          </cell>
          <cell r="M34">
            <v>3320</v>
          </cell>
          <cell r="N34">
            <v>6774</v>
          </cell>
          <cell r="O34">
            <v>3645</v>
          </cell>
          <cell r="P34">
            <v>3372</v>
          </cell>
          <cell r="Q34">
            <v>7017</v>
          </cell>
          <cell r="R34">
            <v>3534</v>
          </cell>
          <cell r="S34">
            <v>3456</v>
          </cell>
          <cell r="T34">
            <v>6990</v>
          </cell>
          <cell r="U34">
            <v>17553</v>
          </cell>
          <cell r="V34">
            <v>16689</v>
          </cell>
          <cell r="W34">
            <v>34242</v>
          </cell>
          <cell r="X34">
            <v>3940</v>
          </cell>
          <cell r="Y34">
            <v>3649</v>
          </cell>
          <cell r="Z34">
            <v>7589</v>
          </cell>
          <cell r="AA34">
            <v>3955</v>
          </cell>
          <cell r="AB34">
            <v>3582</v>
          </cell>
          <cell r="AC34">
            <v>7537</v>
          </cell>
          <cell r="AD34">
            <v>3723</v>
          </cell>
          <cell r="AE34">
            <v>3474</v>
          </cell>
          <cell r="AF34">
            <v>7197</v>
          </cell>
          <cell r="AG34">
            <v>11618</v>
          </cell>
          <cell r="AH34">
            <v>10705</v>
          </cell>
          <cell r="AI34">
            <v>22323</v>
          </cell>
          <cell r="AJ34">
            <v>29171</v>
          </cell>
          <cell r="AK34">
            <v>27394</v>
          </cell>
          <cell r="AL34">
            <v>56565</v>
          </cell>
          <cell r="AM34">
            <v>3698</v>
          </cell>
          <cell r="AN34">
            <v>3335</v>
          </cell>
          <cell r="AO34">
            <v>7033</v>
          </cell>
          <cell r="AP34">
            <v>2889</v>
          </cell>
          <cell r="AQ34">
            <v>2777</v>
          </cell>
          <cell r="AR34">
            <v>5666</v>
          </cell>
          <cell r="AS34">
            <v>6587</v>
          </cell>
          <cell r="AT34">
            <v>6112</v>
          </cell>
          <cell r="AU34">
            <v>12699</v>
          </cell>
          <cell r="AV34">
            <v>35758</v>
          </cell>
          <cell r="AW34">
            <v>33506</v>
          </cell>
          <cell r="AX34">
            <v>69264</v>
          </cell>
          <cell r="AY34">
            <v>2298</v>
          </cell>
          <cell r="AZ34">
            <v>2322</v>
          </cell>
          <cell r="BA34">
            <v>4620</v>
          </cell>
          <cell r="BB34">
            <v>2019</v>
          </cell>
          <cell r="BC34">
            <v>2105</v>
          </cell>
          <cell r="BD34">
            <v>4124</v>
          </cell>
          <cell r="BE34">
            <v>4317</v>
          </cell>
          <cell r="BF34">
            <v>4427</v>
          </cell>
          <cell r="BG34">
            <v>8744</v>
          </cell>
          <cell r="BH34">
            <v>40075</v>
          </cell>
          <cell r="BI34">
            <v>37933</v>
          </cell>
          <cell r="BJ34">
            <v>78008</v>
          </cell>
        </row>
        <row r="35">
          <cell r="C35">
            <v>9023</v>
          </cell>
          <cell r="D35">
            <v>7472</v>
          </cell>
          <cell r="E35">
            <v>16495</v>
          </cell>
          <cell r="F35">
            <v>7655</v>
          </cell>
          <cell r="G35">
            <v>7038</v>
          </cell>
          <cell r="H35">
            <v>14693</v>
          </cell>
          <cell r="I35">
            <v>9172</v>
          </cell>
          <cell r="J35">
            <v>7794</v>
          </cell>
          <cell r="K35">
            <v>16966</v>
          </cell>
          <cell r="L35">
            <v>9767</v>
          </cell>
          <cell r="M35">
            <v>8222</v>
          </cell>
          <cell r="N35">
            <v>17989</v>
          </cell>
          <cell r="O35">
            <v>9655</v>
          </cell>
          <cell r="P35">
            <v>7695</v>
          </cell>
          <cell r="Q35">
            <v>17350</v>
          </cell>
          <cell r="R35">
            <v>9158</v>
          </cell>
          <cell r="S35">
            <v>7603</v>
          </cell>
          <cell r="T35">
            <v>16761</v>
          </cell>
          <cell r="U35">
            <v>45407</v>
          </cell>
          <cell r="V35">
            <v>38352</v>
          </cell>
          <cell r="W35">
            <v>83759</v>
          </cell>
          <cell r="X35">
            <v>9460</v>
          </cell>
          <cell r="Y35">
            <v>7358</v>
          </cell>
          <cell r="Z35">
            <v>16818</v>
          </cell>
          <cell r="AA35">
            <v>8978</v>
          </cell>
          <cell r="AB35">
            <v>7159</v>
          </cell>
          <cell r="AC35">
            <v>16137</v>
          </cell>
          <cell r="AD35">
            <v>8882</v>
          </cell>
          <cell r="AE35">
            <v>7322</v>
          </cell>
          <cell r="AF35">
            <v>16204</v>
          </cell>
          <cell r="AG35">
            <v>27320</v>
          </cell>
          <cell r="AH35">
            <v>21839</v>
          </cell>
          <cell r="AI35">
            <v>49159</v>
          </cell>
          <cell r="AJ35">
            <v>72727</v>
          </cell>
          <cell r="AK35">
            <v>60191</v>
          </cell>
          <cell r="AL35">
            <v>132918</v>
          </cell>
          <cell r="AM35">
            <v>7733</v>
          </cell>
          <cell r="AN35">
            <v>6457</v>
          </cell>
          <cell r="AO35">
            <v>14190</v>
          </cell>
          <cell r="AP35">
            <v>6957</v>
          </cell>
          <cell r="AQ35">
            <v>5489</v>
          </cell>
          <cell r="AR35">
            <v>12446</v>
          </cell>
          <cell r="AS35">
            <v>14690</v>
          </cell>
          <cell r="AT35">
            <v>11946</v>
          </cell>
          <cell r="AU35">
            <v>26636</v>
          </cell>
          <cell r="AV35">
            <v>87417</v>
          </cell>
          <cell r="AW35">
            <v>72137</v>
          </cell>
          <cell r="AX35">
            <v>159554</v>
          </cell>
          <cell r="AY35">
            <v>8194</v>
          </cell>
          <cell r="AZ35">
            <v>6361</v>
          </cell>
          <cell r="BA35">
            <v>14555</v>
          </cell>
          <cell r="BB35">
            <v>7232</v>
          </cell>
          <cell r="BC35">
            <v>6101</v>
          </cell>
          <cell r="BD35">
            <v>13333</v>
          </cell>
          <cell r="BE35">
            <v>15426</v>
          </cell>
          <cell r="BF35">
            <v>12462</v>
          </cell>
          <cell r="BG35">
            <v>27888</v>
          </cell>
          <cell r="BH35">
            <v>102843</v>
          </cell>
          <cell r="BI35">
            <v>84599</v>
          </cell>
          <cell r="BJ35">
            <v>187442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4191</v>
          </cell>
          <cell r="G36">
            <v>3790</v>
          </cell>
          <cell r="H36">
            <v>7981</v>
          </cell>
          <cell r="I36">
            <v>4184</v>
          </cell>
          <cell r="J36">
            <v>3997</v>
          </cell>
          <cell r="K36">
            <v>8181</v>
          </cell>
          <cell r="L36">
            <v>4276</v>
          </cell>
          <cell r="M36">
            <v>3887</v>
          </cell>
          <cell r="N36">
            <v>8163</v>
          </cell>
          <cell r="O36">
            <v>4075</v>
          </cell>
          <cell r="P36">
            <v>3711</v>
          </cell>
          <cell r="Q36">
            <v>7786</v>
          </cell>
          <cell r="R36">
            <v>4013</v>
          </cell>
          <cell r="S36">
            <v>3656</v>
          </cell>
          <cell r="T36">
            <v>7669</v>
          </cell>
          <cell r="U36">
            <v>20739</v>
          </cell>
          <cell r="V36">
            <v>19041</v>
          </cell>
          <cell r="W36">
            <v>39780</v>
          </cell>
          <cell r="X36">
            <v>3549</v>
          </cell>
          <cell r="Y36">
            <v>2895</v>
          </cell>
          <cell r="Z36">
            <v>6444</v>
          </cell>
          <cell r="AA36">
            <v>3182</v>
          </cell>
          <cell r="AB36">
            <v>2597</v>
          </cell>
          <cell r="AC36">
            <v>5779</v>
          </cell>
          <cell r="AD36">
            <v>3276</v>
          </cell>
          <cell r="AE36">
            <v>2238</v>
          </cell>
          <cell r="AF36">
            <v>5514</v>
          </cell>
          <cell r="AG36">
            <v>10007</v>
          </cell>
          <cell r="AH36">
            <v>7730</v>
          </cell>
          <cell r="AI36">
            <v>17737</v>
          </cell>
          <cell r="AJ36">
            <v>30746</v>
          </cell>
          <cell r="AK36">
            <v>26771</v>
          </cell>
          <cell r="AL36">
            <v>57517</v>
          </cell>
          <cell r="AM36">
            <v>2211</v>
          </cell>
          <cell r="AN36">
            <v>1575</v>
          </cell>
          <cell r="AO36">
            <v>3786</v>
          </cell>
          <cell r="AP36">
            <v>1739</v>
          </cell>
          <cell r="AQ36">
            <v>1223</v>
          </cell>
          <cell r="AR36">
            <v>2962</v>
          </cell>
          <cell r="AS36">
            <v>3950</v>
          </cell>
          <cell r="AT36">
            <v>2798</v>
          </cell>
          <cell r="AU36">
            <v>6748</v>
          </cell>
          <cell r="AV36">
            <v>34696</v>
          </cell>
          <cell r="AW36">
            <v>29569</v>
          </cell>
          <cell r="AX36">
            <v>64265</v>
          </cell>
          <cell r="AY36">
            <v>815</v>
          </cell>
          <cell r="AZ36">
            <v>584</v>
          </cell>
          <cell r="BA36">
            <v>1399</v>
          </cell>
          <cell r="BB36">
            <v>935</v>
          </cell>
          <cell r="BC36">
            <v>665</v>
          </cell>
          <cell r="BD36">
            <v>1600</v>
          </cell>
          <cell r="BE36">
            <v>1750</v>
          </cell>
          <cell r="BF36">
            <v>1249</v>
          </cell>
          <cell r="BG36">
            <v>2999</v>
          </cell>
          <cell r="BH36">
            <v>36446</v>
          </cell>
          <cell r="BI36">
            <v>30818</v>
          </cell>
          <cell r="BJ36">
            <v>67264</v>
          </cell>
        </row>
        <row r="37">
          <cell r="C37">
            <v>4248</v>
          </cell>
          <cell r="D37">
            <v>3886</v>
          </cell>
          <cell r="E37">
            <v>8134</v>
          </cell>
          <cell r="F37">
            <v>2089</v>
          </cell>
          <cell r="G37">
            <v>1839</v>
          </cell>
          <cell r="H37">
            <v>3928</v>
          </cell>
          <cell r="I37">
            <v>1939</v>
          </cell>
          <cell r="J37">
            <v>1702</v>
          </cell>
          <cell r="K37">
            <v>3641</v>
          </cell>
          <cell r="L37">
            <v>1932</v>
          </cell>
          <cell r="M37">
            <v>1595</v>
          </cell>
          <cell r="N37">
            <v>3527</v>
          </cell>
          <cell r="O37">
            <v>1787</v>
          </cell>
          <cell r="P37">
            <v>1533</v>
          </cell>
          <cell r="Q37">
            <v>3320</v>
          </cell>
          <cell r="R37">
            <v>1890</v>
          </cell>
          <cell r="S37">
            <v>1523</v>
          </cell>
          <cell r="T37">
            <v>3413</v>
          </cell>
          <cell r="U37">
            <v>9637</v>
          </cell>
          <cell r="V37">
            <v>8192</v>
          </cell>
          <cell r="W37">
            <v>17829</v>
          </cell>
          <cell r="X37">
            <v>1599</v>
          </cell>
          <cell r="Y37">
            <v>1361</v>
          </cell>
          <cell r="Z37">
            <v>2960</v>
          </cell>
          <cell r="AA37">
            <v>1551</v>
          </cell>
          <cell r="AB37">
            <v>1459</v>
          </cell>
          <cell r="AC37">
            <v>3010</v>
          </cell>
          <cell r="AD37">
            <v>1705</v>
          </cell>
          <cell r="AE37">
            <v>1443</v>
          </cell>
          <cell r="AF37">
            <v>3148</v>
          </cell>
          <cell r="AG37">
            <v>4855</v>
          </cell>
          <cell r="AH37">
            <v>4263</v>
          </cell>
          <cell r="AI37">
            <v>9118</v>
          </cell>
          <cell r="AJ37">
            <v>14492</v>
          </cell>
          <cell r="AK37">
            <v>12455</v>
          </cell>
          <cell r="AL37">
            <v>26947</v>
          </cell>
          <cell r="AM37">
            <v>1419</v>
          </cell>
          <cell r="AN37">
            <v>1262</v>
          </cell>
          <cell r="AO37">
            <v>2681</v>
          </cell>
          <cell r="AP37">
            <v>1094</v>
          </cell>
          <cell r="AQ37">
            <v>1105</v>
          </cell>
          <cell r="AR37">
            <v>2199</v>
          </cell>
          <cell r="AS37">
            <v>2513</v>
          </cell>
          <cell r="AT37">
            <v>2367</v>
          </cell>
          <cell r="AU37">
            <v>4880</v>
          </cell>
          <cell r="AV37">
            <v>17005</v>
          </cell>
          <cell r="AW37">
            <v>14822</v>
          </cell>
          <cell r="AX37">
            <v>31827</v>
          </cell>
          <cell r="AY37">
            <v>848</v>
          </cell>
          <cell r="AZ37">
            <v>757</v>
          </cell>
          <cell r="BA37">
            <v>1605</v>
          </cell>
          <cell r="BB37">
            <v>752</v>
          </cell>
          <cell r="BC37">
            <v>703</v>
          </cell>
          <cell r="BD37">
            <v>1455</v>
          </cell>
          <cell r="BE37">
            <v>1600</v>
          </cell>
          <cell r="BF37">
            <v>1460</v>
          </cell>
          <cell r="BG37">
            <v>3060</v>
          </cell>
          <cell r="BH37">
            <v>18605</v>
          </cell>
          <cell r="BI37">
            <v>16282</v>
          </cell>
          <cell r="BJ37">
            <v>34887</v>
          </cell>
        </row>
        <row r="38">
          <cell r="C38">
            <v>70514</v>
          </cell>
          <cell r="D38">
            <v>64903</v>
          </cell>
          <cell r="E38">
            <v>135417</v>
          </cell>
          <cell r="F38">
            <v>182452</v>
          </cell>
          <cell r="G38">
            <v>162436</v>
          </cell>
          <cell r="H38">
            <v>344888</v>
          </cell>
          <cell r="I38">
            <v>182338</v>
          </cell>
          <cell r="J38">
            <v>169790</v>
          </cell>
          <cell r="K38">
            <v>352128</v>
          </cell>
          <cell r="L38">
            <v>183593</v>
          </cell>
          <cell r="M38">
            <v>159754</v>
          </cell>
          <cell r="N38">
            <v>343347</v>
          </cell>
          <cell r="O38">
            <v>182164</v>
          </cell>
          <cell r="P38">
            <v>155811</v>
          </cell>
          <cell r="Q38">
            <v>337975</v>
          </cell>
          <cell r="R38">
            <v>174104</v>
          </cell>
          <cell r="S38">
            <v>147497</v>
          </cell>
          <cell r="T38">
            <v>321601</v>
          </cell>
          <cell r="U38">
            <v>904651</v>
          </cell>
          <cell r="V38">
            <v>795288</v>
          </cell>
          <cell r="W38">
            <v>1699939</v>
          </cell>
          <cell r="X38">
            <v>169052</v>
          </cell>
          <cell r="Y38">
            <v>142363</v>
          </cell>
          <cell r="Z38">
            <v>311415</v>
          </cell>
          <cell r="AA38">
            <v>161549</v>
          </cell>
          <cell r="AB38">
            <v>137037</v>
          </cell>
          <cell r="AC38">
            <v>298586</v>
          </cell>
          <cell r="AD38">
            <v>210107</v>
          </cell>
          <cell r="AE38">
            <v>177172</v>
          </cell>
          <cell r="AF38">
            <v>387279</v>
          </cell>
          <cell r="AG38">
            <v>540708</v>
          </cell>
          <cell r="AH38">
            <v>456572</v>
          </cell>
          <cell r="AI38">
            <v>997280</v>
          </cell>
          <cell r="AJ38">
            <v>1445359</v>
          </cell>
          <cell r="AK38">
            <v>1251860</v>
          </cell>
          <cell r="AL38">
            <v>2697219</v>
          </cell>
          <cell r="AM38">
            <v>157559</v>
          </cell>
          <cell r="AN38">
            <v>133311</v>
          </cell>
          <cell r="AO38">
            <v>290870</v>
          </cell>
          <cell r="AP38">
            <v>121371</v>
          </cell>
          <cell r="AQ38">
            <v>104823</v>
          </cell>
          <cell r="AR38">
            <v>226194</v>
          </cell>
          <cell r="AS38">
            <v>278930</v>
          </cell>
          <cell r="AT38">
            <v>238134</v>
          </cell>
          <cell r="AU38">
            <v>517064</v>
          </cell>
          <cell r="AV38">
            <v>1724289</v>
          </cell>
          <cell r="AW38">
            <v>1489994</v>
          </cell>
          <cell r="AX38">
            <v>3214283</v>
          </cell>
          <cell r="AY38">
            <v>114941</v>
          </cell>
          <cell r="AZ38">
            <v>97056</v>
          </cell>
          <cell r="BA38">
            <v>211997</v>
          </cell>
          <cell r="BB38">
            <v>93104</v>
          </cell>
          <cell r="BC38">
            <v>84192</v>
          </cell>
          <cell r="BD38">
            <v>177296</v>
          </cell>
          <cell r="BE38">
            <v>208045</v>
          </cell>
          <cell r="BF38">
            <v>181248</v>
          </cell>
          <cell r="BG38">
            <v>389293</v>
          </cell>
          <cell r="BH38">
            <v>1932334</v>
          </cell>
          <cell r="BI38">
            <v>1671242</v>
          </cell>
          <cell r="BJ38">
            <v>3603576</v>
          </cell>
        </row>
        <row r="39">
          <cell r="C39">
            <v>471</v>
          </cell>
          <cell r="D39">
            <v>431</v>
          </cell>
          <cell r="E39">
            <v>902</v>
          </cell>
          <cell r="F39">
            <v>583</v>
          </cell>
          <cell r="G39">
            <v>535</v>
          </cell>
          <cell r="H39">
            <v>1118</v>
          </cell>
          <cell r="I39">
            <v>605</v>
          </cell>
          <cell r="J39">
            <v>602</v>
          </cell>
          <cell r="K39">
            <v>1207</v>
          </cell>
          <cell r="L39">
            <v>665</v>
          </cell>
          <cell r="M39">
            <v>603</v>
          </cell>
          <cell r="N39">
            <v>1268</v>
          </cell>
          <cell r="O39">
            <v>660</v>
          </cell>
          <cell r="P39">
            <v>659</v>
          </cell>
          <cell r="Q39">
            <v>1319</v>
          </cell>
          <cell r="R39">
            <v>868</v>
          </cell>
          <cell r="S39">
            <v>981</v>
          </cell>
          <cell r="T39">
            <v>1849</v>
          </cell>
          <cell r="U39">
            <v>3381</v>
          </cell>
          <cell r="V39">
            <v>3380</v>
          </cell>
          <cell r="W39">
            <v>6761</v>
          </cell>
          <cell r="X39">
            <v>588</v>
          </cell>
          <cell r="Y39">
            <v>648</v>
          </cell>
          <cell r="Z39">
            <v>1236</v>
          </cell>
          <cell r="AA39">
            <v>553</v>
          </cell>
          <cell r="AB39">
            <v>560</v>
          </cell>
          <cell r="AC39">
            <v>1113</v>
          </cell>
          <cell r="AD39">
            <v>605</v>
          </cell>
          <cell r="AE39">
            <v>556</v>
          </cell>
          <cell r="AF39">
            <v>1161</v>
          </cell>
          <cell r="AG39">
            <v>1746</v>
          </cell>
          <cell r="AH39">
            <v>1764</v>
          </cell>
          <cell r="AI39">
            <v>3510</v>
          </cell>
          <cell r="AJ39">
            <v>5127</v>
          </cell>
          <cell r="AK39">
            <v>5144</v>
          </cell>
          <cell r="AL39">
            <v>10271</v>
          </cell>
          <cell r="AM39">
            <v>708</v>
          </cell>
          <cell r="AN39">
            <v>647</v>
          </cell>
          <cell r="AO39">
            <v>1355</v>
          </cell>
          <cell r="AP39">
            <v>562</v>
          </cell>
          <cell r="AQ39">
            <v>597</v>
          </cell>
          <cell r="AR39">
            <v>1159</v>
          </cell>
          <cell r="AS39">
            <v>1270</v>
          </cell>
          <cell r="AT39">
            <v>1244</v>
          </cell>
          <cell r="AU39">
            <v>2514</v>
          </cell>
          <cell r="AV39">
            <v>6397</v>
          </cell>
          <cell r="AW39">
            <v>6388</v>
          </cell>
          <cell r="AX39">
            <v>12785</v>
          </cell>
          <cell r="AY39">
            <v>536</v>
          </cell>
          <cell r="AZ39">
            <v>579</v>
          </cell>
          <cell r="BA39">
            <v>1115</v>
          </cell>
          <cell r="BB39">
            <v>639</v>
          </cell>
          <cell r="BC39">
            <v>582</v>
          </cell>
          <cell r="BD39">
            <v>1221</v>
          </cell>
          <cell r="BE39">
            <v>1175</v>
          </cell>
          <cell r="BF39">
            <v>1161</v>
          </cell>
          <cell r="BG39">
            <v>2336</v>
          </cell>
          <cell r="BH39">
            <v>7572</v>
          </cell>
          <cell r="BI39">
            <v>7549</v>
          </cell>
          <cell r="BJ39">
            <v>15121</v>
          </cell>
        </row>
        <row r="40">
          <cell r="C40">
            <v>20626</v>
          </cell>
          <cell r="D40">
            <v>19052</v>
          </cell>
          <cell r="E40">
            <v>39678</v>
          </cell>
          <cell r="F40">
            <v>11060</v>
          </cell>
          <cell r="G40">
            <v>10687</v>
          </cell>
          <cell r="H40">
            <v>21747</v>
          </cell>
          <cell r="I40">
            <v>11451</v>
          </cell>
          <cell r="J40">
            <v>10802</v>
          </cell>
          <cell r="K40">
            <v>22253</v>
          </cell>
          <cell r="L40">
            <v>11479</v>
          </cell>
          <cell r="M40">
            <v>10568</v>
          </cell>
          <cell r="N40">
            <v>22047</v>
          </cell>
          <cell r="O40">
            <v>11033</v>
          </cell>
          <cell r="P40">
            <v>10877</v>
          </cell>
          <cell r="Q40">
            <v>21910</v>
          </cell>
          <cell r="R40">
            <v>12033</v>
          </cell>
          <cell r="S40">
            <v>11597</v>
          </cell>
          <cell r="T40">
            <v>23630</v>
          </cell>
          <cell r="U40">
            <v>57056</v>
          </cell>
          <cell r="V40">
            <v>54531</v>
          </cell>
          <cell r="W40">
            <v>111587</v>
          </cell>
          <cell r="X40">
            <v>12305</v>
          </cell>
          <cell r="Y40">
            <v>11473</v>
          </cell>
          <cell r="Z40">
            <v>23778</v>
          </cell>
          <cell r="AA40">
            <v>12309</v>
          </cell>
          <cell r="AB40">
            <v>11440</v>
          </cell>
          <cell r="AC40">
            <v>23749</v>
          </cell>
          <cell r="AD40">
            <v>11699</v>
          </cell>
          <cell r="AE40">
            <v>11362</v>
          </cell>
          <cell r="AF40">
            <v>23061</v>
          </cell>
          <cell r="AG40">
            <v>36313</v>
          </cell>
          <cell r="AH40">
            <v>34275</v>
          </cell>
          <cell r="AI40">
            <v>70588</v>
          </cell>
          <cell r="AJ40">
            <v>93369</v>
          </cell>
          <cell r="AK40">
            <v>88806</v>
          </cell>
          <cell r="AL40">
            <v>182175</v>
          </cell>
          <cell r="AM40">
            <v>11478</v>
          </cell>
          <cell r="AN40">
            <v>11131</v>
          </cell>
          <cell r="AO40">
            <v>22609</v>
          </cell>
          <cell r="AP40">
            <v>9089</v>
          </cell>
          <cell r="AQ40">
            <v>9414</v>
          </cell>
          <cell r="AR40">
            <v>18503</v>
          </cell>
          <cell r="AS40">
            <v>20567</v>
          </cell>
          <cell r="AT40">
            <v>20545</v>
          </cell>
          <cell r="AU40">
            <v>41112</v>
          </cell>
          <cell r="AV40">
            <v>113936</v>
          </cell>
          <cell r="AW40">
            <v>109351</v>
          </cell>
          <cell r="AX40">
            <v>223287</v>
          </cell>
          <cell r="AY40">
            <v>6566</v>
          </cell>
          <cell r="AZ40">
            <v>7567</v>
          </cell>
          <cell r="BA40">
            <v>14133</v>
          </cell>
          <cell r="BB40">
            <v>6330</v>
          </cell>
          <cell r="BC40">
            <v>7358</v>
          </cell>
          <cell r="BD40">
            <v>13688</v>
          </cell>
          <cell r="BE40">
            <v>12896</v>
          </cell>
          <cell r="BF40">
            <v>14925</v>
          </cell>
          <cell r="BG40">
            <v>27821</v>
          </cell>
          <cell r="BH40">
            <v>126832</v>
          </cell>
          <cell r="BI40">
            <v>124276</v>
          </cell>
          <cell r="BJ40">
            <v>251108</v>
          </cell>
        </row>
        <row r="41">
          <cell r="C41">
            <v>3041270</v>
          </cell>
          <cell r="D41">
            <v>2758059</v>
          </cell>
          <cell r="E41">
            <v>5799329</v>
          </cell>
          <cell r="F41">
            <v>16528804</v>
          </cell>
          <cell r="G41">
            <v>15054795</v>
          </cell>
          <cell r="H41">
            <v>31583599</v>
          </cell>
          <cell r="I41">
            <v>14563961</v>
          </cell>
          <cell r="J41">
            <v>13431265</v>
          </cell>
          <cell r="K41">
            <v>27995226</v>
          </cell>
          <cell r="L41">
            <v>13959254</v>
          </cell>
          <cell r="M41">
            <v>12897941</v>
          </cell>
          <cell r="N41">
            <v>26857195</v>
          </cell>
          <cell r="O41">
            <v>13194550</v>
          </cell>
          <cell r="P41">
            <v>12111699</v>
          </cell>
          <cell r="Q41">
            <v>25306249</v>
          </cell>
          <cell r="R41">
            <v>12598533</v>
          </cell>
          <cell r="S41">
            <v>11329041</v>
          </cell>
          <cell r="T41">
            <v>23927574</v>
          </cell>
          <cell r="U41">
            <v>70845102</v>
          </cell>
          <cell r="V41">
            <v>64824741</v>
          </cell>
          <cell r="W41">
            <v>135669843</v>
          </cell>
          <cell r="X41">
            <v>11230657</v>
          </cell>
          <cell r="Y41">
            <v>9892078</v>
          </cell>
          <cell r="Z41">
            <v>21122735</v>
          </cell>
          <cell r="AA41">
            <v>10497810</v>
          </cell>
          <cell r="AB41">
            <v>9163145</v>
          </cell>
          <cell r="AC41">
            <v>19660955</v>
          </cell>
          <cell r="AD41">
            <v>10099714</v>
          </cell>
          <cell r="AE41">
            <v>8537598</v>
          </cell>
          <cell r="AF41">
            <v>18637312</v>
          </cell>
          <cell r="AG41">
            <v>31828181</v>
          </cell>
          <cell r="AH41">
            <v>27592821</v>
          </cell>
          <cell r="AI41">
            <v>59421002</v>
          </cell>
          <cell r="AJ41">
            <v>102673283</v>
          </cell>
          <cell r="AK41">
            <v>92417562</v>
          </cell>
          <cell r="AL41">
            <v>195090845</v>
          </cell>
          <cell r="AM41">
            <v>8919809</v>
          </cell>
          <cell r="AN41">
            <v>7260183</v>
          </cell>
          <cell r="AO41">
            <v>16179992</v>
          </cell>
          <cell r="AP41">
            <v>7976034</v>
          </cell>
          <cell r="AQ41">
            <v>6442493</v>
          </cell>
          <cell r="AR41">
            <v>14418527</v>
          </cell>
          <cell r="AS41">
            <v>16895843</v>
          </cell>
          <cell r="AT41">
            <v>13702676</v>
          </cell>
          <cell r="AU41">
            <v>30598519</v>
          </cell>
          <cell r="AV41">
            <v>119569126</v>
          </cell>
          <cell r="AW41">
            <v>106120238</v>
          </cell>
          <cell r="AX41">
            <v>225689364</v>
          </cell>
          <cell r="AY41">
            <v>5257297</v>
          </cell>
          <cell r="AZ41">
            <v>4123801</v>
          </cell>
          <cell r="BA41">
            <v>9381098</v>
          </cell>
          <cell r="BB41">
            <v>4577373</v>
          </cell>
          <cell r="BC41">
            <v>3708873</v>
          </cell>
          <cell r="BD41">
            <v>8286246</v>
          </cell>
          <cell r="BE41">
            <v>9834670</v>
          </cell>
          <cell r="BF41">
            <v>7832674</v>
          </cell>
          <cell r="BG41">
            <v>17667344</v>
          </cell>
          <cell r="BH41">
            <v>129403796</v>
          </cell>
          <cell r="BI41">
            <v>113952912</v>
          </cell>
          <cell r="BJ41">
            <v>243356708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Zeros="0" view="pageBreakPreview" topLeftCell="A37" zoomScaleSheetLayoutView="100" workbookViewId="0">
      <selection activeCell="I39" sqref="I39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3.7109375" style="5" customWidth="1"/>
    <col min="4" max="4" width="12.85546875" style="5" customWidth="1"/>
    <col min="5" max="5" width="12" style="5" customWidth="1"/>
    <col min="6" max="7" width="10.5703125" style="5" customWidth="1"/>
    <col min="8" max="8" width="12" style="5" customWidth="1"/>
    <col min="9" max="9" width="10" style="5" customWidth="1"/>
    <col min="10" max="16384" width="9.140625" style="5"/>
  </cols>
  <sheetData>
    <row r="1" spans="1:9" s="4" customFormat="1" ht="24.75" customHeight="1" x14ac:dyDescent="0.25">
      <c r="B1" s="1"/>
      <c r="C1" s="213" t="s">
        <v>169</v>
      </c>
      <c r="E1" s="12"/>
      <c r="F1" s="12"/>
      <c r="G1" s="12"/>
      <c r="H1" s="21"/>
    </row>
    <row r="2" spans="1:9" s="16" customFormat="1" ht="95.25" customHeight="1" x14ac:dyDescent="0.25">
      <c r="A2" s="20" t="s">
        <v>70</v>
      </c>
      <c r="B2" s="20" t="s">
        <v>68</v>
      </c>
      <c r="C2" s="20" t="s">
        <v>80</v>
      </c>
      <c r="D2" s="20" t="s">
        <v>78</v>
      </c>
      <c r="E2" s="20" t="s">
        <v>79</v>
      </c>
      <c r="F2" s="20" t="s">
        <v>74</v>
      </c>
      <c r="G2" s="20" t="s">
        <v>62</v>
      </c>
      <c r="H2" s="20" t="s">
        <v>15</v>
      </c>
      <c r="I2" s="20" t="s">
        <v>75</v>
      </c>
    </row>
    <row r="3" spans="1:9" s="29" customFormat="1" ht="13.5" customHeight="1" x14ac:dyDescent="0.25">
      <c r="A3" s="32">
        <v>1</v>
      </c>
      <c r="B3" s="32">
        <v>2</v>
      </c>
      <c r="C3" s="32">
        <v>3</v>
      </c>
      <c r="D3" s="32">
        <v>4</v>
      </c>
      <c r="E3" s="32">
        <v>5</v>
      </c>
      <c r="F3" s="32">
        <v>6</v>
      </c>
      <c r="G3" s="32">
        <v>7</v>
      </c>
      <c r="H3" s="32">
        <v>8</v>
      </c>
      <c r="I3" s="32">
        <v>9</v>
      </c>
    </row>
    <row r="4" spans="1:9" ht="19.5" customHeight="1" x14ac:dyDescent="0.25">
      <c r="A4" s="7">
        <v>1</v>
      </c>
      <c r="B4" s="2" t="s">
        <v>16</v>
      </c>
      <c r="C4" s="25">
        <v>3</v>
      </c>
      <c r="D4" s="23">
        <f>InstMan!K6</f>
        <v>5143</v>
      </c>
      <c r="E4" s="23">
        <f>InstMan!T6</f>
        <v>18776</v>
      </c>
      <c r="F4" s="23">
        <f>InstMan!AC6</f>
        <v>15421</v>
      </c>
      <c r="G4" s="23">
        <f>InstMan!AL6</f>
        <v>66834</v>
      </c>
      <c r="H4" s="23">
        <f t="shared" ref="H4:H38" si="0">SUM(D4:G4)</f>
        <v>106174</v>
      </c>
      <c r="I4" s="8">
        <f>InstMan!AU6</f>
        <v>0</v>
      </c>
    </row>
    <row r="5" spans="1:9" ht="19.5" customHeight="1" x14ac:dyDescent="0.25">
      <c r="A5" s="7">
        <v>2</v>
      </c>
      <c r="B5" s="2" t="s">
        <v>17</v>
      </c>
      <c r="C5" s="25">
        <v>0</v>
      </c>
      <c r="D5" s="23">
        <f>InstMan!K7</f>
        <v>118</v>
      </c>
      <c r="E5" s="23">
        <f>InstMan!T7</f>
        <v>191</v>
      </c>
      <c r="F5" s="23">
        <f>InstMan!AC7</f>
        <v>920</v>
      </c>
      <c r="G5" s="23">
        <f>InstMan!AL7</f>
        <v>1941</v>
      </c>
      <c r="H5" s="23">
        <f t="shared" si="0"/>
        <v>3170</v>
      </c>
      <c r="I5" s="8">
        <f>InstMan!AU7</f>
        <v>1596</v>
      </c>
    </row>
    <row r="6" spans="1:9" ht="19.5" customHeight="1" x14ac:dyDescent="0.25">
      <c r="A6" s="7">
        <v>3</v>
      </c>
      <c r="B6" s="2" t="s">
        <v>49</v>
      </c>
      <c r="C6" s="25">
        <v>3</v>
      </c>
      <c r="D6" s="23">
        <f>InstMan!K8</f>
        <v>1081</v>
      </c>
      <c r="E6" s="23">
        <f>InstMan!T8</f>
        <v>5482</v>
      </c>
      <c r="F6" s="23">
        <f>InstMan!AC8</f>
        <v>14133</v>
      </c>
      <c r="G6" s="23">
        <f>InstMan!AL8</f>
        <v>31202</v>
      </c>
      <c r="H6" s="23">
        <f t="shared" si="0"/>
        <v>51898</v>
      </c>
      <c r="I6" s="8">
        <f>InstMan!AU8</f>
        <v>0</v>
      </c>
    </row>
    <row r="7" spans="1:9" ht="19.5" customHeight="1" x14ac:dyDescent="0.25">
      <c r="A7" s="7">
        <v>4</v>
      </c>
      <c r="B7" s="3" t="s">
        <v>50</v>
      </c>
      <c r="C7" s="26">
        <v>3</v>
      </c>
      <c r="D7" s="23">
        <f>InstMan!K9</f>
        <v>2217</v>
      </c>
      <c r="E7" s="23">
        <f>InstMan!T9</f>
        <v>2286</v>
      </c>
      <c r="F7" s="23">
        <f>InstMan!AC9</f>
        <v>25587</v>
      </c>
      <c r="G7" s="23">
        <f>InstMan!AL9</f>
        <v>42573</v>
      </c>
      <c r="H7" s="23">
        <f t="shared" si="0"/>
        <v>72663</v>
      </c>
      <c r="I7" s="8">
        <f>InstMan!AU9</f>
        <v>1</v>
      </c>
    </row>
    <row r="8" spans="1:9" ht="19.5" customHeight="1" x14ac:dyDescent="0.25">
      <c r="A8" s="7">
        <v>5</v>
      </c>
      <c r="B8" s="3" t="s">
        <v>19</v>
      </c>
      <c r="C8" s="26">
        <v>4</v>
      </c>
      <c r="D8" s="23">
        <f>InstMan!K10</f>
        <v>2799</v>
      </c>
      <c r="E8" s="23">
        <f>InstMan!T10</f>
        <v>2029</v>
      </c>
      <c r="F8" s="23">
        <f>InstMan!AC10</f>
        <v>15488</v>
      </c>
      <c r="G8" s="23">
        <f>InstMan!AL10</f>
        <v>35274</v>
      </c>
      <c r="H8" s="23">
        <f t="shared" si="0"/>
        <v>55590</v>
      </c>
      <c r="I8" s="8">
        <f>InstMan!AU10</f>
        <v>1353</v>
      </c>
    </row>
    <row r="9" spans="1:9" ht="19.5" customHeight="1" x14ac:dyDescent="0.25">
      <c r="A9" s="7">
        <v>6</v>
      </c>
      <c r="B9" s="2" t="s">
        <v>20</v>
      </c>
      <c r="C9" s="25">
        <v>1</v>
      </c>
      <c r="D9" s="23">
        <f>InstMan!K11</f>
        <v>82</v>
      </c>
      <c r="E9" s="23">
        <f>InstMan!T11</f>
        <v>378</v>
      </c>
      <c r="F9" s="23">
        <f>InstMan!AC11</f>
        <v>438</v>
      </c>
      <c r="G9" s="23">
        <f>InstMan!AL11</f>
        <v>1254</v>
      </c>
      <c r="H9" s="23">
        <f t="shared" si="0"/>
        <v>2152</v>
      </c>
      <c r="I9" s="8">
        <f>InstMan!AU11</f>
        <v>0</v>
      </c>
    </row>
    <row r="10" spans="1:9" ht="19.5" customHeight="1" x14ac:dyDescent="0.25">
      <c r="A10" s="7">
        <v>7</v>
      </c>
      <c r="B10" s="2" t="s">
        <v>21</v>
      </c>
      <c r="C10" s="25">
        <v>1</v>
      </c>
      <c r="D10" s="23">
        <f>InstMan!K12</f>
        <v>3575</v>
      </c>
      <c r="E10" s="23">
        <f>InstMan!T12</f>
        <v>6269</v>
      </c>
      <c r="F10" s="23">
        <f>InstMan!AC12</f>
        <v>42145</v>
      </c>
      <c r="G10" s="23">
        <f>InstMan!AL12</f>
        <v>0</v>
      </c>
      <c r="H10" s="23">
        <f t="shared" si="0"/>
        <v>51989</v>
      </c>
      <c r="I10" s="8">
        <f>InstMan!AU12</f>
        <v>0</v>
      </c>
    </row>
    <row r="11" spans="1:9" ht="19.5" customHeight="1" x14ac:dyDescent="0.25">
      <c r="A11" s="7">
        <v>8</v>
      </c>
      <c r="B11" s="2" t="s">
        <v>22</v>
      </c>
      <c r="C11" s="25">
        <v>1</v>
      </c>
      <c r="D11" s="223">
        <f>InstMan!K13</f>
        <v>3436</v>
      </c>
      <c r="E11" s="223">
        <f>InstMan!T13</f>
        <v>3542</v>
      </c>
      <c r="F11" s="23">
        <f>InstMan!AC13</f>
        <v>3483</v>
      </c>
      <c r="G11" s="23">
        <f>InstMan!AL13</f>
        <v>13987</v>
      </c>
      <c r="H11" s="23">
        <f t="shared" si="0"/>
        <v>24448</v>
      </c>
      <c r="I11" s="8">
        <f>InstMan!AU13</f>
        <v>17</v>
      </c>
    </row>
    <row r="12" spans="1:9" ht="19.5" customHeight="1" x14ac:dyDescent="0.25">
      <c r="A12" s="10">
        <v>9</v>
      </c>
      <c r="B12" s="2" t="s">
        <v>51</v>
      </c>
      <c r="C12" s="25">
        <v>1</v>
      </c>
      <c r="D12" s="23">
        <f>InstMan!K14</f>
        <v>1727</v>
      </c>
      <c r="E12" s="23">
        <f>InstMan!T14</f>
        <v>1466</v>
      </c>
      <c r="F12" s="23">
        <f>InstMan!AC14</f>
        <v>5084</v>
      </c>
      <c r="G12" s="23">
        <f>InstMan!AL14</f>
        <v>11376</v>
      </c>
      <c r="H12" s="23">
        <f t="shared" si="0"/>
        <v>19653</v>
      </c>
      <c r="I12" s="8">
        <f>InstMan!AU14</f>
        <v>14</v>
      </c>
    </row>
    <row r="13" spans="1:9" ht="19.5" customHeight="1" x14ac:dyDescent="0.25">
      <c r="A13" s="7">
        <v>10</v>
      </c>
      <c r="B13" s="2" t="s">
        <v>52</v>
      </c>
      <c r="C13" s="25">
        <v>1</v>
      </c>
      <c r="D13" s="23">
        <f>InstMan!K15</f>
        <v>889</v>
      </c>
      <c r="E13" s="23">
        <f>InstMan!T15</f>
        <v>2216</v>
      </c>
      <c r="F13" s="23">
        <f>InstMan!AC15</f>
        <v>8877</v>
      </c>
      <c r="G13" s="23">
        <f>InstMan!AL15</f>
        <v>15446</v>
      </c>
      <c r="H13" s="23">
        <f t="shared" si="0"/>
        <v>27428</v>
      </c>
      <c r="I13" s="8">
        <f>InstMan!AU15</f>
        <v>0</v>
      </c>
    </row>
    <row r="14" spans="1:9" ht="19.5" customHeight="1" x14ac:dyDescent="0.25">
      <c r="A14" s="7">
        <v>11</v>
      </c>
      <c r="B14" s="2" t="s">
        <v>53</v>
      </c>
      <c r="C14" s="25">
        <v>1</v>
      </c>
      <c r="D14" s="223">
        <f>InstMan!K16</f>
        <v>1118</v>
      </c>
      <c r="E14" s="223">
        <f>InstMan!T16</f>
        <v>4225</v>
      </c>
      <c r="F14" s="23">
        <f>InstMan!AC16</f>
        <v>14863</v>
      </c>
      <c r="G14" s="23">
        <f>InstMan!AL16</f>
        <v>26731</v>
      </c>
      <c r="H14" s="23">
        <f t="shared" si="0"/>
        <v>46937</v>
      </c>
      <c r="I14" s="227">
        <f>InstMan!AU16</f>
        <v>95</v>
      </c>
    </row>
    <row r="15" spans="1:9" ht="19.5" customHeight="1" x14ac:dyDescent="0.25">
      <c r="A15" s="7">
        <v>12</v>
      </c>
      <c r="B15" s="2" t="s">
        <v>25</v>
      </c>
      <c r="C15" s="25">
        <v>2</v>
      </c>
      <c r="D15" s="23">
        <f>InstMan!K17</f>
        <v>3644</v>
      </c>
      <c r="E15" s="23">
        <f>InstMan!T17</f>
        <v>13447</v>
      </c>
      <c r="F15" s="23">
        <f>InstMan!AC17</f>
        <v>33126</v>
      </c>
      <c r="G15" s="23">
        <f>InstMan!AL17</f>
        <v>26302</v>
      </c>
      <c r="H15" s="23">
        <f t="shared" si="0"/>
        <v>76519</v>
      </c>
      <c r="I15" s="8">
        <f>InstMan!AU17</f>
        <v>0</v>
      </c>
    </row>
    <row r="16" spans="1:9" ht="19.5" customHeight="1" x14ac:dyDescent="0.25">
      <c r="A16" s="7">
        <v>13</v>
      </c>
      <c r="B16" s="2" t="s">
        <v>54</v>
      </c>
      <c r="C16" s="25">
        <v>2</v>
      </c>
      <c r="D16" s="23">
        <f>InstMan!K18</f>
        <v>2223</v>
      </c>
      <c r="E16" s="23">
        <f>InstMan!T18</f>
        <v>1602</v>
      </c>
      <c r="F16" s="23">
        <f>InstMan!AC18</f>
        <v>3059</v>
      </c>
      <c r="G16" s="23">
        <f>InstMan!AL18</f>
        <v>6790</v>
      </c>
      <c r="H16" s="23">
        <f t="shared" si="0"/>
        <v>13674</v>
      </c>
      <c r="I16" s="8">
        <f>InstMan!AU18</f>
        <v>0</v>
      </c>
    </row>
    <row r="17" spans="1:9" ht="19.5" customHeight="1" x14ac:dyDescent="0.25">
      <c r="A17" s="7">
        <v>14</v>
      </c>
      <c r="B17" s="2" t="s">
        <v>27</v>
      </c>
      <c r="C17" s="25">
        <v>2</v>
      </c>
      <c r="D17" s="23">
        <f>InstMan!K19</f>
        <v>5463</v>
      </c>
      <c r="E17" s="23">
        <f>InstMan!T19</f>
        <v>6658</v>
      </c>
      <c r="F17" s="23">
        <f>InstMan!AC19</f>
        <v>96797</v>
      </c>
      <c r="G17" s="23">
        <f>InstMan!AL19</f>
        <v>43662</v>
      </c>
      <c r="H17" s="23">
        <f t="shared" si="0"/>
        <v>152580</v>
      </c>
      <c r="I17" s="8">
        <f>InstMan!AU19</f>
        <v>0</v>
      </c>
    </row>
    <row r="18" spans="1:9" ht="19.5" customHeight="1" x14ac:dyDescent="0.25">
      <c r="A18" s="7">
        <v>15</v>
      </c>
      <c r="B18" s="2" t="s">
        <v>28</v>
      </c>
      <c r="C18" s="25">
        <v>1</v>
      </c>
      <c r="D18" s="23">
        <f>InstMan!K20</f>
        <v>5019</v>
      </c>
      <c r="E18" s="23">
        <f>InstMan!T20</f>
        <v>16455</v>
      </c>
      <c r="F18" s="23">
        <f>InstMan!AC20</f>
        <v>27654</v>
      </c>
      <c r="G18" s="23">
        <f>InstMan!AL20</f>
        <v>49095</v>
      </c>
      <c r="H18" s="23">
        <f t="shared" si="0"/>
        <v>98223</v>
      </c>
      <c r="I18" s="8">
        <f>InstMan!AU20</f>
        <v>56145</v>
      </c>
    </row>
    <row r="19" spans="1:9" ht="19.5" customHeight="1" x14ac:dyDescent="0.25">
      <c r="A19" s="7">
        <v>16</v>
      </c>
      <c r="B19" s="2" t="s">
        <v>29</v>
      </c>
      <c r="C19" s="25">
        <v>2</v>
      </c>
      <c r="D19" s="23">
        <f>InstMan!K21</f>
        <v>123</v>
      </c>
      <c r="E19" s="23">
        <f>InstMan!T21</f>
        <v>761</v>
      </c>
      <c r="F19" s="23">
        <f>InstMan!AC21</f>
        <v>732</v>
      </c>
      <c r="G19" s="23">
        <f>InstMan!AL21</f>
        <v>2435</v>
      </c>
      <c r="H19" s="23">
        <f t="shared" si="0"/>
        <v>4051</v>
      </c>
      <c r="I19" s="8">
        <f>InstMan!AU21</f>
        <v>1</v>
      </c>
    </row>
    <row r="20" spans="1:9" ht="19.5" customHeight="1" x14ac:dyDescent="0.25">
      <c r="A20" s="7">
        <v>17</v>
      </c>
      <c r="B20" s="2" t="s">
        <v>30</v>
      </c>
      <c r="C20" s="25">
        <v>1</v>
      </c>
      <c r="D20" s="23">
        <f>InstMan!K22</f>
        <v>125</v>
      </c>
      <c r="E20" s="23">
        <f>InstMan!T22</f>
        <v>676</v>
      </c>
      <c r="F20" s="23">
        <f>InstMan!AC22</f>
        <v>2259</v>
      </c>
      <c r="G20" s="23">
        <f>InstMan!AL22</f>
        <v>6627</v>
      </c>
      <c r="H20" s="23">
        <f t="shared" si="0"/>
        <v>9687</v>
      </c>
      <c r="I20" s="8">
        <f>InstMan!AU22</f>
        <v>711</v>
      </c>
    </row>
    <row r="21" spans="1:9" ht="19.5" customHeight="1" x14ac:dyDescent="0.25">
      <c r="A21" s="7">
        <v>18</v>
      </c>
      <c r="B21" s="2" t="s">
        <v>31</v>
      </c>
      <c r="C21" s="25">
        <v>1</v>
      </c>
      <c r="D21" s="23">
        <f>InstMan!K23</f>
        <v>98</v>
      </c>
      <c r="E21" s="23">
        <f>InstMan!T23</f>
        <v>538</v>
      </c>
      <c r="F21" s="23">
        <f>InstMan!AC23</f>
        <v>1353</v>
      </c>
      <c r="G21" s="23">
        <f>InstMan!AL23</f>
        <v>1821</v>
      </c>
      <c r="H21" s="23">
        <f t="shared" si="0"/>
        <v>3810</v>
      </c>
      <c r="I21" s="8">
        <f>InstMan!AU23</f>
        <v>0</v>
      </c>
    </row>
    <row r="22" spans="1:9" ht="19.5" customHeight="1" x14ac:dyDescent="0.25">
      <c r="A22" s="7">
        <v>19</v>
      </c>
      <c r="B22" s="2" t="s">
        <v>55</v>
      </c>
      <c r="C22" s="25">
        <v>1</v>
      </c>
      <c r="D22" s="23">
        <f>InstMan!K24</f>
        <v>69</v>
      </c>
      <c r="E22" s="23">
        <f>InstMan!T24</f>
        <v>337</v>
      </c>
      <c r="F22" s="23">
        <f>InstMan!AC24</f>
        <v>465</v>
      </c>
      <c r="G22" s="23">
        <f>InstMan!AL24</f>
        <v>1662</v>
      </c>
      <c r="H22" s="23">
        <f t="shared" si="0"/>
        <v>2533</v>
      </c>
      <c r="I22" s="8">
        <f>InstMan!AU24</f>
        <v>0</v>
      </c>
    </row>
    <row r="23" spans="1:9" ht="19.5" customHeight="1" x14ac:dyDescent="0.25">
      <c r="A23" s="7">
        <v>20</v>
      </c>
      <c r="B23" s="2" t="s">
        <v>56</v>
      </c>
      <c r="C23" s="25">
        <v>2</v>
      </c>
      <c r="D23" s="23">
        <f>InstMan!K25</f>
        <v>1293</v>
      </c>
      <c r="E23" s="23">
        <f>InstMan!T25</f>
        <v>7974</v>
      </c>
      <c r="F23" s="23">
        <f>InstMan!AC25</f>
        <v>22649</v>
      </c>
      <c r="G23" s="23">
        <f>InstMan!AL25</f>
        <v>54150</v>
      </c>
      <c r="H23" s="23">
        <f t="shared" si="0"/>
        <v>86066</v>
      </c>
      <c r="I23" s="8">
        <f>InstMan!AU25</f>
        <v>0</v>
      </c>
    </row>
    <row r="24" spans="1:9" ht="19.5" customHeight="1" x14ac:dyDescent="0.25">
      <c r="A24" s="7">
        <v>21</v>
      </c>
      <c r="B24" s="2" t="s">
        <v>57</v>
      </c>
      <c r="C24" s="25">
        <v>1</v>
      </c>
      <c r="D24" s="23">
        <f>InstMan!K26</f>
        <v>2733</v>
      </c>
      <c r="E24" s="23">
        <f>InstMan!T26</f>
        <v>2924</v>
      </c>
      <c r="F24" s="23">
        <f>InstMan!AC26</f>
        <v>3792</v>
      </c>
      <c r="G24" s="23">
        <f>InstMan!AL26</f>
        <v>13950</v>
      </c>
      <c r="H24" s="23">
        <f t="shared" si="0"/>
        <v>23399</v>
      </c>
      <c r="I24" s="8">
        <f>InstMan!AU26</f>
        <v>0</v>
      </c>
    </row>
    <row r="25" spans="1:9" ht="19.5" customHeight="1" x14ac:dyDescent="0.25">
      <c r="A25" s="7">
        <v>22</v>
      </c>
      <c r="B25" s="2" t="s">
        <v>33</v>
      </c>
      <c r="C25" s="25">
        <v>3</v>
      </c>
      <c r="D25" s="23">
        <f>InstMan!K27</f>
        <v>7616</v>
      </c>
      <c r="E25" s="23">
        <f>InstMan!T27</f>
        <v>14945</v>
      </c>
      <c r="F25" s="23">
        <f>InstMan!AC27</f>
        <v>36788</v>
      </c>
      <c r="G25" s="23">
        <f>InstMan!AL27</f>
        <v>47818</v>
      </c>
      <c r="H25" s="23">
        <f t="shared" si="0"/>
        <v>107167</v>
      </c>
      <c r="I25" s="8">
        <f>InstMan!AU27</f>
        <v>8</v>
      </c>
    </row>
    <row r="26" spans="1:9" ht="19.5" customHeight="1" x14ac:dyDescent="0.25">
      <c r="A26" s="7">
        <v>23</v>
      </c>
      <c r="B26" s="2" t="s">
        <v>34</v>
      </c>
      <c r="C26" s="25">
        <v>0</v>
      </c>
      <c r="D26" s="23">
        <f>InstMan!K28</f>
        <v>59</v>
      </c>
      <c r="E26" s="23">
        <f>InstMan!T28</f>
        <v>126</v>
      </c>
      <c r="F26" s="23">
        <f>InstMan!AC28</f>
        <v>244</v>
      </c>
      <c r="G26" s="23">
        <f>InstMan!AL28</f>
        <v>749</v>
      </c>
      <c r="H26" s="23">
        <f t="shared" si="0"/>
        <v>1178</v>
      </c>
      <c r="I26" s="216">
        <f>InstMan!AU28</f>
        <v>395</v>
      </c>
    </row>
    <row r="27" spans="1:9" ht="19.5" customHeight="1" x14ac:dyDescent="0.25">
      <c r="A27" s="7">
        <v>24</v>
      </c>
      <c r="B27" s="2" t="s">
        <v>35</v>
      </c>
      <c r="C27" s="25">
        <v>1</v>
      </c>
      <c r="D27" s="23">
        <f>InstMan!K29</f>
        <v>3660</v>
      </c>
      <c r="E27" s="23">
        <f>InstMan!T29</f>
        <v>3112</v>
      </c>
      <c r="F27" s="23">
        <f>InstMan!AC29</f>
        <v>9810</v>
      </c>
      <c r="G27" s="23">
        <f>InstMan!AL29</f>
        <v>28218</v>
      </c>
      <c r="H27" s="23">
        <f t="shared" si="0"/>
        <v>44800</v>
      </c>
      <c r="I27" s="8">
        <f>InstMan!AU29</f>
        <v>6642</v>
      </c>
    </row>
    <row r="28" spans="1:9" ht="19.5" customHeight="1" x14ac:dyDescent="0.25">
      <c r="A28" s="7">
        <v>25</v>
      </c>
      <c r="B28" s="2" t="s">
        <v>36</v>
      </c>
      <c r="C28" s="25">
        <v>1</v>
      </c>
      <c r="D28" s="23">
        <f>InstMan!K30</f>
        <v>336</v>
      </c>
      <c r="E28" s="23">
        <f>InstMan!T30</f>
        <v>504</v>
      </c>
      <c r="F28" s="23">
        <f>InstMan!AC30</f>
        <v>1246</v>
      </c>
      <c r="G28" s="23">
        <f>InstMan!AL30</f>
        <v>2307</v>
      </c>
      <c r="H28" s="23">
        <f t="shared" si="0"/>
        <v>4393</v>
      </c>
      <c r="I28" s="8">
        <f>InstMan!AU30</f>
        <v>0</v>
      </c>
    </row>
    <row r="29" spans="1:9" ht="19.5" customHeight="1" x14ac:dyDescent="0.25">
      <c r="A29" s="7">
        <v>26</v>
      </c>
      <c r="B29" s="2" t="s">
        <v>37</v>
      </c>
      <c r="C29" s="25">
        <v>1</v>
      </c>
      <c r="D29" s="23">
        <f>InstMan!K31</f>
        <v>9751</v>
      </c>
      <c r="E29" s="23">
        <f>InstMan!T31</f>
        <v>7893</v>
      </c>
      <c r="F29" s="23">
        <f>InstMan!AC31</f>
        <v>53281</v>
      </c>
      <c r="G29" s="23">
        <f>InstMan!AL31</f>
        <v>147376</v>
      </c>
      <c r="H29" s="23">
        <f t="shared" si="0"/>
        <v>218301</v>
      </c>
      <c r="I29" s="8">
        <f>InstMan!AU31</f>
        <v>0</v>
      </c>
    </row>
    <row r="30" spans="1:9" ht="19.5" customHeight="1" x14ac:dyDescent="0.25">
      <c r="A30" s="7">
        <v>27</v>
      </c>
      <c r="B30" s="2" t="s">
        <v>38</v>
      </c>
      <c r="C30" s="25">
        <v>1</v>
      </c>
      <c r="D30" s="23">
        <f>InstMan!K32</f>
        <v>1633</v>
      </c>
      <c r="E30" s="23">
        <f>InstMan!T32</f>
        <v>1143</v>
      </c>
      <c r="F30" s="23">
        <f>InstMan!AC32</f>
        <v>4365</v>
      </c>
      <c r="G30" s="23">
        <f>InstMan!AL32</f>
        <v>15660</v>
      </c>
      <c r="H30" s="23">
        <f t="shared" si="0"/>
        <v>22801</v>
      </c>
      <c r="I30" s="8">
        <f>InstMan!AU32</f>
        <v>0</v>
      </c>
    </row>
    <row r="31" spans="1:9" ht="19.5" customHeight="1" x14ac:dyDescent="0.25">
      <c r="A31" s="7">
        <v>28</v>
      </c>
      <c r="B31" s="2" t="s">
        <v>58</v>
      </c>
      <c r="C31" s="25">
        <v>4</v>
      </c>
      <c r="D31" s="23">
        <f>InstMan!K33</f>
        <v>4341</v>
      </c>
      <c r="E31" s="23">
        <f>InstMan!T33</f>
        <v>4454</v>
      </c>
      <c r="F31" s="23">
        <f>InstMan!AC33</f>
        <v>2623</v>
      </c>
      <c r="G31" s="23">
        <f>InstMan!AL33</f>
        <v>49908</v>
      </c>
      <c r="H31" s="23">
        <f t="shared" si="0"/>
        <v>61326</v>
      </c>
      <c r="I31" s="8">
        <f>InstMan!AU33</f>
        <v>0</v>
      </c>
    </row>
    <row r="32" spans="1:9" ht="19.5" customHeight="1" x14ac:dyDescent="0.25">
      <c r="A32" s="7">
        <v>29</v>
      </c>
      <c r="B32" s="2" t="s">
        <v>40</v>
      </c>
      <c r="C32" s="25">
        <v>0</v>
      </c>
      <c r="D32" s="23">
        <f>InstMan!K34</f>
        <v>53</v>
      </c>
      <c r="E32" s="23">
        <f>InstMan!T34</f>
        <v>46</v>
      </c>
      <c r="F32" s="23">
        <f>InstMan!AC34</f>
        <v>67</v>
      </c>
      <c r="G32" s="23">
        <f>InstMan!AL34</f>
        <v>212</v>
      </c>
      <c r="H32" s="23">
        <f t="shared" si="0"/>
        <v>378</v>
      </c>
      <c r="I32" s="8">
        <f>InstMan!AU34</f>
        <v>27</v>
      </c>
    </row>
    <row r="33" spans="1:9" ht="19.5" customHeight="1" x14ac:dyDescent="0.25">
      <c r="A33" s="7">
        <v>30</v>
      </c>
      <c r="B33" s="2" t="s">
        <v>41</v>
      </c>
      <c r="C33" s="25">
        <v>0</v>
      </c>
      <c r="D33" s="23">
        <f>InstMan!K35</f>
        <v>68</v>
      </c>
      <c r="E33" s="23">
        <f>InstMan!T35</f>
        <v>65</v>
      </c>
      <c r="F33" s="23">
        <f>InstMan!AC35</f>
        <v>23</v>
      </c>
      <c r="G33" s="23">
        <f>InstMan!AL35</f>
        <v>24</v>
      </c>
      <c r="H33" s="23">
        <f t="shared" si="0"/>
        <v>180</v>
      </c>
      <c r="I33" s="8">
        <f>InstMan!AU35</f>
        <v>1</v>
      </c>
    </row>
    <row r="34" spans="1:9" ht="19.5" customHeight="1" x14ac:dyDescent="0.25">
      <c r="A34" s="7">
        <v>31</v>
      </c>
      <c r="B34" s="2" t="s">
        <v>42</v>
      </c>
      <c r="C34" s="25">
        <v>0</v>
      </c>
      <c r="D34" s="23">
        <f>InstMan!K36</f>
        <v>13</v>
      </c>
      <c r="E34" s="23">
        <f>InstMan!T36</f>
        <v>19</v>
      </c>
      <c r="F34" s="23">
        <f>InstMan!AC36</f>
        <v>85</v>
      </c>
      <c r="G34" s="23">
        <f>InstMan!AL36</f>
        <v>210</v>
      </c>
      <c r="H34" s="23">
        <f t="shared" si="0"/>
        <v>327</v>
      </c>
      <c r="I34" s="8">
        <f>InstMan!AU36</f>
        <v>0</v>
      </c>
    </row>
    <row r="35" spans="1:9" ht="19.5" customHeight="1" x14ac:dyDescent="0.25">
      <c r="A35" s="7">
        <v>32</v>
      </c>
      <c r="B35" s="2" t="s">
        <v>43</v>
      </c>
      <c r="C35" s="25">
        <v>0</v>
      </c>
      <c r="D35" s="23">
        <f>InstMan!K37</f>
        <v>16</v>
      </c>
      <c r="E35" s="23">
        <f>InstMan!T37</f>
        <v>13</v>
      </c>
      <c r="F35" s="23">
        <f>InstMan!AC37</f>
        <v>37</v>
      </c>
      <c r="G35" s="23">
        <f>InstMan!AL37</f>
        <v>66</v>
      </c>
      <c r="H35" s="23">
        <f t="shared" si="0"/>
        <v>132</v>
      </c>
      <c r="I35" s="8">
        <f>InstMan!AU37</f>
        <v>16</v>
      </c>
    </row>
    <row r="36" spans="1:9" ht="19.5" customHeight="1" x14ac:dyDescent="0.25">
      <c r="A36" s="7">
        <v>33</v>
      </c>
      <c r="B36" s="2" t="s">
        <v>44</v>
      </c>
      <c r="C36" s="25">
        <v>3</v>
      </c>
      <c r="D36" s="23">
        <f>InstMan!K38</f>
        <v>1392</v>
      </c>
      <c r="E36" s="23">
        <f>InstMan!T38</f>
        <v>480</v>
      </c>
      <c r="F36" s="23">
        <f>InstMan!AC38</f>
        <v>588</v>
      </c>
      <c r="G36" s="23">
        <f>InstMan!AL38</f>
        <v>2563</v>
      </c>
      <c r="H36" s="23">
        <f t="shared" si="0"/>
        <v>5023</v>
      </c>
      <c r="I36" s="8">
        <f>InstMan!AU38</f>
        <v>50</v>
      </c>
    </row>
    <row r="37" spans="1:9" ht="19.5" customHeight="1" x14ac:dyDescent="0.25">
      <c r="A37" s="7">
        <v>34</v>
      </c>
      <c r="B37" s="2" t="s">
        <v>59</v>
      </c>
      <c r="C37" s="25">
        <v>0</v>
      </c>
      <c r="D37" s="23">
        <f>InstMan!K39</f>
        <v>12</v>
      </c>
      <c r="E37" s="23">
        <f>InstMan!T39</f>
        <v>3</v>
      </c>
      <c r="F37" s="23">
        <f>InstMan!AC39</f>
        <v>10</v>
      </c>
      <c r="G37" s="23">
        <f>InstMan!AL39</f>
        <v>23</v>
      </c>
      <c r="H37" s="23">
        <f t="shared" si="0"/>
        <v>48</v>
      </c>
      <c r="I37" s="8">
        <f>InstMan!AU39</f>
        <v>18</v>
      </c>
    </row>
    <row r="38" spans="1:9" ht="19.5" customHeight="1" x14ac:dyDescent="0.25">
      <c r="A38" s="7">
        <v>35</v>
      </c>
      <c r="B38" s="2" t="s">
        <v>46</v>
      </c>
      <c r="C38" s="25">
        <v>0</v>
      </c>
      <c r="D38" s="23">
        <f>InstMan!K40</f>
        <v>121</v>
      </c>
      <c r="E38" s="23">
        <f>InstMan!T40</f>
        <v>180</v>
      </c>
      <c r="F38" s="23">
        <f>InstMan!AC40</f>
        <v>108</v>
      </c>
      <c r="G38" s="23">
        <f>InstMan!AL40</f>
        <v>301</v>
      </c>
      <c r="H38" s="23">
        <f t="shared" si="0"/>
        <v>710</v>
      </c>
      <c r="I38" s="8">
        <f>InstMan!AU40</f>
        <v>548</v>
      </c>
    </row>
    <row r="39" spans="1:9" s="121" customFormat="1" ht="19.5" customHeight="1" x14ac:dyDescent="0.25">
      <c r="A39" s="238" t="s">
        <v>47</v>
      </c>
      <c r="B39" s="238"/>
      <c r="C39" s="118">
        <f>SUM(C4:C38)</f>
        <v>48</v>
      </c>
      <c r="D39" s="119">
        <f>SUM(D4:D38)</f>
        <v>72046</v>
      </c>
      <c r="E39" s="119">
        <f t="shared" ref="E39:H39" si="1">SUM(E4:E38)</f>
        <v>131215</v>
      </c>
      <c r="F39" s="119">
        <f t="shared" si="1"/>
        <v>447600</v>
      </c>
      <c r="G39" s="119">
        <f t="shared" si="1"/>
        <v>748547</v>
      </c>
      <c r="H39" s="119">
        <f t="shared" si="1"/>
        <v>1399408</v>
      </c>
      <c r="I39" s="120">
        <f>SUM(I4:I38)</f>
        <v>67638</v>
      </c>
    </row>
  </sheetData>
  <mergeCells count="1">
    <mergeCell ref="A39:B39"/>
  </mergeCells>
  <printOptions horizontalCentered="1"/>
  <pageMargins left="0.18" right="0.16" top="0.35" bottom="0.41" header="0.22" footer="0.17"/>
  <pageSetup paperSize="9" scale="92" orientation="portrait" useFirstPageNumber="1" r:id="rId1"/>
  <headerFooter alignWithMargins="0">
    <oddFooter>&amp;LStatistics of School Education 2010-11&amp;R&amp;P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view="pageBreakPreview" zoomScaleSheetLayoutView="100" workbookViewId="0">
      <pane xSplit="2" ySplit="1" topLeftCell="C22" activePane="bottomRight" state="frozen"/>
      <selection pane="topRight" activeCell="C1" sqref="C1"/>
      <selection pane="bottomLeft" activeCell="A5" sqref="A5"/>
      <selection pane="bottomRight" activeCell="B37" sqref="B37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6.140625" style="5" customWidth="1"/>
    <col min="4" max="7" width="14" style="5" customWidth="1"/>
    <col min="8" max="16384" width="9.140625" style="5"/>
  </cols>
  <sheetData>
    <row r="1" spans="1:7" s="16" customFormat="1" ht="69" customHeight="1" x14ac:dyDescent="0.25">
      <c r="A1" s="233" t="s">
        <v>70</v>
      </c>
      <c r="B1" s="233" t="s">
        <v>196</v>
      </c>
      <c r="C1" s="233" t="s">
        <v>73</v>
      </c>
      <c r="D1" s="233" t="s">
        <v>48</v>
      </c>
      <c r="E1" s="233" t="s">
        <v>74</v>
      </c>
      <c r="F1" s="233" t="s">
        <v>62</v>
      </c>
      <c r="G1" s="233" t="s">
        <v>75</v>
      </c>
    </row>
    <row r="2" spans="1:7" ht="19.5" customHeight="1" x14ac:dyDescent="0.25">
      <c r="A2" s="7">
        <v>1</v>
      </c>
      <c r="B2" s="2" t="s">
        <v>16</v>
      </c>
      <c r="C2" s="108">
        <f>IF(Teacher!E3=0,"",ROUND('Enrl-School'!E5/Teacher!E3,0))</f>
        <v>32</v>
      </c>
      <c r="D2" s="108">
        <f>IF(Teacher!H3=0,"",ROUND('Enrl-School'!H5/Teacher!H3,0))</f>
        <v>26</v>
      </c>
      <c r="E2" s="108">
        <f>IF(Teacher!K3=0,"",ROUND('Enrl-School'!K5/Teacher!K3,0))</f>
        <v>25</v>
      </c>
      <c r="F2" s="108">
        <f>IF(Teacher!N3=0,"",ROUND('Enrl-School'!N5/Teacher!N3,0))</f>
        <v>31</v>
      </c>
      <c r="G2" s="108" t="str">
        <f>IF(Teacher!Q3=0,"",ROUND('Enrl-School'!Q5/Teacher!Q3,0))</f>
        <v/>
      </c>
    </row>
    <row r="3" spans="1:7" ht="19.5" customHeight="1" x14ac:dyDescent="0.25">
      <c r="A3" s="7">
        <v>2</v>
      </c>
      <c r="B3" s="2" t="s">
        <v>17</v>
      </c>
      <c r="C3" s="108">
        <f>IF(Teacher!E4=0,"",ROUND('Enrl-School'!E6/Teacher!E4,0))</f>
        <v>27</v>
      </c>
      <c r="D3" s="108">
        <f>IF(Teacher!H4=0,"",ROUND('Enrl-School'!H6/Teacher!H4,0))</f>
        <v>21</v>
      </c>
      <c r="E3" s="108">
        <f>IF(Teacher!K4=0,"",ROUND('Enrl-School'!K6/Teacher!K4,0))</f>
        <v>24</v>
      </c>
      <c r="F3" s="108">
        <f>IF(Teacher!N4=0,"",ROUND('Enrl-School'!N6/Teacher!N4,0))</f>
        <v>22</v>
      </c>
      <c r="G3" s="108">
        <f>IF(Teacher!Q4=0,"",ROUND('Enrl-School'!Q6/Teacher!Q4,0))</f>
        <v>21</v>
      </c>
    </row>
    <row r="4" spans="1:7" ht="19.5" customHeight="1" x14ac:dyDescent="0.25">
      <c r="A4" s="7">
        <v>3</v>
      </c>
      <c r="B4" s="2" t="s">
        <v>49</v>
      </c>
      <c r="C4" s="108">
        <f>IF(Teacher!E5=0,"",ROUND('Enrl-School'!E7/Teacher!E5,0))</f>
        <v>12</v>
      </c>
      <c r="D4" s="108">
        <f>IF(Teacher!H5=0,"",ROUND('Enrl-School'!H7/Teacher!H5,0))</f>
        <v>26</v>
      </c>
      <c r="E4" s="108">
        <f>IF(Teacher!K5=0,"",ROUND('Enrl-School'!K7/Teacher!K5,0))</f>
        <v>17</v>
      </c>
      <c r="F4" s="108">
        <f>IF(Teacher!N5=0,"",ROUND('Enrl-School'!N7/Teacher!N5,0))</f>
        <v>28</v>
      </c>
      <c r="G4" s="108" t="str">
        <f>IF(Teacher!Q5=0,"",ROUND('Enrl-School'!Q7/Teacher!Q5,0))</f>
        <v/>
      </c>
    </row>
    <row r="5" spans="1:7" ht="19.5" customHeight="1" x14ac:dyDescent="0.25">
      <c r="A5" s="7">
        <v>4</v>
      </c>
      <c r="B5" s="3" t="s">
        <v>50</v>
      </c>
      <c r="C5" s="108">
        <f>IF(Teacher!E6=0,"",ROUND('Enrl-School'!E8/Teacher!E6,0))</f>
        <v>39</v>
      </c>
      <c r="D5" s="108">
        <f>IF(Teacher!H6=0,"",ROUND('Enrl-School'!H8/Teacher!H6,0))</f>
        <v>68</v>
      </c>
      <c r="E5" s="108">
        <f>IF(Teacher!K6=0,"",ROUND('Enrl-School'!K8/Teacher!K6,0))</f>
        <v>51</v>
      </c>
      <c r="F5" s="108">
        <f>IF(Teacher!N6=0,"",ROUND('Enrl-School'!N8/Teacher!N6,0))</f>
        <v>76</v>
      </c>
      <c r="G5" s="108">
        <f>IF(Teacher!Q6=0,"",ROUND('Enrl-School'!Q8/Teacher!Q6,0))</f>
        <v>73</v>
      </c>
    </row>
    <row r="6" spans="1:7" ht="19.5" customHeight="1" x14ac:dyDescent="0.25">
      <c r="A6" s="7">
        <v>5</v>
      </c>
      <c r="B6" s="3" t="s">
        <v>19</v>
      </c>
      <c r="C6" s="108">
        <f>IF(Teacher!E7=0,"",ROUND('Enrl-School'!E9/Teacher!E7,0))</f>
        <v>23</v>
      </c>
      <c r="D6" s="108">
        <f>IF(Teacher!H7=0,"",ROUND('Enrl-School'!H9/Teacher!H7,0))</f>
        <v>39</v>
      </c>
      <c r="E6" s="108">
        <f>IF(Teacher!K7=0,"",ROUND('Enrl-School'!K9/Teacher!K7,0))</f>
        <v>24</v>
      </c>
      <c r="F6" s="108">
        <f>IF(Teacher!N7=0,"",ROUND('Enrl-School'!N9/Teacher!N7,0))</f>
        <v>29</v>
      </c>
      <c r="G6" s="108">
        <f>IF(Teacher!Q7=0,"",ROUND('Enrl-School'!Q9/Teacher!Q7,0))</f>
        <v>37</v>
      </c>
    </row>
    <row r="7" spans="1:7" ht="19.5" customHeight="1" x14ac:dyDescent="0.25">
      <c r="A7" s="7">
        <v>6</v>
      </c>
      <c r="B7" s="2" t="s">
        <v>20</v>
      </c>
      <c r="C7" s="108">
        <f>IF(Teacher!E8=0,"",ROUND('Enrl-School'!E10/Teacher!E8,0))</f>
        <v>21</v>
      </c>
      <c r="D7" s="108">
        <f>IF(Teacher!H8=0,"",ROUND('Enrl-School'!H10/Teacher!H8,0))</f>
        <v>19</v>
      </c>
      <c r="E7" s="108">
        <f>IF(Teacher!K8=0,"",ROUND('Enrl-School'!K10/Teacher!K8,0))</f>
        <v>31</v>
      </c>
      <c r="F7" s="108">
        <f>IF(Teacher!N8=0,"",ROUND('Enrl-School'!N10/Teacher!N8,0))</f>
        <v>25</v>
      </c>
      <c r="G7" s="108" t="str">
        <f>IF(Teacher!Q8=0,"",ROUND('Enrl-School'!Q10/Teacher!Q8,0))</f>
        <v/>
      </c>
    </row>
    <row r="8" spans="1:7" ht="19.5" customHeight="1" x14ac:dyDescent="0.25">
      <c r="A8" s="7">
        <v>7</v>
      </c>
      <c r="B8" s="2" t="s">
        <v>21</v>
      </c>
      <c r="C8" s="126">
        <f>IF(Teacher!E9=0,"",ROUND('Enrl-School'!E11/Teacher!E9,0))</f>
        <v>52</v>
      </c>
      <c r="D8" s="108">
        <f>IF(Teacher!H9=0,"",ROUND('Enrl-School'!H11/Teacher!H9,0))</f>
        <v>33</v>
      </c>
      <c r="E8" s="108">
        <f>IF(Teacher!K9=0,"",ROUND('Enrl-School'!K11/Teacher!K9,0))</f>
        <v>35</v>
      </c>
      <c r="F8" s="108" t="str">
        <f>IF(Teacher!N9=0,"",ROUND('Enrl-School'!N11/Teacher!N9,0))</f>
        <v/>
      </c>
      <c r="G8" s="108" t="str">
        <f>IF(Teacher!Q9=0,"",ROUND('Enrl-School'!Q11/Teacher!Q9,0))</f>
        <v/>
      </c>
    </row>
    <row r="9" spans="1:7" ht="19.5" customHeight="1" x14ac:dyDescent="0.25">
      <c r="A9" s="7">
        <v>8</v>
      </c>
      <c r="B9" s="2" t="s">
        <v>22</v>
      </c>
      <c r="C9" s="108">
        <f>IF(Teacher!E10=0,"",ROUND('Enrl-School'!E12/Teacher!E10,0))</f>
        <v>29</v>
      </c>
      <c r="D9" s="108">
        <f>IF(Teacher!H10=0,"",ROUND('Enrl-School'!H12/Teacher!H10,0))</f>
        <v>26</v>
      </c>
      <c r="E9" s="108">
        <f>IF(Teacher!K10=0,"",ROUND('Enrl-School'!K12/Teacher!K10,0))</f>
        <v>38</v>
      </c>
      <c r="F9" s="108">
        <f>IF(Teacher!N10=0,"",ROUND('Enrl-School'!N12/Teacher!N10,0))</f>
        <v>51</v>
      </c>
      <c r="G9" s="108">
        <f>IF(Teacher!Q10=0,"",ROUND('Enrl-School'!Q12/Teacher!Q10,0))</f>
        <v>37</v>
      </c>
    </row>
    <row r="10" spans="1:7" ht="19.5" customHeight="1" x14ac:dyDescent="0.25">
      <c r="A10" s="10">
        <v>9</v>
      </c>
      <c r="B10" s="2" t="s">
        <v>51</v>
      </c>
      <c r="C10" s="108">
        <f>IF(Teacher!E11=0,"",ROUND('Enrl-School'!E13/Teacher!E11,0))</f>
        <v>24</v>
      </c>
      <c r="D10" s="108">
        <f>IF(Teacher!H11=0,"",ROUND('Enrl-School'!H13/Teacher!H11,0))</f>
        <v>24</v>
      </c>
      <c r="E10" s="108">
        <f>IF(Teacher!K11=0,"",ROUND('Enrl-School'!K13/Teacher!K11,0))</f>
        <v>14</v>
      </c>
      <c r="F10" s="108">
        <f>IF(Teacher!N11=0,"",ROUND('Enrl-School'!N13/Teacher!N11,0))</f>
        <v>15</v>
      </c>
      <c r="G10" s="108">
        <f>IF(Teacher!Q11=0,"",ROUND('Enrl-School'!Q13/Teacher!Q11,0))</f>
        <v>26</v>
      </c>
    </row>
    <row r="11" spans="1:7" ht="19.5" customHeight="1" x14ac:dyDescent="0.25">
      <c r="A11" s="7">
        <v>10</v>
      </c>
      <c r="B11" s="2" t="s">
        <v>52</v>
      </c>
      <c r="C11" s="108">
        <f>IF(Teacher!E12=0,"",ROUND('Enrl-School'!E14/Teacher!E12,0))</f>
        <v>14</v>
      </c>
      <c r="D11" s="108">
        <f>IF(Teacher!H12=0,"",ROUND('Enrl-School'!H14/Teacher!H12,0))</f>
        <v>14</v>
      </c>
      <c r="E11" s="108">
        <f>IF(Teacher!K12=0,"",ROUND('Enrl-School'!K14/Teacher!K12,0))</f>
        <v>15</v>
      </c>
      <c r="F11" s="108">
        <f>IF(Teacher!N12=0,"",ROUND('Enrl-School'!N14/Teacher!N12,0))</f>
        <v>23</v>
      </c>
      <c r="G11" s="108" t="str">
        <f>IF(Teacher!Q12=0,"",ROUND('Enrl-School'!Q14/Teacher!Q12,0))</f>
        <v/>
      </c>
    </row>
    <row r="12" spans="1:7" s="107" customFormat="1" ht="19.5" customHeight="1" x14ac:dyDescent="0.25">
      <c r="A12" s="206">
        <v>11</v>
      </c>
      <c r="B12" s="2" t="s">
        <v>53</v>
      </c>
      <c r="C12" s="126" t="str">
        <f>IF(Teacher!E13=0,"",ROUND('Enrl-School'!E15/Teacher!E13,0))</f>
        <v/>
      </c>
      <c r="D12" s="126" t="str">
        <f>IF(Teacher!H13=0,"",ROUND('Enrl-School'!H15/Teacher!H13,0))</f>
        <v/>
      </c>
      <c r="E12" s="126" t="str">
        <f>IF(Teacher!K13=0,"",ROUND('Enrl-School'!K15/Teacher!K13,0))</f>
        <v/>
      </c>
      <c r="F12" s="126" t="str">
        <f>IF(Teacher!N13=0,"",ROUND('Enrl-School'!N15/Teacher!N13,0))</f>
        <v/>
      </c>
      <c r="G12" s="126" t="str">
        <f>IF(Teacher!Q13=0,"",ROUND('Enrl-School'!Q15/Teacher!Q13,0))</f>
        <v/>
      </c>
    </row>
    <row r="13" spans="1:7" ht="19.5" customHeight="1" x14ac:dyDescent="0.25">
      <c r="A13" s="7">
        <v>12</v>
      </c>
      <c r="B13" s="2" t="s">
        <v>25</v>
      </c>
      <c r="C13" s="108">
        <f>IF(Teacher!E14=0,"",ROUND('Enrl-School'!E16/Teacher!E14,0))</f>
        <v>37</v>
      </c>
      <c r="D13" s="108">
        <f>IF(Teacher!H14=0,"",ROUND('Enrl-School'!H16/Teacher!H14,0))</f>
        <v>21</v>
      </c>
      <c r="E13" s="108">
        <f>IF(Teacher!K14=0,"",ROUND('Enrl-School'!K16/Teacher!K14,0))</f>
        <v>27</v>
      </c>
      <c r="F13" s="108">
        <f>IF(Teacher!N14=0,"",ROUND('Enrl-School'!N16/Teacher!N14,0))</f>
        <v>17</v>
      </c>
      <c r="G13" s="108" t="str">
        <f>IF(Teacher!Q14=0,"",ROUND('Enrl-School'!Q16/Teacher!Q14,0))</f>
        <v/>
      </c>
    </row>
    <row r="14" spans="1:7" ht="19.5" customHeight="1" x14ac:dyDescent="0.25">
      <c r="A14" s="7">
        <v>13</v>
      </c>
      <c r="B14" s="2" t="s">
        <v>54</v>
      </c>
      <c r="C14" s="108">
        <f>IF(Teacher!E15=0,"",ROUND('Enrl-School'!E17/Teacher!E15,0))</f>
        <v>26</v>
      </c>
      <c r="D14" s="108">
        <f>IF(Teacher!H15=0,"",ROUND('Enrl-School'!H17/Teacher!H15,0))</f>
        <v>25</v>
      </c>
      <c r="E14" s="108">
        <f>IF(Teacher!K15=0,"",ROUND('Enrl-School'!K17/Teacher!K15,0))</f>
        <v>25</v>
      </c>
      <c r="F14" s="108">
        <f>IF(Teacher!N15=0,"",ROUND('Enrl-School'!N17/Teacher!N15,0))</f>
        <v>23</v>
      </c>
      <c r="G14" s="108" t="str">
        <f>IF(Teacher!Q15=0,"",ROUND('Enrl-School'!Q17/Teacher!Q15,0))</f>
        <v/>
      </c>
    </row>
    <row r="15" spans="1:7" ht="19.5" customHeight="1" x14ac:dyDescent="0.25">
      <c r="A15" s="7">
        <v>14</v>
      </c>
      <c r="B15" s="2" t="s">
        <v>27</v>
      </c>
      <c r="C15" s="108">
        <f>IF(Teacher!E16=0,"",ROUND('Enrl-School'!E18/Teacher!E16,0))</f>
        <v>21</v>
      </c>
      <c r="D15" s="108">
        <f>IF(Teacher!H16=0,"",ROUND('Enrl-School'!H18/Teacher!H16,0))</f>
        <v>39</v>
      </c>
      <c r="E15" s="108">
        <f>IF(Teacher!K16=0,"",ROUND('Enrl-School'!K18/Teacher!K16,0))</f>
        <v>39</v>
      </c>
      <c r="F15" s="108">
        <f>IF(Teacher!N16=0,"",ROUND('Enrl-School'!N18/Teacher!N16,0))</f>
        <v>38</v>
      </c>
      <c r="G15" s="108" t="str">
        <f>IF(Teacher!Q16=0,"",ROUND('Enrl-School'!Q18/Teacher!Q16,0))</f>
        <v/>
      </c>
    </row>
    <row r="16" spans="1:7" ht="19.5" customHeight="1" x14ac:dyDescent="0.25">
      <c r="A16" s="7">
        <v>15</v>
      </c>
      <c r="B16" s="2" t="s">
        <v>28</v>
      </c>
      <c r="C16" s="108">
        <f>IF(Teacher!E17=0,"",ROUND('Enrl-School'!E19/Teacher!E17,0))</f>
        <v>40</v>
      </c>
      <c r="D16" s="108">
        <f>IF(Teacher!H17=0,"",ROUND('Enrl-School'!H19/Teacher!H17,0))</f>
        <v>32</v>
      </c>
      <c r="E16" s="108">
        <f>IF(Teacher!K17=0,"",ROUND('Enrl-School'!K19/Teacher!K17,0))</f>
        <v>32</v>
      </c>
      <c r="F16" s="108">
        <f>IF(Teacher!N17=0,"",ROUND('Enrl-School'!N19/Teacher!N17,0))</f>
        <v>29</v>
      </c>
      <c r="G16" s="108">
        <f>IF(Teacher!Q17=0,"",ROUND('Enrl-School'!Q19/Teacher!Q17,0))</f>
        <v>42</v>
      </c>
    </row>
    <row r="17" spans="1:7" ht="19.5" customHeight="1" x14ac:dyDescent="0.25">
      <c r="A17" s="7">
        <v>16</v>
      </c>
      <c r="B17" s="2" t="s">
        <v>29</v>
      </c>
      <c r="C17" s="108">
        <f>IF(Teacher!E18=0,"",ROUND('Enrl-School'!E20/Teacher!E18,0))</f>
        <v>25</v>
      </c>
      <c r="D17" s="108">
        <f>IF(Teacher!H18=0,"",ROUND('Enrl-School'!H20/Teacher!H18,0))</f>
        <v>28</v>
      </c>
      <c r="E17" s="108">
        <f>IF(Teacher!K18=0,"",ROUND('Enrl-School'!K20/Teacher!K18,0))</f>
        <v>22</v>
      </c>
      <c r="F17" s="108">
        <f>IF(Teacher!N18=0,"",ROUND('Enrl-School'!N20/Teacher!N18,0))</f>
        <v>30</v>
      </c>
      <c r="G17" s="108">
        <f>IF(Teacher!Q18=0,"",ROUND('Enrl-School'!Q20/Teacher!Q18,0))</f>
        <v>20</v>
      </c>
    </row>
    <row r="18" spans="1:7" ht="19.5" customHeight="1" x14ac:dyDescent="0.25">
      <c r="A18" s="7">
        <v>17</v>
      </c>
      <c r="B18" s="2" t="s">
        <v>30</v>
      </c>
      <c r="C18" s="108">
        <f>IF(Teacher!E19=0,"",ROUND('Enrl-School'!E21/Teacher!E19,0))</f>
        <v>13</v>
      </c>
      <c r="D18" s="108">
        <f>IF(Teacher!H19=0,"",ROUND('Enrl-School'!H21/Teacher!H19,0))</f>
        <v>11</v>
      </c>
      <c r="E18" s="108">
        <f>IF(Teacher!K19=0,"",ROUND('Enrl-School'!K21/Teacher!K19,0))</f>
        <v>17</v>
      </c>
      <c r="F18" s="108">
        <f>IF(Teacher!N19=0,"",ROUND('Enrl-School'!N21/Teacher!N19,0))</f>
        <v>57</v>
      </c>
      <c r="G18" s="108">
        <f>IF(Teacher!Q19=0,"",ROUND('Enrl-School'!Q21/Teacher!Q19,0))</f>
        <v>0</v>
      </c>
    </row>
    <row r="19" spans="1:7" ht="19.5" customHeight="1" x14ac:dyDescent="0.25">
      <c r="A19" s="7">
        <v>18</v>
      </c>
      <c r="B19" s="2" t="s">
        <v>31</v>
      </c>
      <c r="C19" s="108">
        <f>IF(Teacher!E20=0,"",ROUND('Enrl-School'!E22/Teacher!E20,0))</f>
        <v>15</v>
      </c>
      <c r="D19" s="108">
        <f>IF(Teacher!H20=0,"",ROUND('Enrl-School'!H22/Teacher!H20,0))</f>
        <v>13</v>
      </c>
      <c r="E19" s="108">
        <f>IF(Teacher!K20=0,"",ROUND('Enrl-School'!K22/Teacher!K20,0))</f>
        <v>9</v>
      </c>
      <c r="F19" s="108">
        <f>IF(Teacher!N20=0,"",ROUND('Enrl-School'!N22/Teacher!N20,0))</f>
        <v>20</v>
      </c>
      <c r="G19" s="108" t="str">
        <f>IF(Teacher!Q20=0,"",ROUND('Enrl-School'!Q22/Teacher!Q20,0))</f>
        <v/>
      </c>
    </row>
    <row r="20" spans="1:7" ht="19.5" customHeight="1" x14ac:dyDescent="0.25">
      <c r="A20" s="7">
        <v>19</v>
      </c>
      <c r="B20" s="2" t="s">
        <v>55</v>
      </c>
      <c r="C20" s="108">
        <f>IF(Teacher!E21=0,"",ROUND('Enrl-School'!E23/Teacher!E21,0))</f>
        <v>31</v>
      </c>
      <c r="D20" s="108">
        <f>IF(Teacher!H21=0,"",ROUND('Enrl-School'!H23/Teacher!H21,0))</f>
        <v>24</v>
      </c>
      <c r="E20" s="108">
        <f>IF(Teacher!K21=0,"",ROUND('Enrl-School'!K23/Teacher!K21,0))</f>
        <v>15</v>
      </c>
      <c r="F20" s="108">
        <f>IF(Teacher!N21=0,"",ROUND('Enrl-School'!N23/Teacher!N21,0))</f>
        <v>20</v>
      </c>
      <c r="G20" s="108" t="str">
        <f>IF(Teacher!Q21=0,"",ROUND('Enrl-School'!Q23/Teacher!Q21,0))</f>
        <v/>
      </c>
    </row>
    <row r="21" spans="1:7" ht="19.5" customHeight="1" x14ac:dyDescent="0.25">
      <c r="A21" s="7">
        <v>20</v>
      </c>
      <c r="B21" s="2" t="s">
        <v>56</v>
      </c>
      <c r="C21" s="108">
        <f>IF(Teacher!E22=0,"",ROUND('Enrl-School'!E24/Teacher!E22,0))</f>
        <v>16</v>
      </c>
      <c r="D21" s="108">
        <f>IF(Teacher!H22=0,"",ROUND('Enrl-School'!H24/Teacher!H22,0))</f>
        <v>23</v>
      </c>
      <c r="E21" s="108">
        <f>IF(Teacher!K22=0,"",ROUND('Enrl-School'!K24/Teacher!K22,0))</f>
        <v>26</v>
      </c>
      <c r="F21" s="108">
        <f>IF(Teacher!N22=0,"",ROUND('Enrl-School'!N24/Teacher!N22,0))</f>
        <v>33</v>
      </c>
      <c r="G21" s="108" t="str">
        <f>IF(Teacher!Q22=0,"",ROUND('Enrl-School'!Q24/Teacher!Q22,0))</f>
        <v/>
      </c>
    </row>
    <row r="22" spans="1:7" ht="19.5" customHeight="1" x14ac:dyDescent="0.25">
      <c r="A22" s="7">
        <v>21</v>
      </c>
      <c r="B22" s="2" t="s">
        <v>57</v>
      </c>
      <c r="C22" s="108">
        <f>IF(Teacher!E23=0,"",ROUND('Enrl-School'!E25/Teacher!E23,0))</f>
        <v>28</v>
      </c>
      <c r="D22" s="108">
        <f>IF(Teacher!H23=0,"",ROUND('Enrl-School'!H25/Teacher!H23,0))</f>
        <v>23</v>
      </c>
      <c r="E22" s="108">
        <f>IF(Teacher!K23=0,"",ROUND('Enrl-School'!K25/Teacher!K23,0))</f>
        <v>15</v>
      </c>
      <c r="F22" s="108">
        <f>IF(Teacher!N23=0,"",ROUND('Enrl-School'!N25/Teacher!N23,0))</f>
        <v>26</v>
      </c>
      <c r="G22" s="108" t="str">
        <f>IF(Teacher!Q23=0,"",ROUND('Enrl-School'!Q25/Teacher!Q23,0))</f>
        <v/>
      </c>
    </row>
    <row r="23" spans="1:7" ht="19.5" customHeight="1" x14ac:dyDescent="0.25">
      <c r="A23" s="7">
        <v>22</v>
      </c>
      <c r="B23" s="2" t="s">
        <v>33</v>
      </c>
      <c r="C23" s="108">
        <f>IF(Teacher!E24=0,"",ROUND('Enrl-School'!E26/Teacher!E24,0))</f>
        <v>30</v>
      </c>
      <c r="D23" s="108">
        <f>IF(Teacher!H24=0,"",ROUND('Enrl-School'!H26/Teacher!H24,0))</f>
        <v>22</v>
      </c>
      <c r="E23" s="108">
        <f>IF(Teacher!K24=0,"",ROUND('Enrl-School'!K26/Teacher!K24,0))</f>
        <v>26</v>
      </c>
      <c r="F23" s="108">
        <f>IF(Teacher!N24=0,"",ROUND('Enrl-School'!N26/Teacher!N24,0))</f>
        <v>46</v>
      </c>
      <c r="G23" s="108">
        <f>IF(Teacher!Q24=0,"",ROUND('Enrl-School'!Q26/Teacher!Q24,0))</f>
        <v>82</v>
      </c>
    </row>
    <row r="24" spans="1:7" ht="19.5" customHeight="1" x14ac:dyDescent="0.25">
      <c r="A24" s="7">
        <v>23</v>
      </c>
      <c r="B24" s="2" t="s">
        <v>34</v>
      </c>
      <c r="C24" s="108">
        <f>IF(Teacher!E25=0,"",ROUND('Enrl-School'!E27/Teacher!E25,0))</f>
        <v>16</v>
      </c>
      <c r="D24" s="108">
        <f>IF(Teacher!H25=0,"",ROUND('Enrl-School'!H27/Teacher!H25,0))</f>
        <v>10</v>
      </c>
      <c r="E24" s="108">
        <f>IF(Teacher!K25=0,"",ROUND('Enrl-School'!K27/Teacher!K25,0))</f>
        <v>16</v>
      </c>
      <c r="F24" s="108">
        <f>IF(Teacher!N25=0,"",ROUND('Enrl-School'!N27/Teacher!N25,0))</f>
        <v>14</v>
      </c>
      <c r="G24" s="108" t="str">
        <f>IF(Teacher!Q25=0,"",ROUND('Enrl-School'!Q27/Teacher!Q25,0))</f>
        <v/>
      </c>
    </row>
    <row r="25" spans="1:7" ht="19.5" customHeight="1" x14ac:dyDescent="0.25">
      <c r="A25" s="7">
        <v>24</v>
      </c>
      <c r="B25" s="2" t="s">
        <v>35</v>
      </c>
      <c r="C25" s="108">
        <f>IF(Teacher!E26=0,"",ROUND('Enrl-School'!E28/Teacher!E26,0))</f>
        <v>42</v>
      </c>
      <c r="D25" s="108">
        <f>IF(Teacher!H26=0,"",ROUND('Enrl-School'!H28/Teacher!H26,0))</f>
        <v>35</v>
      </c>
      <c r="E25" s="108">
        <f>IF(Teacher!K26=0,"",ROUND('Enrl-School'!K28/Teacher!K26,0))</f>
        <v>32</v>
      </c>
      <c r="F25" s="108">
        <f>IF(Teacher!N26=0,"",ROUND('Enrl-School'!N28/Teacher!N26,0))</f>
        <v>27</v>
      </c>
      <c r="G25" s="108">
        <f>IF(Teacher!Q26=0,"",ROUND('Enrl-School'!Q28/Teacher!Q26,0))</f>
        <v>50</v>
      </c>
    </row>
    <row r="26" spans="1:7" ht="19.5" customHeight="1" x14ac:dyDescent="0.25">
      <c r="A26" s="7">
        <v>25</v>
      </c>
      <c r="B26" s="2" t="s">
        <v>36</v>
      </c>
      <c r="C26" s="108">
        <f>IF(Teacher!E27=0,"",ROUND('Enrl-School'!E29/Teacher!E27,0))</f>
        <v>21</v>
      </c>
      <c r="D26" s="108">
        <f>IF(Teacher!H27=0,"",ROUND('Enrl-School'!H29/Teacher!H27,0))</f>
        <v>21</v>
      </c>
      <c r="E26" s="108">
        <f>IF(Teacher!K27=0,"",ROUND('Enrl-School'!K29/Teacher!K27,0))</f>
        <v>16</v>
      </c>
      <c r="F26" s="108">
        <f>IF(Teacher!N27=0,"",ROUND('Enrl-School'!N29/Teacher!N27,0))</f>
        <v>15</v>
      </c>
      <c r="G26" s="108" t="str">
        <f>IF(Teacher!Q27=0,"",ROUND('Enrl-School'!Q29/Teacher!Q27,0))</f>
        <v/>
      </c>
    </row>
    <row r="27" spans="1:7" ht="19.5" customHeight="1" x14ac:dyDescent="0.25">
      <c r="A27" s="7">
        <v>26</v>
      </c>
      <c r="B27" s="2" t="s">
        <v>37</v>
      </c>
      <c r="C27" s="108">
        <f>IF(Teacher!E28=0,"",ROUND('Enrl-School'!E30/Teacher!E28,0))</f>
        <v>46</v>
      </c>
      <c r="D27" s="108">
        <f>IF(Teacher!H28=0,"",ROUND('Enrl-School'!H30/Teacher!H28,0))</f>
        <v>69</v>
      </c>
      <c r="E27" s="108">
        <f>IF(Teacher!K28=0,"",ROUND('Enrl-School'!K30/Teacher!K28,0))</f>
        <v>69</v>
      </c>
      <c r="F27" s="108">
        <f>IF(Teacher!N28=0,"",ROUND('Enrl-School'!N30/Teacher!N28,0))</f>
        <v>79</v>
      </c>
      <c r="G27" s="108" t="str">
        <f>IF(Teacher!Q28=0,"",ROUND('Enrl-School'!Q30/Teacher!Q28,0))</f>
        <v/>
      </c>
    </row>
    <row r="28" spans="1:7" ht="19.5" customHeight="1" x14ac:dyDescent="0.25">
      <c r="A28" s="7">
        <v>27</v>
      </c>
      <c r="B28" s="2" t="s">
        <v>38</v>
      </c>
      <c r="C28" s="108">
        <f>IF(Teacher!E29=0,"",ROUND('Enrl-School'!E31/Teacher!E29,0))</f>
        <v>15</v>
      </c>
      <c r="D28" s="108">
        <f>IF(Teacher!H29=0,"",ROUND('Enrl-School'!H31/Teacher!H29,0))</f>
        <v>17</v>
      </c>
      <c r="E28" s="108">
        <f>IF(Teacher!K29=0,"",ROUND('Enrl-School'!K31/Teacher!K29,0))</f>
        <v>27</v>
      </c>
      <c r="F28" s="108">
        <f>IF(Teacher!N29=0,"",ROUND('Enrl-School'!N31/Teacher!N29,0))</f>
        <v>24</v>
      </c>
      <c r="G28" s="108" t="str">
        <f>IF(Teacher!Q29=0,"",ROUND('Enrl-School'!Q31/Teacher!Q29,0))</f>
        <v/>
      </c>
    </row>
    <row r="29" spans="1:7" ht="19.5" customHeight="1" x14ac:dyDescent="0.25">
      <c r="A29" s="7">
        <v>28</v>
      </c>
      <c r="B29" s="2" t="s">
        <v>58</v>
      </c>
      <c r="C29" s="108">
        <f>IF(Teacher!E30=0,"",ROUND('Enrl-School'!E32/Teacher!E30,0))</f>
        <v>46</v>
      </c>
      <c r="D29" s="108">
        <f>IF(Teacher!H30=0,"",ROUND('Enrl-School'!H32/Teacher!H30,0))</f>
        <v>46</v>
      </c>
      <c r="E29" s="108">
        <f>IF(Teacher!K30=0,"",ROUND('Enrl-School'!K32/Teacher!K30,0))</f>
        <v>49</v>
      </c>
      <c r="F29" s="108">
        <f>IF(Teacher!N30=0,"",ROUND('Enrl-School'!N32/Teacher!N30,0))</f>
        <v>45</v>
      </c>
      <c r="G29" s="108" t="str">
        <f>IF(Teacher!Q30=0,"",ROUND('Enrl-School'!Q32/Teacher!Q30,0))</f>
        <v/>
      </c>
    </row>
    <row r="30" spans="1:7" ht="19.5" customHeight="1" x14ac:dyDescent="0.25">
      <c r="A30" s="7">
        <v>29</v>
      </c>
      <c r="B30" s="2" t="s">
        <v>40</v>
      </c>
      <c r="C30" s="108">
        <f>IF(Teacher!E31=0,"",ROUND('Enrl-School'!E33/Teacher!E31,0))</f>
        <v>19</v>
      </c>
      <c r="D30" s="108">
        <f>IF(Teacher!H31=0,"",ROUND('Enrl-School'!H33/Teacher!H31,0))</f>
        <v>15</v>
      </c>
      <c r="E30" s="108">
        <f>IF(Teacher!K31=0,"",ROUND('Enrl-School'!K33/Teacher!K31,0))</f>
        <v>13</v>
      </c>
      <c r="F30" s="108">
        <f>IF(Teacher!N31=0,"",ROUND('Enrl-School'!N33/Teacher!N31,0))</f>
        <v>13</v>
      </c>
      <c r="G30" s="108">
        <f>IF(Teacher!Q31=0,"",ROUND('Enrl-School'!Q33/Teacher!Q31,0))</f>
        <v>22</v>
      </c>
    </row>
    <row r="31" spans="1:7" ht="19.5" customHeight="1" x14ac:dyDescent="0.25">
      <c r="A31" s="7">
        <v>30</v>
      </c>
      <c r="B31" s="2" t="s">
        <v>41</v>
      </c>
      <c r="C31" s="108">
        <f>IF(Teacher!E32=0,"",ROUND('Enrl-School'!E34/Teacher!E32,0))</f>
        <v>37</v>
      </c>
      <c r="D31" s="108">
        <f>IF(Teacher!H32=0,"",ROUND('Enrl-School'!H34/Teacher!H32,0))</f>
        <v>42</v>
      </c>
      <c r="E31" s="108">
        <f>IF(Teacher!K32=0,"",ROUND('Enrl-School'!K34/Teacher!K32,0))</f>
        <v>73</v>
      </c>
      <c r="F31" s="108">
        <f>IF(Teacher!N32=0,"",ROUND('Enrl-School'!N34/Teacher!N32,0))</f>
        <v>45</v>
      </c>
      <c r="G31" s="108" t="str">
        <f>IF(Teacher!Q32=0,"",ROUND('Enrl-School'!Q34/Teacher!Q32,0))</f>
        <v/>
      </c>
    </row>
    <row r="32" spans="1:7" ht="19.5" customHeight="1" x14ac:dyDescent="0.25">
      <c r="A32" s="7">
        <v>31</v>
      </c>
      <c r="B32" s="2" t="s">
        <v>42</v>
      </c>
      <c r="C32" s="108">
        <f>IF(Teacher!E33=0,"",ROUND('Enrl-School'!E35/Teacher!E33,0))</f>
        <v>27</v>
      </c>
      <c r="D32" s="108">
        <f>IF(Teacher!H33=0,"",ROUND('Enrl-School'!H35/Teacher!H33,0))</f>
        <v>25</v>
      </c>
      <c r="E32" s="108">
        <f>IF(Teacher!K33=0,"",ROUND('Enrl-School'!K35/Teacher!K33,0))</f>
        <v>39</v>
      </c>
      <c r="F32" s="108">
        <f>IF(Teacher!N33=0,"",ROUND('Enrl-School'!N35/Teacher!N33,0))</f>
        <v>39</v>
      </c>
      <c r="G32" s="108" t="str">
        <f>IF(Teacher!Q33=0,"",ROUND('Enrl-School'!Q35/Teacher!Q33,0))</f>
        <v/>
      </c>
    </row>
    <row r="33" spans="1:7" ht="19.5" customHeight="1" x14ac:dyDescent="0.25">
      <c r="A33" s="7">
        <v>32</v>
      </c>
      <c r="B33" s="2" t="s">
        <v>43</v>
      </c>
      <c r="C33" s="108">
        <f>IF(Teacher!E34=0,"",ROUND('Enrl-School'!E36/Teacher!E34,0))</f>
        <v>26</v>
      </c>
      <c r="D33" s="108">
        <f>IF(Teacher!H34=0,"",ROUND('Enrl-School'!H36/Teacher!H34,0))</f>
        <v>23</v>
      </c>
      <c r="E33" s="108">
        <f>IF(Teacher!K34=0,"",ROUND('Enrl-School'!K36/Teacher!K34,0))</f>
        <v>32</v>
      </c>
      <c r="F33" s="108">
        <f>IF(Teacher!N34=0,"",ROUND('Enrl-School'!N36/Teacher!N34,0))</f>
        <v>33</v>
      </c>
      <c r="G33" s="108">
        <f>IF(Teacher!Q34=0,"",ROUND('Enrl-School'!Q36/Teacher!Q34,0))</f>
        <v>20</v>
      </c>
    </row>
    <row r="34" spans="1:7" ht="19.5" customHeight="1" x14ac:dyDescent="0.25">
      <c r="A34" s="7">
        <v>33</v>
      </c>
      <c r="B34" s="2" t="s">
        <v>44</v>
      </c>
      <c r="C34" s="108">
        <f>IF(Teacher!E35=0,"",ROUND('Enrl-School'!E37/Teacher!E35,0))</f>
        <v>32</v>
      </c>
      <c r="D34" s="108">
        <f>IF(Teacher!H35=0,"",ROUND('Enrl-School'!H37/Teacher!H35,0))</f>
        <v>34</v>
      </c>
      <c r="E34" s="108">
        <f>IF(Teacher!K35=0,"",ROUND('Enrl-School'!K37/Teacher!K35,0))</f>
        <v>30</v>
      </c>
      <c r="F34" s="108">
        <f>IF(Teacher!N35=0,"",ROUND('Enrl-School'!N37/Teacher!N35,0))</f>
        <v>39</v>
      </c>
      <c r="G34" s="108">
        <f>IF(Teacher!Q35=0,"",ROUND('Enrl-School'!Q37/Teacher!Q35,0))</f>
        <v>26</v>
      </c>
    </row>
    <row r="35" spans="1:7" ht="19.5" customHeight="1" x14ac:dyDescent="0.25">
      <c r="A35" s="7">
        <v>34</v>
      </c>
      <c r="B35" s="2" t="s">
        <v>59</v>
      </c>
      <c r="C35" s="108">
        <f>IF(Teacher!E36=0,"",ROUND('Enrl-School'!E38/Teacher!E36,0))</f>
        <v>31</v>
      </c>
      <c r="D35" s="108">
        <f>IF(Teacher!H36=0,"",ROUND('Enrl-School'!H38/Teacher!H36,0))</f>
        <v>11</v>
      </c>
      <c r="E35" s="108">
        <f>IF(Teacher!K36=0,"",ROUND('Enrl-School'!K38/Teacher!K36,0))</f>
        <v>17</v>
      </c>
      <c r="F35" s="108">
        <f>IF(Teacher!N36=0,"",ROUND('Enrl-School'!N38/Teacher!N36,0))</f>
        <v>23</v>
      </c>
      <c r="G35" s="108">
        <f>IF(Teacher!Q36=0,"",ROUND('Enrl-School'!Q38/Teacher!Q36,0))</f>
        <v>20</v>
      </c>
    </row>
    <row r="36" spans="1:7" ht="19.5" customHeight="1" x14ac:dyDescent="0.25">
      <c r="A36" s="7">
        <v>35</v>
      </c>
      <c r="B36" s="2" t="s">
        <v>46</v>
      </c>
      <c r="C36" s="108">
        <f>IF(Teacher!E37=0,"",ROUND('Enrl-School'!E39/Teacher!E37,0))</f>
        <v>27</v>
      </c>
      <c r="D36" s="108">
        <f>IF(Teacher!H37=0,"",ROUND('Enrl-School'!H39/Teacher!H37,0))</f>
        <v>24</v>
      </c>
      <c r="E36" s="108">
        <f>IF(Teacher!K37=0,"",ROUND('Enrl-School'!K39/Teacher!K37,0))</f>
        <v>17</v>
      </c>
      <c r="F36" s="108">
        <f>IF(Teacher!N37=0,"",ROUND('Enrl-School'!N39/Teacher!N37,0))</f>
        <v>17</v>
      </c>
      <c r="G36" s="108">
        <f>IF(Teacher!Q37=0,"",ROUND('Enrl-School'!Q39/Teacher!Q37,0))</f>
        <v>27</v>
      </c>
    </row>
    <row r="37" spans="1:7" s="103" customFormat="1" ht="19.5" customHeight="1" x14ac:dyDescent="0.25">
      <c r="A37" s="237">
        <v>36</v>
      </c>
      <c r="B37" s="237" t="s">
        <v>47</v>
      </c>
      <c r="C37" s="128">
        <f>IF(Teacher!E38=0,"",ROUND('Enrl-School'!E40/Teacher!E38,0))</f>
        <v>34</v>
      </c>
      <c r="D37" s="128">
        <f>IF(Teacher!H38=0,"",ROUND('Enrl-School'!H40/Teacher!H38,0))</f>
        <v>30</v>
      </c>
      <c r="E37" s="128">
        <f>IF(Teacher!K38=0,"",ROUND('Enrl-School'!K40/Teacher!K38,0))</f>
        <v>33</v>
      </c>
      <c r="F37" s="128">
        <f>IF(Teacher!N38=0,"",ROUND('Enrl-School'!N40/Teacher!N38,0))</f>
        <v>43</v>
      </c>
      <c r="G37" s="128">
        <f>IF(Teacher!Q38=0,"",ROUND('Enrl-School'!Q40/Teacher!Q38,0))</f>
        <v>42</v>
      </c>
    </row>
    <row r="39" spans="1:7" x14ac:dyDescent="0.25">
      <c r="F39" s="104"/>
    </row>
  </sheetData>
  <printOptions horizontalCentered="1"/>
  <pageMargins left="0.18" right="0.17" top="0.35" bottom="0.41" header="0.22" footer="0.17"/>
  <pageSetup paperSize="9" firstPageNumber="47" orientation="portrait" useFirstPageNumber="1" r:id="rId1"/>
  <headerFooter alignWithMargins="0">
    <oddFooter>&amp;LStatistics of School Education 2010-11&amp;R&amp;P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view="pageBreakPreview" topLeftCell="A20" zoomScaleSheetLayoutView="100" workbookViewId="0">
      <selection activeCell="B38" sqref="B38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17" width="11.5703125" style="5" customWidth="1"/>
    <col min="18" max="100" width="8.85546875" style="5"/>
    <col min="101" max="101" width="6.140625" style="5" customWidth="1"/>
    <col min="102" max="102" width="20.28515625" style="5" customWidth="1"/>
    <col min="103" max="103" width="12.42578125" style="5" customWidth="1"/>
    <col min="104" max="104" width="13" style="5" customWidth="1"/>
    <col min="105" max="105" width="12.5703125" style="5" customWidth="1"/>
    <col min="106" max="119" width="11.7109375" style="5" customWidth="1"/>
    <col min="120" max="120" width="12.28515625" style="5" customWidth="1"/>
    <col min="121" max="121" width="11.7109375" style="5" customWidth="1"/>
    <col min="122" max="122" width="12.85546875" style="5" customWidth="1"/>
    <col min="123" max="123" width="11.7109375" style="5" customWidth="1"/>
    <col min="124" max="124" width="12.7109375" style="5" customWidth="1"/>
    <col min="125" max="125" width="11.7109375" style="5" customWidth="1"/>
    <col min="126" max="126" width="13" style="5" customWidth="1"/>
    <col min="127" max="138" width="11.7109375" style="5" customWidth="1"/>
    <col min="139" max="139" width="12.5703125" style="5" customWidth="1"/>
    <col min="140" max="140" width="11.7109375" style="5" customWidth="1"/>
    <col min="141" max="141" width="13" style="5" customWidth="1"/>
    <col min="142" max="147" width="11.7109375" style="5" customWidth="1"/>
    <col min="148" max="148" width="13.7109375" style="5" customWidth="1"/>
    <col min="149" max="149" width="13.140625" style="5" customWidth="1"/>
    <col min="150" max="153" width="13" style="5" customWidth="1"/>
    <col min="154" max="160" width="11.7109375" style="5" customWidth="1"/>
    <col min="161" max="161" width="10.85546875" style="5" customWidth="1"/>
    <col min="162" max="162" width="11.7109375" style="5" customWidth="1"/>
    <col min="163" max="165" width="22.7109375" style="5" customWidth="1"/>
    <col min="166" max="168" width="20.7109375" style="5" customWidth="1"/>
    <col min="169" max="356" width="8.85546875" style="5"/>
    <col min="357" max="357" width="6.140625" style="5" customWidth="1"/>
    <col min="358" max="358" width="20.28515625" style="5" customWidth="1"/>
    <col min="359" max="359" width="12.42578125" style="5" customWidth="1"/>
    <col min="360" max="360" width="13" style="5" customWidth="1"/>
    <col min="361" max="361" width="12.5703125" style="5" customWidth="1"/>
    <col min="362" max="375" width="11.7109375" style="5" customWidth="1"/>
    <col min="376" max="376" width="12.28515625" style="5" customWidth="1"/>
    <col min="377" max="377" width="11.7109375" style="5" customWidth="1"/>
    <col min="378" max="378" width="12.85546875" style="5" customWidth="1"/>
    <col min="379" max="379" width="11.7109375" style="5" customWidth="1"/>
    <col min="380" max="380" width="12.7109375" style="5" customWidth="1"/>
    <col min="381" max="381" width="11.7109375" style="5" customWidth="1"/>
    <col min="382" max="382" width="13" style="5" customWidth="1"/>
    <col min="383" max="394" width="11.7109375" style="5" customWidth="1"/>
    <col min="395" max="395" width="12.5703125" style="5" customWidth="1"/>
    <col min="396" max="396" width="11.7109375" style="5" customWidth="1"/>
    <col min="397" max="397" width="13" style="5" customWidth="1"/>
    <col min="398" max="403" width="11.7109375" style="5" customWidth="1"/>
    <col min="404" max="404" width="13.7109375" style="5" customWidth="1"/>
    <col min="405" max="405" width="13.140625" style="5" customWidth="1"/>
    <col min="406" max="409" width="13" style="5" customWidth="1"/>
    <col min="410" max="416" width="11.7109375" style="5" customWidth="1"/>
    <col min="417" max="417" width="10.85546875" style="5" customWidth="1"/>
    <col min="418" max="418" width="11.7109375" style="5" customWidth="1"/>
    <col min="419" max="421" width="22.7109375" style="5" customWidth="1"/>
    <col min="422" max="424" width="20.7109375" style="5" customWidth="1"/>
    <col min="425" max="612" width="8.85546875" style="5"/>
    <col min="613" max="613" width="6.140625" style="5" customWidth="1"/>
    <col min="614" max="614" width="20.28515625" style="5" customWidth="1"/>
    <col min="615" max="615" width="12.42578125" style="5" customWidth="1"/>
    <col min="616" max="616" width="13" style="5" customWidth="1"/>
    <col min="617" max="617" width="12.5703125" style="5" customWidth="1"/>
    <col min="618" max="631" width="11.7109375" style="5" customWidth="1"/>
    <col min="632" max="632" width="12.28515625" style="5" customWidth="1"/>
    <col min="633" max="633" width="11.7109375" style="5" customWidth="1"/>
    <col min="634" max="634" width="12.85546875" style="5" customWidth="1"/>
    <col min="635" max="635" width="11.7109375" style="5" customWidth="1"/>
    <col min="636" max="636" width="12.7109375" style="5" customWidth="1"/>
    <col min="637" max="637" width="11.7109375" style="5" customWidth="1"/>
    <col min="638" max="638" width="13" style="5" customWidth="1"/>
    <col min="639" max="650" width="11.7109375" style="5" customWidth="1"/>
    <col min="651" max="651" width="12.5703125" style="5" customWidth="1"/>
    <col min="652" max="652" width="11.7109375" style="5" customWidth="1"/>
    <col min="653" max="653" width="13" style="5" customWidth="1"/>
    <col min="654" max="659" width="11.7109375" style="5" customWidth="1"/>
    <col min="660" max="660" width="13.7109375" style="5" customWidth="1"/>
    <col min="661" max="661" width="13.140625" style="5" customWidth="1"/>
    <col min="662" max="665" width="13" style="5" customWidth="1"/>
    <col min="666" max="672" width="11.7109375" style="5" customWidth="1"/>
    <col min="673" max="673" width="10.85546875" style="5" customWidth="1"/>
    <col min="674" max="674" width="11.7109375" style="5" customWidth="1"/>
    <col min="675" max="677" width="22.7109375" style="5" customWidth="1"/>
    <col min="678" max="680" width="20.7109375" style="5" customWidth="1"/>
    <col min="681" max="868" width="8.85546875" style="5"/>
    <col min="869" max="869" width="6.140625" style="5" customWidth="1"/>
    <col min="870" max="870" width="20.28515625" style="5" customWidth="1"/>
    <col min="871" max="871" width="12.42578125" style="5" customWidth="1"/>
    <col min="872" max="872" width="13" style="5" customWidth="1"/>
    <col min="873" max="873" width="12.5703125" style="5" customWidth="1"/>
    <col min="874" max="887" width="11.7109375" style="5" customWidth="1"/>
    <col min="888" max="888" width="12.28515625" style="5" customWidth="1"/>
    <col min="889" max="889" width="11.7109375" style="5" customWidth="1"/>
    <col min="890" max="890" width="12.85546875" style="5" customWidth="1"/>
    <col min="891" max="891" width="11.7109375" style="5" customWidth="1"/>
    <col min="892" max="892" width="12.7109375" style="5" customWidth="1"/>
    <col min="893" max="893" width="11.7109375" style="5" customWidth="1"/>
    <col min="894" max="894" width="13" style="5" customWidth="1"/>
    <col min="895" max="906" width="11.7109375" style="5" customWidth="1"/>
    <col min="907" max="907" width="12.5703125" style="5" customWidth="1"/>
    <col min="908" max="908" width="11.7109375" style="5" customWidth="1"/>
    <col min="909" max="909" width="13" style="5" customWidth="1"/>
    <col min="910" max="915" width="11.7109375" style="5" customWidth="1"/>
    <col min="916" max="916" width="13.7109375" style="5" customWidth="1"/>
    <col min="917" max="917" width="13.140625" style="5" customWidth="1"/>
    <col min="918" max="921" width="13" style="5" customWidth="1"/>
    <col min="922" max="928" width="11.7109375" style="5" customWidth="1"/>
    <col min="929" max="929" width="10.85546875" style="5" customWidth="1"/>
    <col min="930" max="930" width="11.7109375" style="5" customWidth="1"/>
    <col min="931" max="933" width="22.7109375" style="5" customWidth="1"/>
    <col min="934" max="936" width="20.7109375" style="5" customWidth="1"/>
    <col min="937" max="1124" width="8.85546875" style="5"/>
    <col min="1125" max="1125" width="6.140625" style="5" customWidth="1"/>
    <col min="1126" max="1126" width="20.28515625" style="5" customWidth="1"/>
    <col min="1127" max="1127" width="12.42578125" style="5" customWidth="1"/>
    <col min="1128" max="1128" width="13" style="5" customWidth="1"/>
    <col min="1129" max="1129" width="12.5703125" style="5" customWidth="1"/>
    <col min="1130" max="1143" width="11.7109375" style="5" customWidth="1"/>
    <col min="1144" max="1144" width="12.28515625" style="5" customWidth="1"/>
    <col min="1145" max="1145" width="11.7109375" style="5" customWidth="1"/>
    <col min="1146" max="1146" width="12.85546875" style="5" customWidth="1"/>
    <col min="1147" max="1147" width="11.7109375" style="5" customWidth="1"/>
    <col min="1148" max="1148" width="12.7109375" style="5" customWidth="1"/>
    <col min="1149" max="1149" width="11.7109375" style="5" customWidth="1"/>
    <col min="1150" max="1150" width="13" style="5" customWidth="1"/>
    <col min="1151" max="1162" width="11.7109375" style="5" customWidth="1"/>
    <col min="1163" max="1163" width="12.5703125" style="5" customWidth="1"/>
    <col min="1164" max="1164" width="11.7109375" style="5" customWidth="1"/>
    <col min="1165" max="1165" width="13" style="5" customWidth="1"/>
    <col min="1166" max="1171" width="11.7109375" style="5" customWidth="1"/>
    <col min="1172" max="1172" width="13.7109375" style="5" customWidth="1"/>
    <col min="1173" max="1173" width="13.140625" style="5" customWidth="1"/>
    <col min="1174" max="1177" width="13" style="5" customWidth="1"/>
    <col min="1178" max="1184" width="11.7109375" style="5" customWidth="1"/>
    <col min="1185" max="1185" width="10.85546875" style="5" customWidth="1"/>
    <col min="1186" max="1186" width="11.7109375" style="5" customWidth="1"/>
    <col min="1187" max="1189" width="22.7109375" style="5" customWidth="1"/>
    <col min="1190" max="1192" width="20.7109375" style="5" customWidth="1"/>
    <col min="1193" max="1380" width="8.85546875" style="5"/>
    <col min="1381" max="1381" width="6.140625" style="5" customWidth="1"/>
    <col min="1382" max="1382" width="20.28515625" style="5" customWidth="1"/>
    <col min="1383" max="1383" width="12.42578125" style="5" customWidth="1"/>
    <col min="1384" max="1384" width="13" style="5" customWidth="1"/>
    <col min="1385" max="1385" width="12.5703125" style="5" customWidth="1"/>
    <col min="1386" max="1399" width="11.7109375" style="5" customWidth="1"/>
    <col min="1400" max="1400" width="12.28515625" style="5" customWidth="1"/>
    <col min="1401" max="1401" width="11.7109375" style="5" customWidth="1"/>
    <col min="1402" max="1402" width="12.85546875" style="5" customWidth="1"/>
    <col min="1403" max="1403" width="11.7109375" style="5" customWidth="1"/>
    <col min="1404" max="1404" width="12.7109375" style="5" customWidth="1"/>
    <col min="1405" max="1405" width="11.7109375" style="5" customWidth="1"/>
    <col min="1406" max="1406" width="13" style="5" customWidth="1"/>
    <col min="1407" max="1418" width="11.7109375" style="5" customWidth="1"/>
    <col min="1419" max="1419" width="12.5703125" style="5" customWidth="1"/>
    <col min="1420" max="1420" width="11.7109375" style="5" customWidth="1"/>
    <col min="1421" max="1421" width="13" style="5" customWidth="1"/>
    <col min="1422" max="1427" width="11.7109375" style="5" customWidth="1"/>
    <col min="1428" max="1428" width="13.7109375" style="5" customWidth="1"/>
    <col min="1429" max="1429" width="13.140625" style="5" customWidth="1"/>
    <col min="1430" max="1433" width="13" style="5" customWidth="1"/>
    <col min="1434" max="1440" width="11.7109375" style="5" customWidth="1"/>
    <col min="1441" max="1441" width="10.85546875" style="5" customWidth="1"/>
    <col min="1442" max="1442" width="11.7109375" style="5" customWidth="1"/>
    <col min="1443" max="1445" width="22.7109375" style="5" customWidth="1"/>
    <col min="1446" max="1448" width="20.7109375" style="5" customWidth="1"/>
    <col min="1449" max="1636" width="8.85546875" style="5"/>
    <col min="1637" max="1637" width="6.140625" style="5" customWidth="1"/>
    <col min="1638" max="1638" width="20.28515625" style="5" customWidth="1"/>
    <col min="1639" max="1639" width="12.42578125" style="5" customWidth="1"/>
    <col min="1640" max="1640" width="13" style="5" customWidth="1"/>
    <col min="1641" max="1641" width="12.5703125" style="5" customWidth="1"/>
    <col min="1642" max="1655" width="11.7109375" style="5" customWidth="1"/>
    <col min="1656" max="1656" width="12.28515625" style="5" customWidth="1"/>
    <col min="1657" max="1657" width="11.7109375" style="5" customWidth="1"/>
    <col min="1658" max="1658" width="12.85546875" style="5" customWidth="1"/>
    <col min="1659" max="1659" width="11.7109375" style="5" customWidth="1"/>
    <col min="1660" max="1660" width="12.7109375" style="5" customWidth="1"/>
    <col min="1661" max="1661" width="11.7109375" style="5" customWidth="1"/>
    <col min="1662" max="1662" width="13" style="5" customWidth="1"/>
    <col min="1663" max="1674" width="11.7109375" style="5" customWidth="1"/>
    <col min="1675" max="1675" width="12.5703125" style="5" customWidth="1"/>
    <col min="1676" max="1676" width="11.7109375" style="5" customWidth="1"/>
    <col min="1677" max="1677" width="13" style="5" customWidth="1"/>
    <col min="1678" max="1683" width="11.7109375" style="5" customWidth="1"/>
    <col min="1684" max="1684" width="13.7109375" style="5" customWidth="1"/>
    <col min="1685" max="1685" width="13.140625" style="5" customWidth="1"/>
    <col min="1686" max="1689" width="13" style="5" customWidth="1"/>
    <col min="1690" max="1696" width="11.7109375" style="5" customWidth="1"/>
    <col min="1697" max="1697" width="10.85546875" style="5" customWidth="1"/>
    <col min="1698" max="1698" width="11.7109375" style="5" customWidth="1"/>
    <col min="1699" max="1701" width="22.7109375" style="5" customWidth="1"/>
    <col min="1702" max="1704" width="20.7109375" style="5" customWidth="1"/>
    <col min="1705" max="1892" width="8.85546875" style="5"/>
    <col min="1893" max="1893" width="6.140625" style="5" customWidth="1"/>
    <col min="1894" max="1894" width="20.28515625" style="5" customWidth="1"/>
    <col min="1895" max="1895" width="12.42578125" style="5" customWidth="1"/>
    <col min="1896" max="1896" width="13" style="5" customWidth="1"/>
    <col min="1897" max="1897" width="12.5703125" style="5" customWidth="1"/>
    <col min="1898" max="1911" width="11.7109375" style="5" customWidth="1"/>
    <col min="1912" max="1912" width="12.28515625" style="5" customWidth="1"/>
    <col min="1913" max="1913" width="11.7109375" style="5" customWidth="1"/>
    <col min="1914" max="1914" width="12.85546875" style="5" customWidth="1"/>
    <col min="1915" max="1915" width="11.7109375" style="5" customWidth="1"/>
    <col min="1916" max="1916" width="12.7109375" style="5" customWidth="1"/>
    <col min="1917" max="1917" width="11.7109375" style="5" customWidth="1"/>
    <col min="1918" max="1918" width="13" style="5" customWidth="1"/>
    <col min="1919" max="1930" width="11.7109375" style="5" customWidth="1"/>
    <col min="1931" max="1931" width="12.5703125" style="5" customWidth="1"/>
    <col min="1932" max="1932" width="11.7109375" style="5" customWidth="1"/>
    <col min="1933" max="1933" width="13" style="5" customWidth="1"/>
    <col min="1934" max="1939" width="11.7109375" style="5" customWidth="1"/>
    <col min="1940" max="1940" width="13.7109375" style="5" customWidth="1"/>
    <col min="1941" max="1941" width="13.140625" style="5" customWidth="1"/>
    <col min="1942" max="1945" width="13" style="5" customWidth="1"/>
    <col min="1946" max="1952" width="11.7109375" style="5" customWidth="1"/>
    <col min="1953" max="1953" width="10.85546875" style="5" customWidth="1"/>
    <col min="1954" max="1954" width="11.7109375" style="5" customWidth="1"/>
    <col min="1955" max="1957" width="22.7109375" style="5" customWidth="1"/>
    <col min="1958" max="1960" width="20.7109375" style="5" customWidth="1"/>
    <col min="1961" max="2148" width="8.85546875" style="5"/>
    <col min="2149" max="2149" width="6.140625" style="5" customWidth="1"/>
    <col min="2150" max="2150" width="20.28515625" style="5" customWidth="1"/>
    <col min="2151" max="2151" width="12.42578125" style="5" customWidth="1"/>
    <col min="2152" max="2152" width="13" style="5" customWidth="1"/>
    <col min="2153" max="2153" width="12.5703125" style="5" customWidth="1"/>
    <col min="2154" max="2167" width="11.7109375" style="5" customWidth="1"/>
    <col min="2168" max="2168" width="12.28515625" style="5" customWidth="1"/>
    <col min="2169" max="2169" width="11.7109375" style="5" customWidth="1"/>
    <col min="2170" max="2170" width="12.85546875" style="5" customWidth="1"/>
    <col min="2171" max="2171" width="11.7109375" style="5" customWidth="1"/>
    <col min="2172" max="2172" width="12.7109375" style="5" customWidth="1"/>
    <col min="2173" max="2173" width="11.7109375" style="5" customWidth="1"/>
    <col min="2174" max="2174" width="13" style="5" customWidth="1"/>
    <col min="2175" max="2186" width="11.7109375" style="5" customWidth="1"/>
    <col min="2187" max="2187" width="12.5703125" style="5" customWidth="1"/>
    <col min="2188" max="2188" width="11.7109375" style="5" customWidth="1"/>
    <col min="2189" max="2189" width="13" style="5" customWidth="1"/>
    <col min="2190" max="2195" width="11.7109375" style="5" customWidth="1"/>
    <col min="2196" max="2196" width="13.7109375" style="5" customWidth="1"/>
    <col min="2197" max="2197" width="13.140625" style="5" customWidth="1"/>
    <col min="2198" max="2201" width="13" style="5" customWidth="1"/>
    <col min="2202" max="2208" width="11.7109375" style="5" customWidth="1"/>
    <col min="2209" max="2209" width="10.85546875" style="5" customWidth="1"/>
    <col min="2210" max="2210" width="11.7109375" style="5" customWidth="1"/>
    <col min="2211" max="2213" width="22.7109375" style="5" customWidth="1"/>
    <col min="2214" max="2216" width="20.7109375" style="5" customWidth="1"/>
    <col min="2217" max="2404" width="8.85546875" style="5"/>
    <col min="2405" max="2405" width="6.140625" style="5" customWidth="1"/>
    <col min="2406" max="2406" width="20.28515625" style="5" customWidth="1"/>
    <col min="2407" max="2407" width="12.42578125" style="5" customWidth="1"/>
    <col min="2408" max="2408" width="13" style="5" customWidth="1"/>
    <col min="2409" max="2409" width="12.5703125" style="5" customWidth="1"/>
    <col min="2410" max="2423" width="11.7109375" style="5" customWidth="1"/>
    <col min="2424" max="2424" width="12.28515625" style="5" customWidth="1"/>
    <col min="2425" max="2425" width="11.7109375" style="5" customWidth="1"/>
    <col min="2426" max="2426" width="12.85546875" style="5" customWidth="1"/>
    <col min="2427" max="2427" width="11.7109375" style="5" customWidth="1"/>
    <col min="2428" max="2428" width="12.7109375" style="5" customWidth="1"/>
    <col min="2429" max="2429" width="11.7109375" style="5" customWidth="1"/>
    <col min="2430" max="2430" width="13" style="5" customWidth="1"/>
    <col min="2431" max="2442" width="11.7109375" style="5" customWidth="1"/>
    <col min="2443" max="2443" width="12.5703125" style="5" customWidth="1"/>
    <col min="2444" max="2444" width="11.7109375" style="5" customWidth="1"/>
    <col min="2445" max="2445" width="13" style="5" customWidth="1"/>
    <col min="2446" max="2451" width="11.7109375" style="5" customWidth="1"/>
    <col min="2452" max="2452" width="13.7109375" style="5" customWidth="1"/>
    <col min="2453" max="2453" width="13.140625" style="5" customWidth="1"/>
    <col min="2454" max="2457" width="13" style="5" customWidth="1"/>
    <col min="2458" max="2464" width="11.7109375" style="5" customWidth="1"/>
    <col min="2465" max="2465" width="10.85546875" style="5" customWidth="1"/>
    <col min="2466" max="2466" width="11.7109375" style="5" customWidth="1"/>
    <col min="2467" max="2469" width="22.7109375" style="5" customWidth="1"/>
    <col min="2470" max="2472" width="20.7109375" style="5" customWidth="1"/>
    <col min="2473" max="2660" width="8.85546875" style="5"/>
    <col min="2661" max="2661" width="6.140625" style="5" customWidth="1"/>
    <col min="2662" max="2662" width="20.28515625" style="5" customWidth="1"/>
    <col min="2663" max="2663" width="12.42578125" style="5" customWidth="1"/>
    <col min="2664" max="2664" width="13" style="5" customWidth="1"/>
    <col min="2665" max="2665" width="12.5703125" style="5" customWidth="1"/>
    <col min="2666" max="2679" width="11.7109375" style="5" customWidth="1"/>
    <col min="2680" max="2680" width="12.28515625" style="5" customWidth="1"/>
    <col min="2681" max="2681" width="11.7109375" style="5" customWidth="1"/>
    <col min="2682" max="2682" width="12.85546875" style="5" customWidth="1"/>
    <col min="2683" max="2683" width="11.7109375" style="5" customWidth="1"/>
    <col min="2684" max="2684" width="12.7109375" style="5" customWidth="1"/>
    <col min="2685" max="2685" width="11.7109375" style="5" customWidth="1"/>
    <col min="2686" max="2686" width="13" style="5" customWidth="1"/>
    <col min="2687" max="2698" width="11.7109375" style="5" customWidth="1"/>
    <col min="2699" max="2699" width="12.5703125" style="5" customWidth="1"/>
    <col min="2700" max="2700" width="11.7109375" style="5" customWidth="1"/>
    <col min="2701" max="2701" width="13" style="5" customWidth="1"/>
    <col min="2702" max="2707" width="11.7109375" style="5" customWidth="1"/>
    <col min="2708" max="2708" width="13.7109375" style="5" customWidth="1"/>
    <col min="2709" max="2709" width="13.140625" style="5" customWidth="1"/>
    <col min="2710" max="2713" width="13" style="5" customWidth="1"/>
    <col min="2714" max="2720" width="11.7109375" style="5" customWidth="1"/>
    <col min="2721" max="2721" width="10.85546875" style="5" customWidth="1"/>
    <col min="2722" max="2722" width="11.7109375" style="5" customWidth="1"/>
    <col min="2723" max="2725" width="22.7109375" style="5" customWidth="1"/>
    <col min="2726" max="2728" width="20.7109375" style="5" customWidth="1"/>
    <col min="2729" max="2916" width="8.85546875" style="5"/>
    <col min="2917" max="2917" width="6.140625" style="5" customWidth="1"/>
    <col min="2918" max="2918" width="20.28515625" style="5" customWidth="1"/>
    <col min="2919" max="2919" width="12.42578125" style="5" customWidth="1"/>
    <col min="2920" max="2920" width="13" style="5" customWidth="1"/>
    <col min="2921" max="2921" width="12.5703125" style="5" customWidth="1"/>
    <col min="2922" max="2935" width="11.7109375" style="5" customWidth="1"/>
    <col min="2936" max="2936" width="12.28515625" style="5" customWidth="1"/>
    <col min="2937" max="2937" width="11.7109375" style="5" customWidth="1"/>
    <col min="2938" max="2938" width="12.85546875" style="5" customWidth="1"/>
    <col min="2939" max="2939" width="11.7109375" style="5" customWidth="1"/>
    <col min="2940" max="2940" width="12.7109375" style="5" customWidth="1"/>
    <col min="2941" max="2941" width="11.7109375" style="5" customWidth="1"/>
    <col min="2942" max="2942" width="13" style="5" customWidth="1"/>
    <col min="2943" max="2954" width="11.7109375" style="5" customWidth="1"/>
    <col min="2955" max="2955" width="12.5703125" style="5" customWidth="1"/>
    <col min="2956" max="2956" width="11.7109375" style="5" customWidth="1"/>
    <col min="2957" max="2957" width="13" style="5" customWidth="1"/>
    <col min="2958" max="2963" width="11.7109375" style="5" customWidth="1"/>
    <col min="2964" max="2964" width="13.7109375" style="5" customWidth="1"/>
    <col min="2965" max="2965" width="13.140625" style="5" customWidth="1"/>
    <col min="2966" max="2969" width="13" style="5" customWidth="1"/>
    <col min="2970" max="2976" width="11.7109375" style="5" customWidth="1"/>
    <col min="2977" max="2977" width="10.85546875" style="5" customWidth="1"/>
    <col min="2978" max="2978" width="11.7109375" style="5" customWidth="1"/>
    <col min="2979" max="2981" width="22.7109375" style="5" customWidth="1"/>
    <col min="2982" max="2984" width="20.7109375" style="5" customWidth="1"/>
    <col min="2985" max="3172" width="8.85546875" style="5"/>
    <col min="3173" max="3173" width="6.140625" style="5" customWidth="1"/>
    <col min="3174" max="3174" width="20.28515625" style="5" customWidth="1"/>
    <col min="3175" max="3175" width="12.42578125" style="5" customWidth="1"/>
    <col min="3176" max="3176" width="13" style="5" customWidth="1"/>
    <col min="3177" max="3177" width="12.5703125" style="5" customWidth="1"/>
    <col min="3178" max="3191" width="11.7109375" style="5" customWidth="1"/>
    <col min="3192" max="3192" width="12.28515625" style="5" customWidth="1"/>
    <col min="3193" max="3193" width="11.7109375" style="5" customWidth="1"/>
    <col min="3194" max="3194" width="12.85546875" style="5" customWidth="1"/>
    <col min="3195" max="3195" width="11.7109375" style="5" customWidth="1"/>
    <col min="3196" max="3196" width="12.7109375" style="5" customWidth="1"/>
    <col min="3197" max="3197" width="11.7109375" style="5" customWidth="1"/>
    <col min="3198" max="3198" width="13" style="5" customWidth="1"/>
    <col min="3199" max="3210" width="11.7109375" style="5" customWidth="1"/>
    <col min="3211" max="3211" width="12.5703125" style="5" customWidth="1"/>
    <col min="3212" max="3212" width="11.7109375" style="5" customWidth="1"/>
    <col min="3213" max="3213" width="13" style="5" customWidth="1"/>
    <col min="3214" max="3219" width="11.7109375" style="5" customWidth="1"/>
    <col min="3220" max="3220" width="13.7109375" style="5" customWidth="1"/>
    <col min="3221" max="3221" width="13.140625" style="5" customWidth="1"/>
    <col min="3222" max="3225" width="13" style="5" customWidth="1"/>
    <col min="3226" max="3232" width="11.7109375" style="5" customWidth="1"/>
    <col min="3233" max="3233" width="10.85546875" style="5" customWidth="1"/>
    <col min="3234" max="3234" width="11.7109375" style="5" customWidth="1"/>
    <col min="3235" max="3237" width="22.7109375" style="5" customWidth="1"/>
    <col min="3238" max="3240" width="20.7109375" style="5" customWidth="1"/>
    <col min="3241" max="3428" width="8.85546875" style="5"/>
    <col min="3429" max="3429" width="6.140625" style="5" customWidth="1"/>
    <col min="3430" max="3430" width="20.28515625" style="5" customWidth="1"/>
    <col min="3431" max="3431" width="12.42578125" style="5" customWidth="1"/>
    <col min="3432" max="3432" width="13" style="5" customWidth="1"/>
    <col min="3433" max="3433" width="12.5703125" style="5" customWidth="1"/>
    <col min="3434" max="3447" width="11.7109375" style="5" customWidth="1"/>
    <col min="3448" max="3448" width="12.28515625" style="5" customWidth="1"/>
    <col min="3449" max="3449" width="11.7109375" style="5" customWidth="1"/>
    <col min="3450" max="3450" width="12.85546875" style="5" customWidth="1"/>
    <col min="3451" max="3451" width="11.7109375" style="5" customWidth="1"/>
    <col min="3452" max="3452" width="12.7109375" style="5" customWidth="1"/>
    <col min="3453" max="3453" width="11.7109375" style="5" customWidth="1"/>
    <col min="3454" max="3454" width="13" style="5" customWidth="1"/>
    <col min="3455" max="3466" width="11.7109375" style="5" customWidth="1"/>
    <col min="3467" max="3467" width="12.5703125" style="5" customWidth="1"/>
    <col min="3468" max="3468" width="11.7109375" style="5" customWidth="1"/>
    <col min="3469" max="3469" width="13" style="5" customWidth="1"/>
    <col min="3470" max="3475" width="11.7109375" style="5" customWidth="1"/>
    <col min="3476" max="3476" width="13.7109375" style="5" customWidth="1"/>
    <col min="3477" max="3477" width="13.140625" style="5" customWidth="1"/>
    <col min="3478" max="3481" width="13" style="5" customWidth="1"/>
    <col min="3482" max="3488" width="11.7109375" style="5" customWidth="1"/>
    <col min="3489" max="3489" width="10.85546875" style="5" customWidth="1"/>
    <col min="3490" max="3490" width="11.7109375" style="5" customWidth="1"/>
    <col min="3491" max="3493" width="22.7109375" style="5" customWidth="1"/>
    <col min="3494" max="3496" width="20.7109375" style="5" customWidth="1"/>
    <col min="3497" max="3684" width="8.85546875" style="5"/>
    <col min="3685" max="3685" width="6.140625" style="5" customWidth="1"/>
    <col min="3686" max="3686" width="20.28515625" style="5" customWidth="1"/>
    <col min="3687" max="3687" width="12.42578125" style="5" customWidth="1"/>
    <col min="3688" max="3688" width="13" style="5" customWidth="1"/>
    <col min="3689" max="3689" width="12.5703125" style="5" customWidth="1"/>
    <col min="3690" max="3703" width="11.7109375" style="5" customWidth="1"/>
    <col min="3704" max="3704" width="12.28515625" style="5" customWidth="1"/>
    <col min="3705" max="3705" width="11.7109375" style="5" customWidth="1"/>
    <col min="3706" max="3706" width="12.85546875" style="5" customWidth="1"/>
    <col min="3707" max="3707" width="11.7109375" style="5" customWidth="1"/>
    <col min="3708" max="3708" width="12.7109375" style="5" customWidth="1"/>
    <col min="3709" max="3709" width="11.7109375" style="5" customWidth="1"/>
    <col min="3710" max="3710" width="13" style="5" customWidth="1"/>
    <col min="3711" max="3722" width="11.7109375" style="5" customWidth="1"/>
    <col min="3723" max="3723" width="12.5703125" style="5" customWidth="1"/>
    <col min="3724" max="3724" width="11.7109375" style="5" customWidth="1"/>
    <col min="3725" max="3725" width="13" style="5" customWidth="1"/>
    <col min="3726" max="3731" width="11.7109375" style="5" customWidth="1"/>
    <col min="3732" max="3732" width="13.7109375" style="5" customWidth="1"/>
    <col min="3733" max="3733" width="13.140625" style="5" customWidth="1"/>
    <col min="3734" max="3737" width="13" style="5" customWidth="1"/>
    <col min="3738" max="3744" width="11.7109375" style="5" customWidth="1"/>
    <col min="3745" max="3745" width="10.85546875" style="5" customWidth="1"/>
    <col min="3746" max="3746" width="11.7109375" style="5" customWidth="1"/>
    <col min="3747" max="3749" width="22.7109375" style="5" customWidth="1"/>
    <col min="3750" max="3752" width="20.7109375" style="5" customWidth="1"/>
    <col min="3753" max="3940" width="8.85546875" style="5"/>
    <col min="3941" max="3941" width="6.140625" style="5" customWidth="1"/>
    <col min="3942" max="3942" width="20.28515625" style="5" customWidth="1"/>
    <col min="3943" max="3943" width="12.42578125" style="5" customWidth="1"/>
    <col min="3944" max="3944" width="13" style="5" customWidth="1"/>
    <col min="3945" max="3945" width="12.5703125" style="5" customWidth="1"/>
    <col min="3946" max="3959" width="11.7109375" style="5" customWidth="1"/>
    <col min="3960" max="3960" width="12.28515625" style="5" customWidth="1"/>
    <col min="3961" max="3961" width="11.7109375" style="5" customWidth="1"/>
    <col min="3962" max="3962" width="12.85546875" style="5" customWidth="1"/>
    <col min="3963" max="3963" width="11.7109375" style="5" customWidth="1"/>
    <col min="3964" max="3964" width="12.7109375" style="5" customWidth="1"/>
    <col min="3965" max="3965" width="11.7109375" style="5" customWidth="1"/>
    <col min="3966" max="3966" width="13" style="5" customWidth="1"/>
    <col min="3967" max="3978" width="11.7109375" style="5" customWidth="1"/>
    <col min="3979" max="3979" width="12.5703125" style="5" customWidth="1"/>
    <col min="3980" max="3980" width="11.7109375" style="5" customWidth="1"/>
    <col min="3981" max="3981" width="13" style="5" customWidth="1"/>
    <col min="3982" max="3987" width="11.7109375" style="5" customWidth="1"/>
    <col min="3988" max="3988" width="13.7109375" style="5" customWidth="1"/>
    <col min="3989" max="3989" width="13.140625" style="5" customWidth="1"/>
    <col min="3990" max="3993" width="13" style="5" customWidth="1"/>
    <col min="3994" max="4000" width="11.7109375" style="5" customWidth="1"/>
    <col min="4001" max="4001" width="10.85546875" style="5" customWidth="1"/>
    <col min="4002" max="4002" width="11.7109375" style="5" customWidth="1"/>
    <col min="4003" max="4005" width="22.7109375" style="5" customWidth="1"/>
    <col min="4006" max="4008" width="20.7109375" style="5" customWidth="1"/>
    <col min="4009" max="4196" width="8.85546875" style="5"/>
    <col min="4197" max="4197" width="6.140625" style="5" customWidth="1"/>
    <col min="4198" max="4198" width="20.28515625" style="5" customWidth="1"/>
    <col min="4199" max="4199" width="12.42578125" style="5" customWidth="1"/>
    <col min="4200" max="4200" width="13" style="5" customWidth="1"/>
    <col min="4201" max="4201" width="12.5703125" style="5" customWidth="1"/>
    <col min="4202" max="4215" width="11.7109375" style="5" customWidth="1"/>
    <col min="4216" max="4216" width="12.28515625" style="5" customWidth="1"/>
    <col min="4217" max="4217" width="11.7109375" style="5" customWidth="1"/>
    <col min="4218" max="4218" width="12.85546875" style="5" customWidth="1"/>
    <col min="4219" max="4219" width="11.7109375" style="5" customWidth="1"/>
    <col min="4220" max="4220" width="12.7109375" style="5" customWidth="1"/>
    <col min="4221" max="4221" width="11.7109375" style="5" customWidth="1"/>
    <col min="4222" max="4222" width="13" style="5" customWidth="1"/>
    <col min="4223" max="4234" width="11.7109375" style="5" customWidth="1"/>
    <col min="4235" max="4235" width="12.5703125" style="5" customWidth="1"/>
    <col min="4236" max="4236" width="11.7109375" style="5" customWidth="1"/>
    <col min="4237" max="4237" width="13" style="5" customWidth="1"/>
    <col min="4238" max="4243" width="11.7109375" style="5" customWidth="1"/>
    <col min="4244" max="4244" width="13.7109375" style="5" customWidth="1"/>
    <col min="4245" max="4245" width="13.140625" style="5" customWidth="1"/>
    <col min="4246" max="4249" width="13" style="5" customWidth="1"/>
    <col min="4250" max="4256" width="11.7109375" style="5" customWidth="1"/>
    <col min="4257" max="4257" width="10.85546875" style="5" customWidth="1"/>
    <col min="4258" max="4258" width="11.7109375" style="5" customWidth="1"/>
    <col min="4259" max="4261" width="22.7109375" style="5" customWidth="1"/>
    <col min="4262" max="4264" width="20.7109375" style="5" customWidth="1"/>
    <col min="4265" max="4452" width="8.85546875" style="5"/>
    <col min="4453" max="4453" width="6.140625" style="5" customWidth="1"/>
    <col min="4454" max="4454" width="20.28515625" style="5" customWidth="1"/>
    <col min="4455" max="4455" width="12.42578125" style="5" customWidth="1"/>
    <col min="4456" max="4456" width="13" style="5" customWidth="1"/>
    <col min="4457" max="4457" width="12.5703125" style="5" customWidth="1"/>
    <col min="4458" max="4471" width="11.7109375" style="5" customWidth="1"/>
    <col min="4472" max="4472" width="12.28515625" style="5" customWidth="1"/>
    <col min="4473" max="4473" width="11.7109375" style="5" customWidth="1"/>
    <col min="4474" max="4474" width="12.85546875" style="5" customWidth="1"/>
    <col min="4475" max="4475" width="11.7109375" style="5" customWidth="1"/>
    <col min="4476" max="4476" width="12.7109375" style="5" customWidth="1"/>
    <col min="4477" max="4477" width="11.7109375" style="5" customWidth="1"/>
    <col min="4478" max="4478" width="13" style="5" customWidth="1"/>
    <col min="4479" max="4490" width="11.7109375" style="5" customWidth="1"/>
    <col min="4491" max="4491" width="12.5703125" style="5" customWidth="1"/>
    <col min="4492" max="4492" width="11.7109375" style="5" customWidth="1"/>
    <col min="4493" max="4493" width="13" style="5" customWidth="1"/>
    <col min="4494" max="4499" width="11.7109375" style="5" customWidth="1"/>
    <col min="4500" max="4500" width="13.7109375" style="5" customWidth="1"/>
    <col min="4501" max="4501" width="13.140625" style="5" customWidth="1"/>
    <col min="4502" max="4505" width="13" style="5" customWidth="1"/>
    <col min="4506" max="4512" width="11.7109375" style="5" customWidth="1"/>
    <col min="4513" max="4513" width="10.85546875" style="5" customWidth="1"/>
    <col min="4514" max="4514" width="11.7109375" style="5" customWidth="1"/>
    <col min="4515" max="4517" width="22.7109375" style="5" customWidth="1"/>
    <col min="4518" max="4520" width="20.7109375" style="5" customWidth="1"/>
    <col min="4521" max="4708" width="8.85546875" style="5"/>
    <col min="4709" max="4709" width="6.140625" style="5" customWidth="1"/>
    <col min="4710" max="4710" width="20.28515625" style="5" customWidth="1"/>
    <col min="4711" max="4711" width="12.42578125" style="5" customWidth="1"/>
    <col min="4712" max="4712" width="13" style="5" customWidth="1"/>
    <col min="4713" max="4713" width="12.5703125" style="5" customWidth="1"/>
    <col min="4714" max="4727" width="11.7109375" style="5" customWidth="1"/>
    <col min="4728" max="4728" width="12.28515625" style="5" customWidth="1"/>
    <col min="4729" max="4729" width="11.7109375" style="5" customWidth="1"/>
    <col min="4730" max="4730" width="12.85546875" style="5" customWidth="1"/>
    <col min="4731" max="4731" width="11.7109375" style="5" customWidth="1"/>
    <col min="4732" max="4732" width="12.7109375" style="5" customWidth="1"/>
    <col min="4733" max="4733" width="11.7109375" style="5" customWidth="1"/>
    <col min="4734" max="4734" width="13" style="5" customWidth="1"/>
    <col min="4735" max="4746" width="11.7109375" style="5" customWidth="1"/>
    <col min="4747" max="4747" width="12.5703125" style="5" customWidth="1"/>
    <col min="4748" max="4748" width="11.7109375" style="5" customWidth="1"/>
    <col min="4749" max="4749" width="13" style="5" customWidth="1"/>
    <col min="4750" max="4755" width="11.7109375" style="5" customWidth="1"/>
    <col min="4756" max="4756" width="13.7109375" style="5" customWidth="1"/>
    <col min="4757" max="4757" width="13.140625" style="5" customWidth="1"/>
    <col min="4758" max="4761" width="13" style="5" customWidth="1"/>
    <col min="4762" max="4768" width="11.7109375" style="5" customWidth="1"/>
    <col min="4769" max="4769" width="10.85546875" style="5" customWidth="1"/>
    <col min="4770" max="4770" width="11.7109375" style="5" customWidth="1"/>
    <col min="4771" max="4773" width="22.7109375" style="5" customWidth="1"/>
    <col min="4774" max="4776" width="20.7109375" style="5" customWidth="1"/>
    <col min="4777" max="4964" width="8.85546875" style="5"/>
    <col min="4965" max="4965" width="6.140625" style="5" customWidth="1"/>
    <col min="4966" max="4966" width="20.28515625" style="5" customWidth="1"/>
    <col min="4967" max="4967" width="12.42578125" style="5" customWidth="1"/>
    <col min="4968" max="4968" width="13" style="5" customWidth="1"/>
    <col min="4969" max="4969" width="12.5703125" style="5" customWidth="1"/>
    <col min="4970" max="4983" width="11.7109375" style="5" customWidth="1"/>
    <col min="4984" max="4984" width="12.28515625" style="5" customWidth="1"/>
    <col min="4985" max="4985" width="11.7109375" style="5" customWidth="1"/>
    <col min="4986" max="4986" width="12.85546875" style="5" customWidth="1"/>
    <col min="4987" max="4987" width="11.7109375" style="5" customWidth="1"/>
    <col min="4988" max="4988" width="12.7109375" style="5" customWidth="1"/>
    <col min="4989" max="4989" width="11.7109375" style="5" customWidth="1"/>
    <col min="4990" max="4990" width="13" style="5" customWidth="1"/>
    <col min="4991" max="5002" width="11.7109375" style="5" customWidth="1"/>
    <col min="5003" max="5003" width="12.5703125" style="5" customWidth="1"/>
    <col min="5004" max="5004" width="11.7109375" style="5" customWidth="1"/>
    <col min="5005" max="5005" width="13" style="5" customWidth="1"/>
    <col min="5006" max="5011" width="11.7109375" style="5" customWidth="1"/>
    <col min="5012" max="5012" width="13.7109375" style="5" customWidth="1"/>
    <col min="5013" max="5013" width="13.140625" style="5" customWidth="1"/>
    <col min="5014" max="5017" width="13" style="5" customWidth="1"/>
    <col min="5018" max="5024" width="11.7109375" style="5" customWidth="1"/>
    <col min="5025" max="5025" width="10.85546875" style="5" customWidth="1"/>
    <col min="5026" max="5026" width="11.7109375" style="5" customWidth="1"/>
    <col min="5027" max="5029" width="22.7109375" style="5" customWidth="1"/>
    <col min="5030" max="5032" width="20.7109375" style="5" customWidth="1"/>
    <col min="5033" max="5220" width="8.85546875" style="5"/>
    <col min="5221" max="5221" width="6.140625" style="5" customWidth="1"/>
    <col min="5222" max="5222" width="20.28515625" style="5" customWidth="1"/>
    <col min="5223" max="5223" width="12.42578125" style="5" customWidth="1"/>
    <col min="5224" max="5224" width="13" style="5" customWidth="1"/>
    <col min="5225" max="5225" width="12.5703125" style="5" customWidth="1"/>
    <col min="5226" max="5239" width="11.7109375" style="5" customWidth="1"/>
    <col min="5240" max="5240" width="12.28515625" style="5" customWidth="1"/>
    <col min="5241" max="5241" width="11.7109375" style="5" customWidth="1"/>
    <col min="5242" max="5242" width="12.85546875" style="5" customWidth="1"/>
    <col min="5243" max="5243" width="11.7109375" style="5" customWidth="1"/>
    <col min="5244" max="5244" width="12.7109375" style="5" customWidth="1"/>
    <col min="5245" max="5245" width="11.7109375" style="5" customWidth="1"/>
    <col min="5246" max="5246" width="13" style="5" customWidth="1"/>
    <col min="5247" max="5258" width="11.7109375" style="5" customWidth="1"/>
    <col min="5259" max="5259" width="12.5703125" style="5" customWidth="1"/>
    <col min="5260" max="5260" width="11.7109375" style="5" customWidth="1"/>
    <col min="5261" max="5261" width="13" style="5" customWidth="1"/>
    <col min="5262" max="5267" width="11.7109375" style="5" customWidth="1"/>
    <col min="5268" max="5268" width="13.7109375" style="5" customWidth="1"/>
    <col min="5269" max="5269" width="13.140625" style="5" customWidth="1"/>
    <col min="5270" max="5273" width="13" style="5" customWidth="1"/>
    <col min="5274" max="5280" width="11.7109375" style="5" customWidth="1"/>
    <col min="5281" max="5281" width="10.85546875" style="5" customWidth="1"/>
    <col min="5282" max="5282" width="11.7109375" style="5" customWidth="1"/>
    <col min="5283" max="5285" width="22.7109375" style="5" customWidth="1"/>
    <col min="5286" max="5288" width="20.7109375" style="5" customWidth="1"/>
    <col min="5289" max="5476" width="8.85546875" style="5"/>
    <col min="5477" max="5477" width="6.140625" style="5" customWidth="1"/>
    <col min="5478" max="5478" width="20.28515625" style="5" customWidth="1"/>
    <col min="5479" max="5479" width="12.42578125" style="5" customWidth="1"/>
    <col min="5480" max="5480" width="13" style="5" customWidth="1"/>
    <col min="5481" max="5481" width="12.5703125" style="5" customWidth="1"/>
    <col min="5482" max="5495" width="11.7109375" style="5" customWidth="1"/>
    <col min="5496" max="5496" width="12.28515625" style="5" customWidth="1"/>
    <col min="5497" max="5497" width="11.7109375" style="5" customWidth="1"/>
    <col min="5498" max="5498" width="12.85546875" style="5" customWidth="1"/>
    <col min="5499" max="5499" width="11.7109375" style="5" customWidth="1"/>
    <col min="5500" max="5500" width="12.7109375" style="5" customWidth="1"/>
    <col min="5501" max="5501" width="11.7109375" style="5" customWidth="1"/>
    <col min="5502" max="5502" width="13" style="5" customWidth="1"/>
    <col min="5503" max="5514" width="11.7109375" style="5" customWidth="1"/>
    <col min="5515" max="5515" width="12.5703125" style="5" customWidth="1"/>
    <col min="5516" max="5516" width="11.7109375" style="5" customWidth="1"/>
    <col min="5517" max="5517" width="13" style="5" customWidth="1"/>
    <col min="5518" max="5523" width="11.7109375" style="5" customWidth="1"/>
    <col min="5524" max="5524" width="13.7109375" style="5" customWidth="1"/>
    <col min="5525" max="5525" width="13.140625" style="5" customWidth="1"/>
    <col min="5526" max="5529" width="13" style="5" customWidth="1"/>
    <col min="5530" max="5536" width="11.7109375" style="5" customWidth="1"/>
    <col min="5537" max="5537" width="10.85546875" style="5" customWidth="1"/>
    <col min="5538" max="5538" width="11.7109375" style="5" customWidth="1"/>
    <col min="5539" max="5541" width="22.7109375" style="5" customWidth="1"/>
    <col min="5542" max="5544" width="20.7109375" style="5" customWidth="1"/>
    <col min="5545" max="5732" width="8.85546875" style="5"/>
    <col min="5733" max="5733" width="6.140625" style="5" customWidth="1"/>
    <col min="5734" max="5734" width="20.28515625" style="5" customWidth="1"/>
    <col min="5735" max="5735" width="12.42578125" style="5" customWidth="1"/>
    <col min="5736" max="5736" width="13" style="5" customWidth="1"/>
    <col min="5737" max="5737" width="12.5703125" style="5" customWidth="1"/>
    <col min="5738" max="5751" width="11.7109375" style="5" customWidth="1"/>
    <col min="5752" max="5752" width="12.28515625" style="5" customWidth="1"/>
    <col min="5753" max="5753" width="11.7109375" style="5" customWidth="1"/>
    <col min="5754" max="5754" width="12.85546875" style="5" customWidth="1"/>
    <col min="5755" max="5755" width="11.7109375" style="5" customWidth="1"/>
    <col min="5756" max="5756" width="12.7109375" style="5" customWidth="1"/>
    <col min="5757" max="5757" width="11.7109375" style="5" customWidth="1"/>
    <col min="5758" max="5758" width="13" style="5" customWidth="1"/>
    <col min="5759" max="5770" width="11.7109375" style="5" customWidth="1"/>
    <col min="5771" max="5771" width="12.5703125" style="5" customWidth="1"/>
    <col min="5772" max="5772" width="11.7109375" style="5" customWidth="1"/>
    <col min="5773" max="5773" width="13" style="5" customWidth="1"/>
    <col min="5774" max="5779" width="11.7109375" style="5" customWidth="1"/>
    <col min="5780" max="5780" width="13.7109375" style="5" customWidth="1"/>
    <col min="5781" max="5781" width="13.140625" style="5" customWidth="1"/>
    <col min="5782" max="5785" width="13" style="5" customWidth="1"/>
    <col min="5786" max="5792" width="11.7109375" style="5" customWidth="1"/>
    <col min="5793" max="5793" width="10.85546875" style="5" customWidth="1"/>
    <col min="5794" max="5794" width="11.7109375" style="5" customWidth="1"/>
    <col min="5795" max="5797" width="22.7109375" style="5" customWidth="1"/>
    <col min="5798" max="5800" width="20.7109375" style="5" customWidth="1"/>
    <col min="5801" max="5988" width="8.85546875" style="5"/>
    <col min="5989" max="5989" width="6.140625" style="5" customWidth="1"/>
    <col min="5990" max="5990" width="20.28515625" style="5" customWidth="1"/>
    <col min="5991" max="5991" width="12.42578125" style="5" customWidth="1"/>
    <col min="5992" max="5992" width="13" style="5" customWidth="1"/>
    <col min="5993" max="5993" width="12.5703125" style="5" customWidth="1"/>
    <col min="5994" max="6007" width="11.7109375" style="5" customWidth="1"/>
    <col min="6008" max="6008" width="12.28515625" style="5" customWidth="1"/>
    <col min="6009" max="6009" width="11.7109375" style="5" customWidth="1"/>
    <col min="6010" max="6010" width="12.85546875" style="5" customWidth="1"/>
    <col min="6011" max="6011" width="11.7109375" style="5" customWidth="1"/>
    <col min="6012" max="6012" width="12.7109375" style="5" customWidth="1"/>
    <col min="6013" max="6013" width="11.7109375" style="5" customWidth="1"/>
    <col min="6014" max="6014" width="13" style="5" customWidth="1"/>
    <col min="6015" max="6026" width="11.7109375" style="5" customWidth="1"/>
    <col min="6027" max="6027" width="12.5703125" style="5" customWidth="1"/>
    <col min="6028" max="6028" width="11.7109375" style="5" customWidth="1"/>
    <col min="6029" max="6029" width="13" style="5" customWidth="1"/>
    <col min="6030" max="6035" width="11.7109375" style="5" customWidth="1"/>
    <col min="6036" max="6036" width="13.7109375" style="5" customWidth="1"/>
    <col min="6037" max="6037" width="13.140625" style="5" customWidth="1"/>
    <col min="6038" max="6041" width="13" style="5" customWidth="1"/>
    <col min="6042" max="6048" width="11.7109375" style="5" customWidth="1"/>
    <col min="6049" max="6049" width="10.85546875" style="5" customWidth="1"/>
    <col min="6050" max="6050" width="11.7109375" style="5" customWidth="1"/>
    <col min="6051" max="6053" width="22.7109375" style="5" customWidth="1"/>
    <col min="6054" max="6056" width="20.7109375" style="5" customWidth="1"/>
    <col min="6057" max="6244" width="8.85546875" style="5"/>
    <col min="6245" max="6245" width="6.140625" style="5" customWidth="1"/>
    <col min="6246" max="6246" width="20.28515625" style="5" customWidth="1"/>
    <col min="6247" max="6247" width="12.42578125" style="5" customWidth="1"/>
    <col min="6248" max="6248" width="13" style="5" customWidth="1"/>
    <col min="6249" max="6249" width="12.5703125" style="5" customWidth="1"/>
    <col min="6250" max="6263" width="11.7109375" style="5" customWidth="1"/>
    <col min="6264" max="6264" width="12.28515625" style="5" customWidth="1"/>
    <col min="6265" max="6265" width="11.7109375" style="5" customWidth="1"/>
    <col min="6266" max="6266" width="12.85546875" style="5" customWidth="1"/>
    <col min="6267" max="6267" width="11.7109375" style="5" customWidth="1"/>
    <col min="6268" max="6268" width="12.7109375" style="5" customWidth="1"/>
    <col min="6269" max="6269" width="11.7109375" style="5" customWidth="1"/>
    <col min="6270" max="6270" width="13" style="5" customWidth="1"/>
    <col min="6271" max="6282" width="11.7109375" style="5" customWidth="1"/>
    <col min="6283" max="6283" width="12.5703125" style="5" customWidth="1"/>
    <col min="6284" max="6284" width="11.7109375" style="5" customWidth="1"/>
    <col min="6285" max="6285" width="13" style="5" customWidth="1"/>
    <col min="6286" max="6291" width="11.7109375" style="5" customWidth="1"/>
    <col min="6292" max="6292" width="13.7109375" style="5" customWidth="1"/>
    <col min="6293" max="6293" width="13.140625" style="5" customWidth="1"/>
    <col min="6294" max="6297" width="13" style="5" customWidth="1"/>
    <col min="6298" max="6304" width="11.7109375" style="5" customWidth="1"/>
    <col min="6305" max="6305" width="10.85546875" style="5" customWidth="1"/>
    <col min="6306" max="6306" width="11.7109375" style="5" customWidth="1"/>
    <col min="6307" max="6309" width="22.7109375" style="5" customWidth="1"/>
    <col min="6310" max="6312" width="20.7109375" style="5" customWidth="1"/>
    <col min="6313" max="6500" width="8.85546875" style="5"/>
    <col min="6501" max="6501" width="6.140625" style="5" customWidth="1"/>
    <col min="6502" max="6502" width="20.28515625" style="5" customWidth="1"/>
    <col min="6503" max="6503" width="12.42578125" style="5" customWidth="1"/>
    <col min="6504" max="6504" width="13" style="5" customWidth="1"/>
    <col min="6505" max="6505" width="12.5703125" style="5" customWidth="1"/>
    <col min="6506" max="6519" width="11.7109375" style="5" customWidth="1"/>
    <col min="6520" max="6520" width="12.28515625" style="5" customWidth="1"/>
    <col min="6521" max="6521" width="11.7109375" style="5" customWidth="1"/>
    <col min="6522" max="6522" width="12.85546875" style="5" customWidth="1"/>
    <col min="6523" max="6523" width="11.7109375" style="5" customWidth="1"/>
    <col min="6524" max="6524" width="12.7109375" style="5" customWidth="1"/>
    <col min="6525" max="6525" width="11.7109375" style="5" customWidth="1"/>
    <col min="6526" max="6526" width="13" style="5" customWidth="1"/>
    <col min="6527" max="6538" width="11.7109375" style="5" customWidth="1"/>
    <col min="6539" max="6539" width="12.5703125" style="5" customWidth="1"/>
    <col min="6540" max="6540" width="11.7109375" style="5" customWidth="1"/>
    <col min="6541" max="6541" width="13" style="5" customWidth="1"/>
    <col min="6542" max="6547" width="11.7109375" style="5" customWidth="1"/>
    <col min="6548" max="6548" width="13.7109375" style="5" customWidth="1"/>
    <col min="6549" max="6549" width="13.140625" style="5" customWidth="1"/>
    <col min="6550" max="6553" width="13" style="5" customWidth="1"/>
    <col min="6554" max="6560" width="11.7109375" style="5" customWidth="1"/>
    <col min="6561" max="6561" width="10.85546875" style="5" customWidth="1"/>
    <col min="6562" max="6562" width="11.7109375" style="5" customWidth="1"/>
    <col min="6563" max="6565" width="22.7109375" style="5" customWidth="1"/>
    <col min="6566" max="6568" width="20.7109375" style="5" customWidth="1"/>
    <col min="6569" max="6756" width="8.85546875" style="5"/>
    <col min="6757" max="6757" width="6.140625" style="5" customWidth="1"/>
    <col min="6758" max="6758" width="20.28515625" style="5" customWidth="1"/>
    <col min="6759" max="6759" width="12.42578125" style="5" customWidth="1"/>
    <col min="6760" max="6760" width="13" style="5" customWidth="1"/>
    <col min="6761" max="6761" width="12.5703125" style="5" customWidth="1"/>
    <col min="6762" max="6775" width="11.7109375" style="5" customWidth="1"/>
    <col min="6776" max="6776" width="12.28515625" style="5" customWidth="1"/>
    <col min="6777" max="6777" width="11.7109375" style="5" customWidth="1"/>
    <col min="6778" max="6778" width="12.85546875" style="5" customWidth="1"/>
    <col min="6779" max="6779" width="11.7109375" style="5" customWidth="1"/>
    <col min="6780" max="6780" width="12.7109375" style="5" customWidth="1"/>
    <col min="6781" max="6781" width="11.7109375" style="5" customWidth="1"/>
    <col min="6782" max="6782" width="13" style="5" customWidth="1"/>
    <col min="6783" max="6794" width="11.7109375" style="5" customWidth="1"/>
    <col min="6795" max="6795" width="12.5703125" style="5" customWidth="1"/>
    <col min="6796" max="6796" width="11.7109375" style="5" customWidth="1"/>
    <col min="6797" max="6797" width="13" style="5" customWidth="1"/>
    <col min="6798" max="6803" width="11.7109375" style="5" customWidth="1"/>
    <col min="6804" max="6804" width="13.7109375" style="5" customWidth="1"/>
    <col min="6805" max="6805" width="13.140625" style="5" customWidth="1"/>
    <col min="6806" max="6809" width="13" style="5" customWidth="1"/>
    <col min="6810" max="6816" width="11.7109375" style="5" customWidth="1"/>
    <col min="6817" max="6817" width="10.85546875" style="5" customWidth="1"/>
    <col min="6818" max="6818" width="11.7109375" style="5" customWidth="1"/>
    <col min="6819" max="6821" width="22.7109375" style="5" customWidth="1"/>
    <col min="6822" max="6824" width="20.7109375" style="5" customWidth="1"/>
    <col min="6825" max="7012" width="8.85546875" style="5"/>
    <col min="7013" max="7013" width="6.140625" style="5" customWidth="1"/>
    <col min="7014" max="7014" width="20.28515625" style="5" customWidth="1"/>
    <col min="7015" max="7015" width="12.42578125" style="5" customWidth="1"/>
    <col min="7016" max="7016" width="13" style="5" customWidth="1"/>
    <col min="7017" max="7017" width="12.5703125" style="5" customWidth="1"/>
    <col min="7018" max="7031" width="11.7109375" style="5" customWidth="1"/>
    <col min="7032" max="7032" width="12.28515625" style="5" customWidth="1"/>
    <col min="7033" max="7033" width="11.7109375" style="5" customWidth="1"/>
    <col min="7034" max="7034" width="12.85546875" style="5" customWidth="1"/>
    <col min="7035" max="7035" width="11.7109375" style="5" customWidth="1"/>
    <col min="7036" max="7036" width="12.7109375" style="5" customWidth="1"/>
    <col min="7037" max="7037" width="11.7109375" style="5" customWidth="1"/>
    <col min="7038" max="7038" width="13" style="5" customWidth="1"/>
    <col min="7039" max="7050" width="11.7109375" style="5" customWidth="1"/>
    <col min="7051" max="7051" width="12.5703125" style="5" customWidth="1"/>
    <col min="7052" max="7052" width="11.7109375" style="5" customWidth="1"/>
    <col min="7053" max="7053" width="13" style="5" customWidth="1"/>
    <col min="7054" max="7059" width="11.7109375" style="5" customWidth="1"/>
    <col min="7060" max="7060" width="13.7109375" style="5" customWidth="1"/>
    <col min="7061" max="7061" width="13.140625" style="5" customWidth="1"/>
    <col min="7062" max="7065" width="13" style="5" customWidth="1"/>
    <col min="7066" max="7072" width="11.7109375" style="5" customWidth="1"/>
    <col min="7073" max="7073" width="10.85546875" style="5" customWidth="1"/>
    <col min="7074" max="7074" width="11.7109375" style="5" customWidth="1"/>
    <col min="7075" max="7077" width="22.7109375" style="5" customWidth="1"/>
    <col min="7078" max="7080" width="20.7109375" style="5" customWidth="1"/>
    <col min="7081" max="7268" width="8.85546875" style="5"/>
    <col min="7269" max="7269" width="6.140625" style="5" customWidth="1"/>
    <col min="7270" max="7270" width="20.28515625" style="5" customWidth="1"/>
    <col min="7271" max="7271" width="12.42578125" style="5" customWidth="1"/>
    <col min="7272" max="7272" width="13" style="5" customWidth="1"/>
    <col min="7273" max="7273" width="12.5703125" style="5" customWidth="1"/>
    <col min="7274" max="7287" width="11.7109375" style="5" customWidth="1"/>
    <col min="7288" max="7288" width="12.28515625" style="5" customWidth="1"/>
    <col min="7289" max="7289" width="11.7109375" style="5" customWidth="1"/>
    <col min="7290" max="7290" width="12.85546875" style="5" customWidth="1"/>
    <col min="7291" max="7291" width="11.7109375" style="5" customWidth="1"/>
    <col min="7292" max="7292" width="12.7109375" style="5" customWidth="1"/>
    <col min="7293" max="7293" width="11.7109375" style="5" customWidth="1"/>
    <col min="7294" max="7294" width="13" style="5" customWidth="1"/>
    <col min="7295" max="7306" width="11.7109375" style="5" customWidth="1"/>
    <col min="7307" max="7307" width="12.5703125" style="5" customWidth="1"/>
    <col min="7308" max="7308" width="11.7109375" style="5" customWidth="1"/>
    <col min="7309" max="7309" width="13" style="5" customWidth="1"/>
    <col min="7310" max="7315" width="11.7109375" style="5" customWidth="1"/>
    <col min="7316" max="7316" width="13.7109375" style="5" customWidth="1"/>
    <col min="7317" max="7317" width="13.140625" style="5" customWidth="1"/>
    <col min="7318" max="7321" width="13" style="5" customWidth="1"/>
    <col min="7322" max="7328" width="11.7109375" style="5" customWidth="1"/>
    <col min="7329" max="7329" width="10.85546875" style="5" customWidth="1"/>
    <col min="7330" max="7330" width="11.7109375" style="5" customWidth="1"/>
    <col min="7331" max="7333" width="22.7109375" style="5" customWidth="1"/>
    <col min="7334" max="7336" width="20.7109375" style="5" customWidth="1"/>
    <col min="7337" max="7524" width="8.85546875" style="5"/>
    <col min="7525" max="7525" width="6.140625" style="5" customWidth="1"/>
    <col min="7526" max="7526" width="20.28515625" style="5" customWidth="1"/>
    <col min="7527" max="7527" width="12.42578125" style="5" customWidth="1"/>
    <col min="7528" max="7528" width="13" style="5" customWidth="1"/>
    <col min="7529" max="7529" width="12.5703125" style="5" customWidth="1"/>
    <col min="7530" max="7543" width="11.7109375" style="5" customWidth="1"/>
    <col min="7544" max="7544" width="12.28515625" style="5" customWidth="1"/>
    <col min="7545" max="7545" width="11.7109375" style="5" customWidth="1"/>
    <col min="7546" max="7546" width="12.85546875" style="5" customWidth="1"/>
    <col min="7547" max="7547" width="11.7109375" style="5" customWidth="1"/>
    <col min="7548" max="7548" width="12.7109375" style="5" customWidth="1"/>
    <col min="7549" max="7549" width="11.7109375" style="5" customWidth="1"/>
    <col min="7550" max="7550" width="13" style="5" customWidth="1"/>
    <col min="7551" max="7562" width="11.7109375" style="5" customWidth="1"/>
    <col min="7563" max="7563" width="12.5703125" style="5" customWidth="1"/>
    <col min="7564" max="7564" width="11.7109375" style="5" customWidth="1"/>
    <col min="7565" max="7565" width="13" style="5" customWidth="1"/>
    <col min="7566" max="7571" width="11.7109375" style="5" customWidth="1"/>
    <col min="7572" max="7572" width="13.7109375" style="5" customWidth="1"/>
    <col min="7573" max="7573" width="13.140625" style="5" customWidth="1"/>
    <col min="7574" max="7577" width="13" style="5" customWidth="1"/>
    <col min="7578" max="7584" width="11.7109375" style="5" customWidth="1"/>
    <col min="7585" max="7585" width="10.85546875" style="5" customWidth="1"/>
    <col min="7586" max="7586" width="11.7109375" style="5" customWidth="1"/>
    <col min="7587" max="7589" width="22.7109375" style="5" customWidth="1"/>
    <col min="7590" max="7592" width="20.7109375" style="5" customWidth="1"/>
    <col min="7593" max="7780" width="8.85546875" style="5"/>
    <col min="7781" max="7781" width="6.140625" style="5" customWidth="1"/>
    <col min="7782" max="7782" width="20.28515625" style="5" customWidth="1"/>
    <col min="7783" max="7783" width="12.42578125" style="5" customWidth="1"/>
    <col min="7784" max="7784" width="13" style="5" customWidth="1"/>
    <col min="7785" max="7785" width="12.5703125" style="5" customWidth="1"/>
    <col min="7786" max="7799" width="11.7109375" style="5" customWidth="1"/>
    <col min="7800" max="7800" width="12.28515625" style="5" customWidth="1"/>
    <col min="7801" max="7801" width="11.7109375" style="5" customWidth="1"/>
    <col min="7802" max="7802" width="12.85546875" style="5" customWidth="1"/>
    <col min="7803" max="7803" width="11.7109375" style="5" customWidth="1"/>
    <col min="7804" max="7804" width="12.7109375" style="5" customWidth="1"/>
    <col min="7805" max="7805" width="11.7109375" style="5" customWidth="1"/>
    <col min="7806" max="7806" width="13" style="5" customWidth="1"/>
    <col min="7807" max="7818" width="11.7109375" style="5" customWidth="1"/>
    <col min="7819" max="7819" width="12.5703125" style="5" customWidth="1"/>
    <col min="7820" max="7820" width="11.7109375" style="5" customWidth="1"/>
    <col min="7821" max="7821" width="13" style="5" customWidth="1"/>
    <col min="7822" max="7827" width="11.7109375" style="5" customWidth="1"/>
    <col min="7828" max="7828" width="13.7109375" style="5" customWidth="1"/>
    <col min="7829" max="7829" width="13.140625" style="5" customWidth="1"/>
    <col min="7830" max="7833" width="13" style="5" customWidth="1"/>
    <col min="7834" max="7840" width="11.7109375" style="5" customWidth="1"/>
    <col min="7841" max="7841" width="10.85546875" style="5" customWidth="1"/>
    <col min="7842" max="7842" width="11.7109375" style="5" customWidth="1"/>
    <col min="7843" max="7845" width="22.7109375" style="5" customWidth="1"/>
    <col min="7846" max="7848" width="20.7109375" style="5" customWidth="1"/>
    <col min="7849" max="8036" width="8.85546875" style="5"/>
    <col min="8037" max="8037" width="6.140625" style="5" customWidth="1"/>
    <col min="8038" max="8038" width="20.28515625" style="5" customWidth="1"/>
    <col min="8039" max="8039" width="12.42578125" style="5" customWidth="1"/>
    <col min="8040" max="8040" width="13" style="5" customWidth="1"/>
    <col min="8041" max="8041" width="12.5703125" style="5" customWidth="1"/>
    <col min="8042" max="8055" width="11.7109375" style="5" customWidth="1"/>
    <col min="8056" max="8056" width="12.28515625" style="5" customWidth="1"/>
    <col min="8057" max="8057" width="11.7109375" style="5" customWidth="1"/>
    <col min="8058" max="8058" width="12.85546875" style="5" customWidth="1"/>
    <col min="8059" max="8059" width="11.7109375" style="5" customWidth="1"/>
    <col min="8060" max="8060" width="12.7109375" style="5" customWidth="1"/>
    <col min="8061" max="8061" width="11.7109375" style="5" customWidth="1"/>
    <col min="8062" max="8062" width="13" style="5" customWidth="1"/>
    <col min="8063" max="8074" width="11.7109375" style="5" customWidth="1"/>
    <col min="8075" max="8075" width="12.5703125" style="5" customWidth="1"/>
    <col min="8076" max="8076" width="11.7109375" style="5" customWidth="1"/>
    <col min="8077" max="8077" width="13" style="5" customWidth="1"/>
    <col min="8078" max="8083" width="11.7109375" style="5" customWidth="1"/>
    <col min="8084" max="8084" width="13.7109375" style="5" customWidth="1"/>
    <col min="8085" max="8085" width="13.140625" style="5" customWidth="1"/>
    <col min="8086" max="8089" width="13" style="5" customWidth="1"/>
    <col min="8090" max="8096" width="11.7109375" style="5" customWidth="1"/>
    <col min="8097" max="8097" width="10.85546875" style="5" customWidth="1"/>
    <col min="8098" max="8098" width="11.7109375" style="5" customWidth="1"/>
    <col min="8099" max="8101" width="22.7109375" style="5" customWidth="1"/>
    <col min="8102" max="8104" width="20.7109375" style="5" customWidth="1"/>
    <col min="8105" max="8292" width="8.85546875" style="5"/>
    <col min="8293" max="8293" width="6.140625" style="5" customWidth="1"/>
    <col min="8294" max="8294" width="20.28515625" style="5" customWidth="1"/>
    <col min="8295" max="8295" width="12.42578125" style="5" customWidth="1"/>
    <col min="8296" max="8296" width="13" style="5" customWidth="1"/>
    <col min="8297" max="8297" width="12.5703125" style="5" customWidth="1"/>
    <col min="8298" max="8311" width="11.7109375" style="5" customWidth="1"/>
    <col min="8312" max="8312" width="12.28515625" style="5" customWidth="1"/>
    <col min="8313" max="8313" width="11.7109375" style="5" customWidth="1"/>
    <col min="8314" max="8314" width="12.85546875" style="5" customWidth="1"/>
    <col min="8315" max="8315" width="11.7109375" style="5" customWidth="1"/>
    <col min="8316" max="8316" width="12.7109375" style="5" customWidth="1"/>
    <col min="8317" max="8317" width="11.7109375" style="5" customWidth="1"/>
    <col min="8318" max="8318" width="13" style="5" customWidth="1"/>
    <col min="8319" max="8330" width="11.7109375" style="5" customWidth="1"/>
    <col min="8331" max="8331" width="12.5703125" style="5" customWidth="1"/>
    <col min="8332" max="8332" width="11.7109375" style="5" customWidth="1"/>
    <col min="8333" max="8333" width="13" style="5" customWidth="1"/>
    <col min="8334" max="8339" width="11.7109375" style="5" customWidth="1"/>
    <col min="8340" max="8340" width="13.7109375" style="5" customWidth="1"/>
    <col min="8341" max="8341" width="13.140625" style="5" customWidth="1"/>
    <col min="8342" max="8345" width="13" style="5" customWidth="1"/>
    <col min="8346" max="8352" width="11.7109375" style="5" customWidth="1"/>
    <col min="8353" max="8353" width="10.85546875" style="5" customWidth="1"/>
    <col min="8354" max="8354" width="11.7109375" style="5" customWidth="1"/>
    <col min="8355" max="8357" width="22.7109375" style="5" customWidth="1"/>
    <col min="8358" max="8360" width="20.7109375" style="5" customWidth="1"/>
    <col min="8361" max="8548" width="8.85546875" style="5"/>
    <col min="8549" max="8549" width="6.140625" style="5" customWidth="1"/>
    <col min="8550" max="8550" width="20.28515625" style="5" customWidth="1"/>
    <col min="8551" max="8551" width="12.42578125" style="5" customWidth="1"/>
    <col min="8552" max="8552" width="13" style="5" customWidth="1"/>
    <col min="8553" max="8553" width="12.5703125" style="5" customWidth="1"/>
    <col min="8554" max="8567" width="11.7109375" style="5" customWidth="1"/>
    <col min="8568" max="8568" width="12.28515625" style="5" customWidth="1"/>
    <col min="8569" max="8569" width="11.7109375" style="5" customWidth="1"/>
    <col min="8570" max="8570" width="12.85546875" style="5" customWidth="1"/>
    <col min="8571" max="8571" width="11.7109375" style="5" customWidth="1"/>
    <col min="8572" max="8572" width="12.7109375" style="5" customWidth="1"/>
    <col min="8573" max="8573" width="11.7109375" style="5" customWidth="1"/>
    <col min="8574" max="8574" width="13" style="5" customWidth="1"/>
    <col min="8575" max="8586" width="11.7109375" style="5" customWidth="1"/>
    <col min="8587" max="8587" width="12.5703125" style="5" customWidth="1"/>
    <col min="8588" max="8588" width="11.7109375" style="5" customWidth="1"/>
    <col min="8589" max="8589" width="13" style="5" customWidth="1"/>
    <col min="8590" max="8595" width="11.7109375" style="5" customWidth="1"/>
    <col min="8596" max="8596" width="13.7109375" style="5" customWidth="1"/>
    <col min="8597" max="8597" width="13.140625" style="5" customWidth="1"/>
    <col min="8598" max="8601" width="13" style="5" customWidth="1"/>
    <col min="8602" max="8608" width="11.7109375" style="5" customWidth="1"/>
    <col min="8609" max="8609" width="10.85546875" style="5" customWidth="1"/>
    <col min="8610" max="8610" width="11.7109375" style="5" customWidth="1"/>
    <col min="8611" max="8613" width="22.7109375" style="5" customWidth="1"/>
    <col min="8614" max="8616" width="20.7109375" style="5" customWidth="1"/>
    <col min="8617" max="8804" width="8.85546875" style="5"/>
    <col min="8805" max="8805" width="6.140625" style="5" customWidth="1"/>
    <col min="8806" max="8806" width="20.28515625" style="5" customWidth="1"/>
    <col min="8807" max="8807" width="12.42578125" style="5" customWidth="1"/>
    <col min="8808" max="8808" width="13" style="5" customWidth="1"/>
    <col min="8809" max="8809" width="12.5703125" style="5" customWidth="1"/>
    <col min="8810" max="8823" width="11.7109375" style="5" customWidth="1"/>
    <col min="8824" max="8824" width="12.28515625" style="5" customWidth="1"/>
    <col min="8825" max="8825" width="11.7109375" style="5" customWidth="1"/>
    <col min="8826" max="8826" width="12.85546875" style="5" customWidth="1"/>
    <col min="8827" max="8827" width="11.7109375" style="5" customWidth="1"/>
    <col min="8828" max="8828" width="12.7109375" style="5" customWidth="1"/>
    <col min="8829" max="8829" width="11.7109375" style="5" customWidth="1"/>
    <col min="8830" max="8830" width="13" style="5" customWidth="1"/>
    <col min="8831" max="8842" width="11.7109375" style="5" customWidth="1"/>
    <col min="8843" max="8843" width="12.5703125" style="5" customWidth="1"/>
    <col min="8844" max="8844" width="11.7109375" style="5" customWidth="1"/>
    <col min="8845" max="8845" width="13" style="5" customWidth="1"/>
    <col min="8846" max="8851" width="11.7109375" style="5" customWidth="1"/>
    <col min="8852" max="8852" width="13.7109375" style="5" customWidth="1"/>
    <col min="8853" max="8853" width="13.140625" style="5" customWidth="1"/>
    <col min="8854" max="8857" width="13" style="5" customWidth="1"/>
    <col min="8858" max="8864" width="11.7109375" style="5" customWidth="1"/>
    <col min="8865" max="8865" width="10.85546875" style="5" customWidth="1"/>
    <col min="8866" max="8866" width="11.7109375" style="5" customWidth="1"/>
    <col min="8867" max="8869" width="22.7109375" style="5" customWidth="1"/>
    <col min="8870" max="8872" width="20.7109375" style="5" customWidth="1"/>
    <col min="8873" max="9060" width="8.85546875" style="5"/>
    <col min="9061" max="9061" width="6.140625" style="5" customWidth="1"/>
    <col min="9062" max="9062" width="20.28515625" style="5" customWidth="1"/>
    <col min="9063" max="9063" width="12.42578125" style="5" customWidth="1"/>
    <col min="9064" max="9064" width="13" style="5" customWidth="1"/>
    <col min="9065" max="9065" width="12.5703125" style="5" customWidth="1"/>
    <col min="9066" max="9079" width="11.7109375" style="5" customWidth="1"/>
    <col min="9080" max="9080" width="12.28515625" style="5" customWidth="1"/>
    <col min="9081" max="9081" width="11.7109375" style="5" customWidth="1"/>
    <col min="9082" max="9082" width="12.85546875" style="5" customWidth="1"/>
    <col min="9083" max="9083" width="11.7109375" style="5" customWidth="1"/>
    <col min="9084" max="9084" width="12.7109375" style="5" customWidth="1"/>
    <col min="9085" max="9085" width="11.7109375" style="5" customWidth="1"/>
    <col min="9086" max="9086" width="13" style="5" customWidth="1"/>
    <col min="9087" max="9098" width="11.7109375" style="5" customWidth="1"/>
    <col min="9099" max="9099" width="12.5703125" style="5" customWidth="1"/>
    <col min="9100" max="9100" width="11.7109375" style="5" customWidth="1"/>
    <col min="9101" max="9101" width="13" style="5" customWidth="1"/>
    <col min="9102" max="9107" width="11.7109375" style="5" customWidth="1"/>
    <col min="9108" max="9108" width="13.7109375" style="5" customWidth="1"/>
    <col min="9109" max="9109" width="13.140625" style="5" customWidth="1"/>
    <col min="9110" max="9113" width="13" style="5" customWidth="1"/>
    <col min="9114" max="9120" width="11.7109375" style="5" customWidth="1"/>
    <col min="9121" max="9121" width="10.85546875" style="5" customWidth="1"/>
    <col min="9122" max="9122" width="11.7109375" style="5" customWidth="1"/>
    <col min="9123" max="9125" width="22.7109375" style="5" customWidth="1"/>
    <col min="9126" max="9128" width="20.7109375" style="5" customWidth="1"/>
    <col min="9129" max="9316" width="8.85546875" style="5"/>
    <col min="9317" max="9317" width="6.140625" style="5" customWidth="1"/>
    <col min="9318" max="9318" width="20.28515625" style="5" customWidth="1"/>
    <col min="9319" max="9319" width="12.42578125" style="5" customWidth="1"/>
    <col min="9320" max="9320" width="13" style="5" customWidth="1"/>
    <col min="9321" max="9321" width="12.5703125" style="5" customWidth="1"/>
    <col min="9322" max="9335" width="11.7109375" style="5" customWidth="1"/>
    <col min="9336" max="9336" width="12.28515625" style="5" customWidth="1"/>
    <col min="9337" max="9337" width="11.7109375" style="5" customWidth="1"/>
    <col min="9338" max="9338" width="12.85546875" style="5" customWidth="1"/>
    <col min="9339" max="9339" width="11.7109375" style="5" customWidth="1"/>
    <col min="9340" max="9340" width="12.7109375" style="5" customWidth="1"/>
    <col min="9341" max="9341" width="11.7109375" style="5" customWidth="1"/>
    <col min="9342" max="9342" width="13" style="5" customWidth="1"/>
    <col min="9343" max="9354" width="11.7109375" style="5" customWidth="1"/>
    <col min="9355" max="9355" width="12.5703125" style="5" customWidth="1"/>
    <col min="9356" max="9356" width="11.7109375" style="5" customWidth="1"/>
    <col min="9357" max="9357" width="13" style="5" customWidth="1"/>
    <col min="9358" max="9363" width="11.7109375" style="5" customWidth="1"/>
    <col min="9364" max="9364" width="13.7109375" style="5" customWidth="1"/>
    <col min="9365" max="9365" width="13.140625" style="5" customWidth="1"/>
    <col min="9366" max="9369" width="13" style="5" customWidth="1"/>
    <col min="9370" max="9376" width="11.7109375" style="5" customWidth="1"/>
    <col min="9377" max="9377" width="10.85546875" style="5" customWidth="1"/>
    <col min="9378" max="9378" width="11.7109375" style="5" customWidth="1"/>
    <col min="9379" max="9381" width="22.7109375" style="5" customWidth="1"/>
    <col min="9382" max="9384" width="20.7109375" style="5" customWidth="1"/>
    <col min="9385" max="9572" width="8.85546875" style="5"/>
    <col min="9573" max="9573" width="6.140625" style="5" customWidth="1"/>
    <col min="9574" max="9574" width="20.28515625" style="5" customWidth="1"/>
    <col min="9575" max="9575" width="12.42578125" style="5" customWidth="1"/>
    <col min="9576" max="9576" width="13" style="5" customWidth="1"/>
    <col min="9577" max="9577" width="12.5703125" style="5" customWidth="1"/>
    <col min="9578" max="9591" width="11.7109375" style="5" customWidth="1"/>
    <col min="9592" max="9592" width="12.28515625" style="5" customWidth="1"/>
    <col min="9593" max="9593" width="11.7109375" style="5" customWidth="1"/>
    <col min="9594" max="9594" width="12.85546875" style="5" customWidth="1"/>
    <col min="9595" max="9595" width="11.7109375" style="5" customWidth="1"/>
    <col min="9596" max="9596" width="12.7109375" style="5" customWidth="1"/>
    <col min="9597" max="9597" width="11.7109375" style="5" customWidth="1"/>
    <col min="9598" max="9598" width="13" style="5" customWidth="1"/>
    <col min="9599" max="9610" width="11.7109375" style="5" customWidth="1"/>
    <col min="9611" max="9611" width="12.5703125" style="5" customWidth="1"/>
    <col min="9612" max="9612" width="11.7109375" style="5" customWidth="1"/>
    <col min="9613" max="9613" width="13" style="5" customWidth="1"/>
    <col min="9614" max="9619" width="11.7109375" style="5" customWidth="1"/>
    <col min="9620" max="9620" width="13.7109375" style="5" customWidth="1"/>
    <col min="9621" max="9621" width="13.140625" style="5" customWidth="1"/>
    <col min="9622" max="9625" width="13" style="5" customWidth="1"/>
    <col min="9626" max="9632" width="11.7109375" style="5" customWidth="1"/>
    <col min="9633" max="9633" width="10.85546875" style="5" customWidth="1"/>
    <col min="9634" max="9634" width="11.7109375" style="5" customWidth="1"/>
    <col min="9635" max="9637" width="22.7109375" style="5" customWidth="1"/>
    <col min="9638" max="9640" width="20.7109375" style="5" customWidth="1"/>
    <col min="9641" max="9828" width="8.85546875" style="5"/>
    <col min="9829" max="9829" width="6.140625" style="5" customWidth="1"/>
    <col min="9830" max="9830" width="20.28515625" style="5" customWidth="1"/>
    <col min="9831" max="9831" width="12.42578125" style="5" customWidth="1"/>
    <col min="9832" max="9832" width="13" style="5" customWidth="1"/>
    <col min="9833" max="9833" width="12.5703125" style="5" customWidth="1"/>
    <col min="9834" max="9847" width="11.7109375" style="5" customWidth="1"/>
    <col min="9848" max="9848" width="12.28515625" style="5" customWidth="1"/>
    <col min="9849" max="9849" width="11.7109375" style="5" customWidth="1"/>
    <col min="9850" max="9850" width="12.85546875" style="5" customWidth="1"/>
    <col min="9851" max="9851" width="11.7109375" style="5" customWidth="1"/>
    <col min="9852" max="9852" width="12.7109375" style="5" customWidth="1"/>
    <col min="9853" max="9853" width="11.7109375" style="5" customWidth="1"/>
    <col min="9854" max="9854" width="13" style="5" customWidth="1"/>
    <col min="9855" max="9866" width="11.7109375" style="5" customWidth="1"/>
    <col min="9867" max="9867" width="12.5703125" style="5" customWidth="1"/>
    <col min="9868" max="9868" width="11.7109375" style="5" customWidth="1"/>
    <col min="9869" max="9869" width="13" style="5" customWidth="1"/>
    <col min="9870" max="9875" width="11.7109375" style="5" customWidth="1"/>
    <col min="9876" max="9876" width="13.7109375" style="5" customWidth="1"/>
    <col min="9877" max="9877" width="13.140625" style="5" customWidth="1"/>
    <col min="9878" max="9881" width="13" style="5" customWidth="1"/>
    <col min="9882" max="9888" width="11.7109375" style="5" customWidth="1"/>
    <col min="9889" max="9889" width="10.85546875" style="5" customWidth="1"/>
    <col min="9890" max="9890" width="11.7109375" style="5" customWidth="1"/>
    <col min="9891" max="9893" width="22.7109375" style="5" customWidth="1"/>
    <col min="9894" max="9896" width="20.7109375" style="5" customWidth="1"/>
    <col min="9897" max="10084" width="8.85546875" style="5"/>
    <col min="10085" max="10085" width="6.140625" style="5" customWidth="1"/>
    <col min="10086" max="10086" width="20.28515625" style="5" customWidth="1"/>
    <col min="10087" max="10087" width="12.42578125" style="5" customWidth="1"/>
    <col min="10088" max="10088" width="13" style="5" customWidth="1"/>
    <col min="10089" max="10089" width="12.5703125" style="5" customWidth="1"/>
    <col min="10090" max="10103" width="11.7109375" style="5" customWidth="1"/>
    <col min="10104" max="10104" width="12.28515625" style="5" customWidth="1"/>
    <col min="10105" max="10105" width="11.7109375" style="5" customWidth="1"/>
    <col min="10106" max="10106" width="12.85546875" style="5" customWidth="1"/>
    <col min="10107" max="10107" width="11.7109375" style="5" customWidth="1"/>
    <col min="10108" max="10108" width="12.7109375" style="5" customWidth="1"/>
    <col min="10109" max="10109" width="11.7109375" style="5" customWidth="1"/>
    <col min="10110" max="10110" width="13" style="5" customWidth="1"/>
    <col min="10111" max="10122" width="11.7109375" style="5" customWidth="1"/>
    <col min="10123" max="10123" width="12.5703125" style="5" customWidth="1"/>
    <col min="10124" max="10124" width="11.7109375" style="5" customWidth="1"/>
    <col min="10125" max="10125" width="13" style="5" customWidth="1"/>
    <col min="10126" max="10131" width="11.7109375" style="5" customWidth="1"/>
    <col min="10132" max="10132" width="13.7109375" style="5" customWidth="1"/>
    <col min="10133" max="10133" width="13.140625" style="5" customWidth="1"/>
    <col min="10134" max="10137" width="13" style="5" customWidth="1"/>
    <col min="10138" max="10144" width="11.7109375" style="5" customWidth="1"/>
    <col min="10145" max="10145" width="10.85546875" style="5" customWidth="1"/>
    <col min="10146" max="10146" width="11.7109375" style="5" customWidth="1"/>
    <col min="10147" max="10149" width="22.7109375" style="5" customWidth="1"/>
    <col min="10150" max="10152" width="20.7109375" style="5" customWidth="1"/>
    <col min="10153" max="10340" width="8.85546875" style="5"/>
    <col min="10341" max="10341" width="6.140625" style="5" customWidth="1"/>
    <col min="10342" max="10342" width="20.28515625" style="5" customWidth="1"/>
    <col min="10343" max="10343" width="12.42578125" style="5" customWidth="1"/>
    <col min="10344" max="10344" width="13" style="5" customWidth="1"/>
    <col min="10345" max="10345" width="12.5703125" style="5" customWidth="1"/>
    <col min="10346" max="10359" width="11.7109375" style="5" customWidth="1"/>
    <col min="10360" max="10360" width="12.28515625" style="5" customWidth="1"/>
    <col min="10361" max="10361" width="11.7109375" style="5" customWidth="1"/>
    <col min="10362" max="10362" width="12.85546875" style="5" customWidth="1"/>
    <col min="10363" max="10363" width="11.7109375" style="5" customWidth="1"/>
    <col min="10364" max="10364" width="12.7109375" style="5" customWidth="1"/>
    <col min="10365" max="10365" width="11.7109375" style="5" customWidth="1"/>
    <col min="10366" max="10366" width="13" style="5" customWidth="1"/>
    <col min="10367" max="10378" width="11.7109375" style="5" customWidth="1"/>
    <col min="10379" max="10379" width="12.5703125" style="5" customWidth="1"/>
    <col min="10380" max="10380" width="11.7109375" style="5" customWidth="1"/>
    <col min="10381" max="10381" width="13" style="5" customWidth="1"/>
    <col min="10382" max="10387" width="11.7109375" style="5" customWidth="1"/>
    <col min="10388" max="10388" width="13.7109375" style="5" customWidth="1"/>
    <col min="10389" max="10389" width="13.140625" style="5" customWidth="1"/>
    <col min="10390" max="10393" width="13" style="5" customWidth="1"/>
    <col min="10394" max="10400" width="11.7109375" style="5" customWidth="1"/>
    <col min="10401" max="10401" width="10.85546875" style="5" customWidth="1"/>
    <col min="10402" max="10402" width="11.7109375" style="5" customWidth="1"/>
    <col min="10403" max="10405" width="22.7109375" style="5" customWidth="1"/>
    <col min="10406" max="10408" width="20.7109375" style="5" customWidth="1"/>
    <col min="10409" max="10596" width="8.85546875" style="5"/>
    <col min="10597" max="10597" width="6.140625" style="5" customWidth="1"/>
    <col min="10598" max="10598" width="20.28515625" style="5" customWidth="1"/>
    <col min="10599" max="10599" width="12.42578125" style="5" customWidth="1"/>
    <col min="10600" max="10600" width="13" style="5" customWidth="1"/>
    <col min="10601" max="10601" width="12.5703125" style="5" customWidth="1"/>
    <col min="10602" max="10615" width="11.7109375" style="5" customWidth="1"/>
    <col min="10616" max="10616" width="12.28515625" style="5" customWidth="1"/>
    <col min="10617" max="10617" width="11.7109375" style="5" customWidth="1"/>
    <col min="10618" max="10618" width="12.85546875" style="5" customWidth="1"/>
    <col min="10619" max="10619" width="11.7109375" style="5" customWidth="1"/>
    <col min="10620" max="10620" width="12.7109375" style="5" customWidth="1"/>
    <col min="10621" max="10621" width="11.7109375" style="5" customWidth="1"/>
    <col min="10622" max="10622" width="13" style="5" customWidth="1"/>
    <col min="10623" max="10634" width="11.7109375" style="5" customWidth="1"/>
    <col min="10635" max="10635" width="12.5703125" style="5" customWidth="1"/>
    <col min="10636" max="10636" width="11.7109375" style="5" customWidth="1"/>
    <col min="10637" max="10637" width="13" style="5" customWidth="1"/>
    <col min="10638" max="10643" width="11.7109375" style="5" customWidth="1"/>
    <col min="10644" max="10644" width="13.7109375" style="5" customWidth="1"/>
    <col min="10645" max="10645" width="13.140625" style="5" customWidth="1"/>
    <col min="10646" max="10649" width="13" style="5" customWidth="1"/>
    <col min="10650" max="10656" width="11.7109375" style="5" customWidth="1"/>
    <col min="10657" max="10657" width="10.85546875" style="5" customWidth="1"/>
    <col min="10658" max="10658" width="11.7109375" style="5" customWidth="1"/>
    <col min="10659" max="10661" width="22.7109375" style="5" customWidth="1"/>
    <col min="10662" max="10664" width="20.7109375" style="5" customWidth="1"/>
    <col min="10665" max="10852" width="8.85546875" style="5"/>
    <col min="10853" max="10853" width="6.140625" style="5" customWidth="1"/>
    <col min="10854" max="10854" width="20.28515625" style="5" customWidth="1"/>
    <col min="10855" max="10855" width="12.42578125" style="5" customWidth="1"/>
    <col min="10856" max="10856" width="13" style="5" customWidth="1"/>
    <col min="10857" max="10857" width="12.5703125" style="5" customWidth="1"/>
    <col min="10858" max="10871" width="11.7109375" style="5" customWidth="1"/>
    <col min="10872" max="10872" width="12.28515625" style="5" customWidth="1"/>
    <col min="10873" max="10873" width="11.7109375" style="5" customWidth="1"/>
    <col min="10874" max="10874" width="12.85546875" style="5" customWidth="1"/>
    <col min="10875" max="10875" width="11.7109375" style="5" customWidth="1"/>
    <col min="10876" max="10876" width="12.7109375" style="5" customWidth="1"/>
    <col min="10877" max="10877" width="11.7109375" style="5" customWidth="1"/>
    <col min="10878" max="10878" width="13" style="5" customWidth="1"/>
    <col min="10879" max="10890" width="11.7109375" style="5" customWidth="1"/>
    <col min="10891" max="10891" width="12.5703125" style="5" customWidth="1"/>
    <col min="10892" max="10892" width="11.7109375" style="5" customWidth="1"/>
    <col min="10893" max="10893" width="13" style="5" customWidth="1"/>
    <col min="10894" max="10899" width="11.7109375" style="5" customWidth="1"/>
    <col min="10900" max="10900" width="13.7109375" style="5" customWidth="1"/>
    <col min="10901" max="10901" width="13.140625" style="5" customWidth="1"/>
    <col min="10902" max="10905" width="13" style="5" customWidth="1"/>
    <col min="10906" max="10912" width="11.7109375" style="5" customWidth="1"/>
    <col min="10913" max="10913" width="10.85546875" style="5" customWidth="1"/>
    <col min="10914" max="10914" width="11.7109375" style="5" customWidth="1"/>
    <col min="10915" max="10917" width="22.7109375" style="5" customWidth="1"/>
    <col min="10918" max="10920" width="20.7109375" style="5" customWidth="1"/>
    <col min="10921" max="11108" width="8.85546875" style="5"/>
    <col min="11109" max="11109" width="6.140625" style="5" customWidth="1"/>
    <col min="11110" max="11110" width="20.28515625" style="5" customWidth="1"/>
    <col min="11111" max="11111" width="12.42578125" style="5" customWidth="1"/>
    <col min="11112" max="11112" width="13" style="5" customWidth="1"/>
    <col min="11113" max="11113" width="12.5703125" style="5" customWidth="1"/>
    <col min="11114" max="11127" width="11.7109375" style="5" customWidth="1"/>
    <col min="11128" max="11128" width="12.28515625" style="5" customWidth="1"/>
    <col min="11129" max="11129" width="11.7109375" style="5" customWidth="1"/>
    <col min="11130" max="11130" width="12.85546875" style="5" customWidth="1"/>
    <col min="11131" max="11131" width="11.7109375" style="5" customWidth="1"/>
    <col min="11132" max="11132" width="12.7109375" style="5" customWidth="1"/>
    <col min="11133" max="11133" width="11.7109375" style="5" customWidth="1"/>
    <col min="11134" max="11134" width="13" style="5" customWidth="1"/>
    <col min="11135" max="11146" width="11.7109375" style="5" customWidth="1"/>
    <col min="11147" max="11147" width="12.5703125" style="5" customWidth="1"/>
    <col min="11148" max="11148" width="11.7109375" style="5" customWidth="1"/>
    <col min="11149" max="11149" width="13" style="5" customWidth="1"/>
    <col min="11150" max="11155" width="11.7109375" style="5" customWidth="1"/>
    <col min="11156" max="11156" width="13.7109375" style="5" customWidth="1"/>
    <col min="11157" max="11157" width="13.140625" style="5" customWidth="1"/>
    <col min="11158" max="11161" width="13" style="5" customWidth="1"/>
    <col min="11162" max="11168" width="11.7109375" style="5" customWidth="1"/>
    <col min="11169" max="11169" width="10.85546875" style="5" customWidth="1"/>
    <col min="11170" max="11170" width="11.7109375" style="5" customWidth="1"/>
    <col min="11171" max="11173" width="22.7109375" style="5" customWidth="1"/>
    <col min="11174" max="11176" width="20.7109375" style="5" customWidth="1"/>
    <col min="11177" max="11364" width="8.85546875" style="5"/>
    <col min="11365" max="11365" width="6.140625" style="5" customWidth="1"/>
    <col min="11366" max="11366" width="20.28515625" style="5" customWidth="1"/>
    <col min="11367" max="11367" width="12.42578125" style="5" customWidth="1"/>
    <col min="11368" max="11368" width="13" style="5" customWidth="1"/>
    <col min="11369" max="11369" width="12.5703125" style="5" customWidth="1"/>
    <col min="11370" max="11383" width="11.7109375" style="5" customWidth="1"/>
    <col min="11384" max="11384" width="12.28515625" style="5" customWidth="1"/>
    <col min="11385" max="11385" width="11.7109375" style="5" customWidth="1"/>
    <col min="11386" max="11386" width="12.85546875" style="5" customWidth="1"/>
    <col min="11387" max="11387" width="11.7109375" style="5" customWidth="1"/>
    <col min="11388" max="11388" width="12.7109375" style="5" customWidth="1"/>
    <col min="11389" max="11389" width="11.7109375" style="5" customWidth="1"/>
    <col min="11390" max="11390" width="13" style="5" customWidth="1"/>
    <col min="11391" max="11402" width="11.7109375" style="5" customWidth="1"/>
    <col min="11403" max="11403" width="12.5703125" style="5" customWidth="1"/>
    <col min="11404" max="11404" width="11.7109375" style="5" customWidth="1"/>
    <col min="11405" max="11405" width="13" style="5" customWidth="1"/>
    <col min="11406" max="11411" width="11.7109375" style="5" customWidth="1"/>
    <col min="11412" max="11412" width="13.7109375" style="5" customWidth="1"/>
    <col min="11413" max="11413" width="13.140625" style="5" customWidth="1"/>
    <col min="11414" max="11417" width="13" style="5" customWidth="1"/>
    <col min="11418" max="11424" width="11.7109375" style="5" customWidth="1"/>
    <col min="11425" max="11425" width="10.85546875" style="5" customWidth="1"/>
    <col min="11426" max="11426" width="11.7109375" style="5" customWidth="1"/>
    <col min="11427" max="11429" width="22.7109375" style="5" customWidth="1"/>
    <col min="11430" max="11432" width="20.7109375" style="5" customWidth="1"/>
    <col min="11433" max="11620" width="8.85546875" style="5"/>
    <col min="11621" max="11621" width="6.140625" style="5" customWidth="1"/>
    <col min="11622" max="11622" width="20.28515625" style="5" customWidth="1"/>
    <col min="11623" max="11623" width="12.42578125" style="5" customWidth="1"/>
    <col min="11624" max="11624" width="13" style="5" customWidth="1"/>
    <col min="11625" max="11625" width="12.5703125" style="5" customWidth="1"/>
    <col min="11626" max="11639" width="11.7109375" style="5" customWidth="1"/>
    <col min="11640" max="11640" width="12.28515625" style="5" customWidth="1"/>
    <col min="11641" max="11641" width="11.7109375" style="5" customWidth="1"/>
    <col min="11642" max="11642" width="12.85546875" style="5" customWidth="1"/>
    <col min="11643" max="11643" width="11.7109375" style="5" customWidth="1"/>
    <col min="11644" max="11644" width="12.7109375" style="5" customWidth="1"/>
    <col min="11645" max="11645" width="11.7109375" style="5" customWidth="1"/>
    <col min="11646" max="11646" width="13" style="5" customWidth="1"/>
    <col min="11647" max="11658" width="11.7109375" style="5" customWidth="1"/>
    <col min="11659" max="11659" width="12.5703125" style="5" customWidth="1"/>
    <col min="11660" max="11660" width="11.7109375" style="5" customWidth="1"/>
    <col min="11661" max="11661" width="13" style="5" customWidth="1"/>
    <col min="11662" max="11667" width="11.7109375" style="5" customWidth="1"/>
    <col min="11668" max="11668" width="13.7109375" style="5" customWidth="1"/>
    <col min="11669" max="11669" width="13.140625" style="5" customWidth="1"/>
    <col min="11670" max="11673" width="13" style="5" customWidth="1"/>
    <col min="11674" max="11680" width="11.7109375" style="5" customWidth="1"/>
    <col min="11681" max="11681" width="10.85546875" style="5" customWidth="1"/>
    <col min="11682" max="11682" width="11.7109375" style="5" customWidth="1"/>
    <col min="11683" max="11685" width="22.7109375" style="5" customWidth="1"/>
    <col min="11686" max="11688" width="20.7109375" style="5" customWidth="1"/>
    <col min="11689" max="11876" width="8.85546875" style="5"/>
    <col min="11877" max="11877" width="6.140625" style="5" customWidth="1"/>
    <col min="11878" max="11878" width="20.28515625" style="5" customWidth="1"/>
    <col min="11879" max="11879" width="12.42578125" style="5" customWidth="1"/>
    <col min="11880" max="11880" width="13" style="5" customWidth="1"/>
    <col min="11881" max="11881" width="12.5703125" style="5" customWidth="1"/>
    <col min="11882" max="11895" width="11.7109375" style="5" customWidth="1"/>
    <col min="11896" max="11896" width="12.28515625" style="5" customWidth="1"/>
    <col min="11897" max="11897" width="11.7109375" style="5" customWidth="1"/>
    <col min="11898" max="11898" width="12.85546875" style="5" customWidth="1"/>
    <col min="11899" max="11899" width="11.7109375" style="5" customWidth="1"/>
    <col min="11900" max="11900" width="12.7109375" style="5" customWidth="1"/>
    <col min="11901" max="11901" width="11.7109375" style="5" customWidth="1"/>
    <col min="11902" max="11902" width="13" style="5" customWidth="1"/>
    <col min="11903" max="11914" width="11.7109375" style="5" customWidth="1"/>
    <col min="11915" max="11915" width="12.5703125" style="5" customWidth="1"/>
    <col min="11916" max="11916" width="11.7109375" style="5" customWidth="1"/>
    <col min="11917" max="11917" width="13" style="5" customWidth="1"/>
    <col min="11918" max="11923" width="11.7109375" style="5" customWidth="1"/>
    <col min="11924" max="11924" width="13.7109375" style="5" customWidth="1"/>
    <col min="11925" max="11925" width="13.140625" style="5" customWidth="1"/>
    <col min="11926" max="11929" width="13" style="5" customWidth="1"/>
    <col min="11930" max="11936" width="11.7109375" style="5" customWidth="1"/>
    <col min="11937" max="11937" width="10.85546875" style="5" customWidth="1"/>
    <col min="11938" max="11938" width="11.7109375" style="5" customWidth="1"/>
    <col min="11939" max="11941" width="22.7109375" style="5" customWidth="1"/>
    <col min="11942" max="11944" width="20.7109375" style="5" customWidth="1"/>
    <col min="11945" max="12132" width="8.85546875" style="5"/>
    <col min="12133" max="12133" width="6.140625" style="5" customWidth="1"/>
    <col min="12134" max="12134" width="20.28515625" style="5" customWidth="1"/>
    <col min="12135" max="12135" width="12.42578125" style="5" customWidth="1"/>
    <col min="12136" max="12136" width="13" style="5" customWidth="1"/>
    <col min="12137" max="12137" width="12.5703125" style="5" customWidth="1"/>
    <col min="12138" max="12151" width="11.7109375" style="5" customWidth="1"/>
    <col min="12152" max="12152" width="12.28515625" style="5" customWidth="1"/>
    <col min="12153" max="12153" width="11.7109375" style="5" customWidth="1"/>
    <col min="12154" max="12154" width="12.85546875" style="5" customWidth="1"/>
    <col min="12155" max="12155" width="11.7109375" style="5" customWidth="1"/>
    <col min="12156" max="12156" width="12.7109375" style="5" customWidth="1"/>
    <col min="12157" max="12157" width="11.7109375" style="5" customWidth="1"/>
    <col min="12158" max="12158" width="13" style="5" customWidth="1"/>
    <col min="12159" max="12170" width="11.7109375" style="5" customWidth="1"/>
    <col min="12171" max="12171" width="12.5703125" style="5" customWidth="1"/>
    <col min="12172" max="12172" width="11.7109375" style="5" customWidth="1"/>
    <col min="12173" max="12173" width="13" style="5" customWidth="1"/>
    <col min="12174" max="12179" width="11.7109375" style="5" customWidth="1"/>
    <col min="12180" max="12180" width="13.7109375" style="5" customWidth="1"/>
    <col min="12181" max="12181" width="13.140625" style="5" customWidth="1"/>
    <col min="12182" max="12185" width="13" style="5" customWidth="1"/>
    <col min="12186" max="12192" width="11.7109375" style="5" customWidth="1"/>
    <col min="12193" max="12193" width="10.85546875" style="5" customWidth="1"/>
    <col min="12194" max="12194" width="11.7109375" style="5" customWidth="1"/>
    <col min="12195" max="12197" width="22.7109375" style="5" customWidth="1"/>
    <col min="12198" max="12200" width="20.7109375" style="5" customWidth="1"/>
    <col min="12201" max="12388" width="8.85546875" style="5"/>
    <col min="12389" max="12389" width="6.140625" style="5" customWidth="1"/>
    <col min="12390" max="12390" width="20.28515625" style="5" customWidth="1"/>
    <col min="12391" max="12391" width="12.42578125" style="5" customWidth="1"/>
    <col min="12392" max="12392" width="13" style="5" customWidth="1"/>
    <col min="12393" max="12393" width="12.5703125" style="5" customWidth="1"/>
    <col min="12394" max="12407" width="11.7109375" style="5" customWidth="1"/>
    <col min="12408" max="12408" width="12.28515625" style="5" customWidth="1"/>
    <col min="12409" max="12409" width="11.7109375" style="5" customWidth="1"/>
    <col min="12410" max="12410" width="12.85546875" style="5" customWidth="1"/>
    <col min="12411" max="12411" width="11.7109375" style="5" customWidth="1"/>
    <col min="12412" max="12412" width="12.7109375" style="5" customWidth="1"/>
    <col min="12413" max="12413" width="11.7109375" style="5" customWidth="1"/>
    <col min="12414" max="12414" width="13" style="5" customWidth="1"/>
    <col min="12415" max="12426" width="11.7109375" style="5" customWidth="1"/>
    <col min="12427" max="12427" width="12.5703125" style="5" customWidth="1"/>
    <col min="12428" max="12428" width="11.7109375" style="5" customWidth="1"/>
    <col min="12429" max="12429" width="13" style="5" customWidth="1"/>
    <col min="12430" max="12435" width="11.7109375" style="5" customWidth="1"/>
    <col min="12436" max="12436" width="13.7109375" style="5" customWidth="1"/>
    <col min="12437" max="12437" width="13.140625" style="5" customWidth="1"/>
    <col min="12438" max="12441" width="13" style="5" customWidth="1"/>
    <col min="12442" max="12448" width="11.7109375" style="5" customWidth="1"/>
    <col min="12449" max="12449" width="10.85546875" style="5" customWidth="1"/>
    <col min="12450" max="12450" width="11.7109375" style="5" customWidth="1"/>
    <col min="12451" max="12453" width="22.7109375" style="5" customWidth="1"/>
    <col min="12454" max="12456" width="20.7109375" style="5" customWidth="1"/>
    <col min="12457" max="12644" width="8.85546875" style="5"/>
    <col min="12645" max="12645" width="6.140625" style="5" customWidth="1"/>
    <col min="12646" max="12646" width="20.28515625" style="5" customWidth="1"/>
    <col min="12647" max="12647" width="12.42578125" style="5" customWidth="1"/>
    <col min="12648" max="12648" width="13" style="5" customWidth="1"/>
    <col min="12649" max="12649" width="12.5703125" style="5" customWidth="1"/>
    <col min="12650" max="12663" width="11.7109375" style="5" customWidth="1"/>
    <col min="12664" max="12664" width="12.28515625" style="5" customWidth="1"/>
    <col min="12665" max="12665" width="11.7109375" style="5" customWidth="1"/>
    <col min="12666" max="12666" width="12.85546875" style="5" customWidth="1"/>
    <col min="12667" max="12667" width="11.7109375" style="5" customWidth="1"/>
    <col min="12668" max="12668" width="12.7109375" style="5" customWidth="1"/>
    <col min="12669" max="12669" width="11.7109375" style="5" customWidth="1"/>
    <col min="12670" max="12670" width="13" style="5" customWidth="1"/>
    <col min="12671" max="12682" width="11.7109375" style="5" customWidth="1"/>
    <col min="12683" max="12683" width="12.5703125" style="5" customWidth="1"/>
    <col min="12684" max="12684" width="11.7109375" style="5" customWidth="1"/>
    <col min="12685" max="12685" width="13" style="5" customWidth="1"/>
    <col min="12686" max="12691" width="11.7109375" style="5" customWidth="1"/>
    <col min="12692" max="12692" width="13.7109375" style="5" customWidth="1"/>
    <col min="12693" max="12693" width="13.140625" style="5" customWidth="1"/>
    <col min="12694" max="12697" width="13" style="5" customWidth="1"/>
    <col min="12698" max="12704" width="11.7109375" style="5" customWidth="1"/>
    <col min="12705" max="12705" width="10.85546875" style="5" customWidth="1"/>
    <col min="12706" max="12706" width="11.7109375" style="5" customWidth="1"/>
    <col min="12707" max="12709" width="22.7109375" style="5" customWidth="1"/>
    <col min="12710" max="12712" width="20.7109375" style="5" customWidth="1"/>
    <col min="12713" max="12900" width="8.85546875" style="5"/>
    <col min="12901" max="12901" width="6.140625" style="5" customWidth="1"/>
    <col min="12902" max="12902" width="20.28515625" style="5" customWidth="1"/>
    <col min="12903" max="12903" width="12.42578125" style="5" customWidth="1"/>
    <col min="12904" max="12904" width="13" style="5" customWidth="1"/>
    <col min="12905" max="12905" width="12.5703125" style="5" customWidth="1"/>
    <col min="12906" max="12919" width="11.7109375" style="5" customWidth="1"/>
    <col min="12920" max="12920" width="12.28515625" style="5" customWidth="1"/>
    <col min="12921" max="12921" width="11.7109375" style="5" customWidth="1"/>
    <col min="12922" max="12922" width="12.85546875" style="5" customWidth="1"/>
    <col min="12923" max="12923" width="11.7109375" style="5" customWidth="1"/>
    <col min="12924" max="12924" width="12.7109375" style="5" customWidth="1"/>
    <col min="12925" max="12925" width="11.7109375" style="5" customWidth="1"/>
    <col min="12926" max="12926" width="13" style="5" customWidth="1"/>
    <col min="12927" max="12938" width="11.7109375" style="5" customWidth="1"/>
    <col min="12939" max="12939" width="12.5703125" style="5" customWidth="1"/>
    <col min="12940" max="12940" width="11.7109375" style="5" customWidth="1"/>
    <col min="12941" max="12941" width="13" style="5" customWidth="1"/>
    <col min="12942" max="12947" width="11.7109375" style="5" customWidth="1"/>
    <col min="12948" max="12948" width="13.7109375" style="5" customWidth="1"/>
    <col min="12949" max="12949" width="13.140625" style="5" customWidth="1"/>
    <col min="12950" max="12953" width="13" style="5" customWidth="1"/>
    <col min="12954" max="12960" width="11.7109375" style="5" customWidth="1"/>
    <col min="12961" max="12961" width="10.85546875" style="5" customWidth="1"/>
    <col min="12962" max="12962" width="11.7109375" style="5" customWidth="1"/>
    <col min="12963" max="12965" width="22.7109375" style="5" customWidth="1"/>
    <col min="12966" max="12968" width="20.7109375" style="5" customWidth="1"/>
    <col min="12969" max="13156" width="8.85546875" style="5"/>
    <col min="13157" max="13157" width="6.140625" style="5" customWidth="1"/>
    <col min="13158" max="13158" width="20.28515625" style="5" customWidth="1"/>
    <col min="13159" max="13159" width="12.42578125" style="5" customWidth="1"/>
    <col min="13160" max="13160" width="13" style="5" customWidth="1"/>
    <col min="13161" max="13161" width="12.5703125" style="5" customWidth="1"/>
    <col min="13162" max="13175" width="11.7109375" style="5" customWidth="1"/>
    <col min="13176" max="13176" width="12.28515625" style="5" customWidth="1"/>
    <col min="13177" max="13177" width="11.7109375" style="5" customWidth="1"/>
    <col min="13178" max="13178" width="12.85546875" style="5" customWidth="1"/>
    <col min="13179" max="13179" width="11.7109375" style="5" customWidth="1"/>
    <col min="13180" max="13180" width="12.7109375" style="5" customWidth="1"/>
    <col min="13181" max="13181" width="11.7109375" style="5" customWidth="1"/>
    <col min="13182" max="13182" width="13" style="5" customWidth="1"/>
    <col min="13183" max="13194" width="11.7109375" style="5" customWidth="1"/>
    <col min="13195" max="13195" width="12.5703125" style="5" customWidth="1"/>
    <col min="13196" max="13196" width="11.7109375" style="5" customWidth="1"/>
    <col min="13197" max="13197" width="13" style="5" customWidth="1"/>
    <col min="13198" max="13203" width="11.7109375" style="5" customWidth="1"/>
    <col min="13204" max="13204" width="13.7109375" style="5" customWidth="1"/>
    <col min="13205" max="13205" width="13.140625" style="5" customWidth="1"/>
    <col min="13206" max="13209" width="13" style="5" customWidth="1"/>
    <col min="13210" max="13216" width="11.7109375" style="5" customWidth="1"/>
    <col min="13217" max="13217" width="10.85546875" style="5" customWidth="1"/>
    <col min="13218" max="13218" width="11.7109375" style="5" customWidth="1"/>
    <col min="13219" max="13221" width="22.7109375" style="5" customWidth="1"/>
    <col min="13222" max="13224" width="20.7109375" style="5" customWidth="1"/>
    <col min="13225" max="13412" width="8.85546875" style="5"/>
    <col min="13413" max="13413" width="6.140625" style="5" customWidth="1"/>
    <col min="13414" max="13414" width="20.28515625" style="5" customWidth="1"/>
    <col min="13415" max="13415" width="12.42578125" style="5" customWidth="1"/>
    <col min="13416" max="13416" width="13" style="5" customWidth="1"/>
    <col min="13417" max="13417" width="12.5703125" style="5" customWidth="1"/>
    <col min="13418" max="13431" width="11.7109375" style="5" customWidth="1"/>
    <col min="13432" max="13432" width="12.28515625" style="5" customWidth="1"/>
    <col min="13433" max="13433" width="11.7109375" style="5" customWidth="1"/>
    <col min="13434" max="13434" width="12.85546875" style="5" customWidth="1"/>
    <col min="13435" max="13435" width="11.7109375" style="5" customWidth="1"/>
    <col min="13436" max="13436" width="12.7109375" style="5" customWidth="1"/>
    <col min="13437" max="13437" width="11.7109375" style="5" customWidth="1"/>
    <col min="13438" max="13438" width="13" style="5" customWidth="1"/>
    <col min="13439" max="13450" width="11.7109375" style="5" customWidth="1"/>
    <col min="13451" max="13451" width="12.5703125" style="5" customWidth="1"/>
    <col min="13452" max="13452" width="11.7109375" style="5" customWidth="1"/>
    <col min="13453" max="13453" width="13" style="5" customWidth="1"/>
    <col min="13454" max="13459" width="11.7109375" style="5" customWidth="1"/>
    <col min="13460" max="13460" width="13.7109375" style="5" customWidth="1"/>
    <col min="13461" max="13461" width="13.140625" style="5" customWidth="1"/>
    <col min="13462" max="13465" width="13" style="5" customWidth="1"/>
    <col min="13466" max="13472" width="11.7109375" style="5" customWidth="1"/>
    <col min="13473" max="13473" width="10.85546875" style="5" customWidth="1"/>
    <col min="13474" max="13474" width="11.7109375" style="5" customWidth="1"/>
    <col min="13475" max="13477" width="22.7109375" style="5" customWidth="1"/>
    <col min="13478" max="13480" width="20.7109375" style="5" customWidth="1"/>
    <col min="13481" max="13668" width="8.85546875" style="5"/>
    <col min="13669" max="13669" width="6.140625" style="5" customWidth="1"/>
    <col min="13670" max="13670" width="20.28515625" style="5" customWidth="1"/>
    <col min="13671" max="13671" width="12.42578125" style="5" customWidth="1"/>
    <col min="13672" max="13672" width="13" style="5" customWidth="1"/>
    <col min="13673" max="13673" width="12.5703125" style="5" customWidth="1"/>
    <col min="13674" max="13687" width="11.7109375" style="5" customWidth="1"/>
    <col min="13688" max="13688" width="12.28515625" style="5" customWidth="1"/>
    <col min="13689" max="13689" width="11.7109375" style="5" customWidth="1"/>
    <col min="13690" max="13690" width="12.85546875" style="5" customWidth="1"/>
    <col min="13691" max="13691" width="11.7109375" style="5" customWidth="1"/>
    <col min="13692" max="13692" width="12.7109375" style="5" customWidth="1"/>
    <col min="13693" max="13693" width="11.7109375" style="5" customWidth="1"/>
    <col min="13694" max="13694" width="13" style="5" customWidth="1"/>
    <col min="13695" max="13706" width="11.7109375" style="5" customWidth="1"/>
    <col min="13707" max="13707" width="12.5703125" style="5" customWidth="1"/>
    <col min="13708" max="13708" width="11.7109375" style="5" customWidth="1"/>
    <col min="13709" max="13709" width="13" style="5" customWidth="1"/>
    <col min="13710" max="13715" width="11.7109375" style="5" customWidth="1"/>
    <col min="13716" max="13716" width="13.7109375" style="5" customWidth="1"/>
    <col min="13717" max="13717" width="13.140625" style="5" customWidth="1"/>
    <col min="13718" max="13721" width="13" style="5" customWidth="1"/>
    <col min="13722" max="13728" width="11.7109375" style="5" customWidth="1"/>
    <col min="13729" max="13729" width="10.85546875" style="5" customWidth="1"/>
    <col min="13730" max="13730" width="11.7109375" style="5" customWidth="1"/>
    <col min="13731" max="13733" width="22.7109375" style="5" customWidth="1"/>
    <col min="13734" max="13736" width="20.7109375" style="5" customWidth="1"/>
    <col min="13737" max="13924" width="8.85546875" style="5"/>
    <col min="13925" max="13925" width="6.140625" style="5" customWidth="1"/>
    <col min="13926" max="13926" width="20.28515625" style="5" customWidth="1"/>
    <col min="13927" max="13927" width="12.42578125" style="5" customWidth="1"/>
    <col min="13928" max="13928" width="13" style="5" customWidth="1"/>
    <col min="13929" max="13929" width="12.5703125" style="5" customWidth="1"/>
    <col min="13930" max="13943" width="11.7109375" style="5" customWidth="1"/>
    <col min="13944" max="13944" width="12.28515625" style="5" customWidth="1"/>
    <col min="13945" max="13945" width="11.7109375" style="5" customWidth="1"/>
    <col min="13946" max="13946" width="12.85546875" style="5" customWidth="1"/>
    <col min="13947" max="13947" width="11.7109375" style="5" customWidth="1"/>
    <col min="13948" max="13948" width="12.7109375" style="5" customWidth="1"/>
    <col min="13949" max="13949" width="11.7109375" style="5" customWidth="1"/>
    <col min="13950" max="13950" width="13" style="5" customWidth="1"/>
    <col min="13951" max="13962" width="11.7109375" style="5" customWidth="1"/>
    <col min="13963" max="13963" width="12.5703125" style="5" customWidth="1"/>
    <col min="13964" max="13964" width="11.7109375" style="5" customWidth="1"/>
    <col min="13965" max="13965" width="13" style="5" customWidth="1"/>
    <col min="13966" max="13971" width="11.7109375" style="5" customWidth="1"/>
    <col min="13972" max="13972" width="13.7109375" style="5" customWidth="1"/>
    <col min="13973" max="13973" width="13.140625" style="5" customWidth="1"/>
    <col min="13974" max="13977" width="13" style="5" customWidth="1"/>
    <col min="13978" max="13984" width="11.7109375" style="5" customWidth="1"/>
    <col min="13985" max="13985" width="10.85546875" style="5" customWidth="1"/>
    <col min="13986" max="13986" width="11.7109375" style="5" customWidth="1"/>
    <col min="13987" max="13989" width="22.7109375" style="5" customWidth="1"/>
    <col min="13990" max="13992" width="20.7109375" style="5" customWidth="1"/>
    <col min="13993" max="14180" width="8.85546875" style="5"/>
    <col min="14181" max="14181" width="6.140625" style="5" customWidth="1"/>
    <col min="14182" max="14182" width="20.28515625" style="5" customWidth="1"/>
    <col min="14183" max="14183" width="12.42578125" style="5" customWidth="1"/>
    <col min="14184" max="14184" width="13" style="5" customWidth="1"/>
    <col min="14185" max="14185" width="12.5703125" style="5" customWidth="1"/>
    <col min="14186" max="14199" width="11.7109375" style="5" customWidth="1"/>
    <col min="14200" max="14200" width="12.28515625" style="5" customWidth="1"/>
    <col min="14201" max="14201" width="11.7109375" style="5" customWidth="1"/>
    <col min="14202" max="14202" width="12.85546875" style="5" customWidth="1"/>
    <col min="14203" max="14203" width="11.7109375" style="5" customWidth="1"/>
    <col min="14204" max="14204" width="12.7109375" style="5" customWidth="1"/>
    <col min="14205" max="14205" width="11.7109375" style="5" customWidth="1"/>
    <col min="14206" max="14206" width="13" style="5" customWidth="1"/>
    <col min="14207" max="14218" width="11.7109375" style="5" customWidth="1"/>
    <col min="14219" max="14219" width="12.5703125" style="5" customWidth="1"/>
    <col min="14220" max="14220" width="11.7109375" style="5" customWidth="1"/>
    <col min="14221" max="14221" width="13" style="5" customWidth="1"/>
    <col min="14222" max="14227" width="11.7109375" style="5" customWidth="1"/>
    <col min="14228" max="14228" width="13.7109375" style="5" customWidth="1"/>
    <col min="14229" max="14229" width="13.140625" style="5" customWidth="1"/>
    <col min="14230" max="14233" width="13" style="5" customWidth="1"/>
    <col min="14234" max="14240" width="11.7109375" style="5" customWidth="1"/>
    <col min="14241" max="14241" width="10.85546875" style="5" customWidth="1"/>
    <col min="14242" max="14242" width="11.7109375" style="5" customWidth="1"/>
    <col min="14243" max="14245" width="22.7109375" style="5" customWidth="1"/>
    <col min="14246" max="14248" width="20.7109375" style="5" customWidth="1"/>
    <col min="14249" max="14436" width="8.85546875" style="5"/>
    <col min="14437" max="14437" width="6.140625" style="5" customWidth="1"/>
    <col min="14438" max="14438" width="20.28515625" style="5" customWidth="1"/>
    <col min="14439" max="14439" width="12.42578125" style="5" customWidth="1"/>
    <col min="14440" max="14440" width="13" style="5" customWidth="1"/>
    <col min="14441" max="14441" width="12.5703125" style="5" customWidth="1"/>
    <col min="14442" max="14455" width="11.7109375" style="5" customWidth="1"/>
    <col min="14456" max="14456" width="12.28515625" style="5" customWidth="1"/>
    <col min="14457" max="14457" width="11.7109375" style="5" customWidth="1"/>
    <col min="14458" max="14458" width="12.85546875" style="5" customWidth="1"/>
    <col min="14459" max="14459" width="11.7109375" style="5" customWidth="1"/>
    <col min="14460" max="14460" width="12.7109375" style="5" customWidth="1"/>
    <col min="14461" max="14461" width="11.7109375" style="5" customWidth="1"/>
    <col min="14462" max="14462" width="13" style="5" customWidth="1"/>
    <col min="14463" max="14474" width="11.7109375" style="5" customWidth="1"/>
    <col min="14475" max="14475" width="12.5703125" style="5" customWidth="1"/>
    <col min="14476" max="14476" width="11.7109375" style="5" customWidth="1"/>
    <col min="14477" max="14477" width="13" style="5" customWidth="1"/>
    <col min="14478" max="14483" width="11.7109375" style="5" customWidth="1"/>
    <col min="14484" max="14484" width="13.7109375" style="5" customWidth="1"/>
    <col min="14485" max="14485" width="13.140625" style="5" customWidth="1"/>
    <col min="14486" max="14489" width="13" style="5" customWidth="1"/>
    <col min="14490" max="14496" width="11.7109375" style="5" customWidth="1"/>
    <col min="14497" max="14497" width="10.85546875" style="5" customWidth="1"/>
    <col min="14498" max="14498" width="11.7109375" style="5" customWidth="1"/>
    <col min="14499" max="14501" width="22.7109375" style="5" customWidth="1"/>
    <col min="14502" max="14504" width="20.7109375" style="5" customWidth="1"/>
    <col min="14505" max="14692" width="8.85546875" style="5"/>
    <col min="14693" max="14693" width="6.140625" style="5" customWidth="1"/>
    <col min="14694" max="14694" width="20.28515625" style="5" customWidth="1"/>
    <col min="14695" max="14695" width="12.42578125" style="5" customWidth="1"/>
    <col min="14696" max="14696" width="13" style="5" customWidth="1"/>
    <col min="14697" max="14697" width="12.5703125" style="5" customWidth="1"/>
    <col min="14698" max="14711" width="11.7109375" style="5" customWidth="1"/>
    <col min="14712" max="14712" width="12.28515625" style="5" customWidth="1"/>
    <col min="14713" max="14713" width="11.7109375" style="5" customWidth="1"/>
    <col min="14714" max="14714" width="12.85546875" style="5" customWidth="1"/>
    <col min="14715" max="14715" width="11.7109375" style="5" customWidth="1"/>
    <col min="14716" max="14716" width="12.7109375" style="5" customWidth="1"/>
    <col min="14717" max="14717" width="11.7109375" style="5" customWidth="1"/>
    <col min="14718" max="14718" width="13" style="5" customWidth="1"/>
    <col min="14719" max="14730" width="11.7109375" style="5" customWidth="1"/>
    <col min="14731" max="14731" width="12.5703125" style="5" customWidth="1"/>
    <col min="14732" max="14732" width="11.7109375" style="5" customWidth="1"/>
    <col min="14733" max="14733" width="13" style="5" customWidth="1"/>
    <col min="14734" max="14739" width="11.7109375" style="5" customWidth="1"/>
    <col min="14740" max="14740" width="13.7109375" style="5" customWidth="1"/>
    <col min="14741" max="14741" width="13.140625" style="5" customWidth="1"/>
    <col min="14742" max="14745" width="13" style="5" customWidth="1"/>
    <col min="14746" max="14752" width="11.7109375" style="5" customWidth="1"/>
    <col min="14753" max="14753" width="10.85546875" style="5" customWidth="1"/>
    <col min="14754" max="14754" width="11.7109375" style="5" customWidth="1"/>
    <col min="14755" max="14757" width="22.7109375" style="5" customWidth="1"/>
    <col min="14758" max="14760" width="20.7109375" style="5" customWidth="1"/>
    <col min="14761" max="14948" width="8.85546875" style="5"/>
    <col min="14949" max="14949" width="6.140625" style="5" customWidth="1"/>
    <col min="14950" max="14950" width="20.28515625" style="5" customWidth="1"/>
    <col min="14951" max="14951" width="12.42578125" style="5" customWidth="1"/>
    <col min="14952" max="14952" width="13" style="5" customWidth="1"/>
    <col min="14953" max="14953" width="12.5703125" style="5" customWidth="1"/>
    <col min="14954" max="14967" width="11.7109375" style="5" customWidth="1"/>
    <col min="14968" max="14968" width="12.28515625" style="5" customWidth="1"/>
    <col min="14969" max="14969" width="11.7109375" style="5" customWidth="1"/>
    <col min="14970" max="14970" width="12.85546875" style="5" customWidth="1"/>
    <col min="14971" max="14971" width="11.7109375" style="5" customWidth="1"/>
    <col min="14972" max="14972" width="12.7109375" style="5" customWidth="1"/>
    <col min="14973" max="14973" width="11.7109375" style="5" customWidth="1"/>
    <col min="14974" max="14974" width="13" style="5" customWidth="1"/>
    <col min="14975" max="14986" width="11.7109375" style="5" customWidth="1"/>
    <col min="14987" max="14987" width="12.5703125" style="5" customWidth="1"/>
    <col min="14988" max="14988" width="11.7109375" style="5" customWidth="1"/>
    <col min="14989" max="14989" width="13" style="5" customWidth="1"/>
    <col min="14990" max="14995" width="11.7109375" style="5" customWidth="1"/>
    <col min="14996" max="14996" width="13.7109375" style="5" customWidth="1"/>
    <col min="14997" max="14997" width="13.140625" style="5" customWidth="1"/>
    <col min="14998" max="15001" width="13" style="5" customWidth="1"/>
    <col min="15002" max="15008" width="11.7109375" style="5" customWidth="1"/>
    <col min="15009" max="15009" width="10.85546875" style="5" customWidth="1"/>
    <col min="15010" max="15010" width="11.7109375" style="5" customWidth="1"/>
    <col min="15011" max="15013" width="22.7109375" style="5" customWidth="1"/>
    <col min="15014" max="15016" width="20.7109375" style="5" customWidth="1"/>
    <col min="15017" max="15204" width="8.85546875" style="5"/>
    <col min="15205" max="15205" width="6.140625" style="5" customWidth="1"/>
    <col min="15206" max="15206" width="20.28515625" style="5" customWidth="1"/>
    <col min="15207" max="15207" width="12.42578125" style="5" customWidth="1"/>
    <col min="15208" max="15208" width="13" style="5" customWidth="1"/>
    <col min="15209" max="15209" width="12.5703125" style="5" customWidth="1"/>
    <col min="15210" max="15223" width="11.7109375" style="5" customWidth="1"/>
    <col min="15224" max="15224" width="12.28515625" style="5" customWidth="1"/>
    <col min="15225" max="15225" width="11.7109375" style="5" customWidth="1"/>
    <col min="15226" max="15226" width="12.85546875" style="5" customWidth="1"/>
    <col min="15227" max="15227" width="11.7109375" style="5" customWidth="1"/>
    <col min="15228" max="15228" width="12.7109375" style="5" customWidth="1"/>
    <col min="15229" max="15229" width="11.7109375" style="5" customWidth="1"/>
    <col min="15230" max="15230" width="13" style="5" customWidth="1"/>
    <col min="15231" max="15242" width="11.7109375" style="5" customWidth="1"/>
    <col min="15243" max="15243" width="12.5703125" style="5" customWidth="1"/>
    <col min="15244" max="15244" width="11.7109375" style="5" customWidth="1"/>
    <col min="15245" max="15245" width="13" style="5" customWidth="1"/>
    <col min="15246" max="15251" width="11.7109375" style="5" customWidth="1"/>
    <col min="15252" max="15252" width="13.7109375" style="5" customWidth="1"/>
    <col min="15253" max="15253" width="13.140625" style="5" customWidth="1"/>
    <col min="15254" max="15257" width="13" style="5" customWidth="1"/>
    <col min="15258" max="15264" width="11.7109375" style="5" customWidth="1"/>
    <col min="15265" max="15265" width="10.85546875" style="5" customWidth="1"/>
    <col min="15266" max="15266" width="11.7109375" style="5" customWidth="1"/>
    <col min="15267" max="15269" width="22.7109375" style="5" customWidth="1"/>
    <col min="15270" max="15272" width="20.7109375" style="5" customWidth="1"/>
    <col min="15273" max="15460" width="8.85546875" style="5"/>
    <col min="15461" max="15461" width="6.140625" style="5" customWidth="1"/>
    <col min="15462" max="15462" width="20.28515625" style="5" customWidth="1"/>
    <col min="15463" max="15463" width="12.42578125" style="5" customWidth="1"/>
    <col min="15464" max="15464" width="13" style="5" customWidth="1"/>
    <col min="15465" max="15465" width="12.5703125" style="5" customWidth="1"/>
    <col min="15466" max="15479" width="11.7109375" style="5" customWidth="1"/>
    <col min="15480" max="15480" width="12.28515625" style="5" customWidth="1"/>
    <col min="15481" max="15481" width="11.7109375" style="5" customWidth="1"/>
    <col min="15482" max="15482" width="12.85546875" style="5" customWidth="1"/>
    <col min="15483" max="15483" width="11.7109375" style="5" customWidth="1"/>
    <col min="15484" max="15484" width="12.7109375" style="5" customWidth="1"/>
    <col min="15485" max="15485" width="11.7109375" style="5" customWidth="1"/>
    <col min="15486" max="15486" width="13" style="5" customWidth="1"/>
    <col min="15487" max="15498" width="11.7109375" style="5" customWidth="1"/>
    <col min="15499" max="15499" width="12.5703125" style="5" customWidth="1"/>
    <col min="15500" max="15500" width="11.7109375" style="5" customWidth="1"/>
    <col min="15501" max="15501" width="13" style="5" customWidth="1"/>
    <col min="15502" max="15507" width="11.7109375" style="5" customWidth="1"/>
    <col min="15508" max="15508" width="13.7109375" style="5" customWidth="1"/>
    <col min="15509" max="15509" width="13.140625" style="5" customWidth="1"/>
    <col min="15510" max="15513" width="13" style="5" customWidth="1"/>
    <col min="15514" max="15520" width="11.7109375" style="5" customWidth="1"/>
    <col min="15521" max="15521" width="10.85546875" style="5" customWidth="1"/>
    <col min="15522" max="15522" width="11.7109375" style="5" customWidth="1"/>
    <col min="15523" max="15525" width="22.7109375" style="5" customWidth="1"/>
    <col min="15526" max="15528" width="20.7109375" style="5" customWidth="1"/>
    <col min="15529" max="15716" width="8.85546875" style="5"/>
    <col min="15717" max="15717" width="6.140625" style="5" customWidth="1"/>
    <col min="15718" max="15718" width="20.28515625" style="5" customWidth="1"/>
    <col min="15719" max="15719" width="12.42578125" style="5" customWidth="1"/>
    <col min="15720" max="15720" width="13" style="5" customWidth="1"/>
    <col min="15721" max="15721" width="12.5703125" style="5" customWidth="1"/>
    <col min="15722" max="15735" width="11.7109375" style="5" customWidth="1"/>
    <col min="15736" max="15736" width="12.28515625" style="5" customWidth="1"/>
    <col min="15737" max="15737" width="11.7109375" style="5" customWidth="1"/>
    <col min="15738" max="15738" width="12.85546875" style="5" customWidth="1"/>
    <col min="15739" max="15739" width="11.7109375" style="5" customWidth="1"/>
    <col min="15740" max="15740" width="12.7109375" style="5" customWidth="1"/>
    <col min="15741" max="15741" width="11.7109375" style="5" customWidth="1"/>
    <col min="15742" max="15742" width="13" style="5" customWidth="1"/>
    <col min="15743" max="15754" width="11.7109375" style="5" customWidth="1"/>
    <col min="15755" max="15755" width="12.5703125" style="5" customWidth="1"/>
    <col min="15756" max="15756" width="11.7109375" style="5" customWidth="1"/>
    <col min="15757" max="15757" width="13" style="5" customWidth="1"/>
    <col min="15758" max="15763" width="11.7109375" style="5" customWidth="1"/>
    <col min="15764" max="15764" width="13.7109375" style="5" customWidth="1"/>
    <col min="15765" max="15765" width="13.140625" style="5" customWidth="1"/>
    <col min="15766" max="15769" width="13" style="5" customWidth="1"/>
    <col min="15770" max="15776" width="11.7109375" style="5" customWidth="1"/>
    <col min="15777" max="15777" width="10.85546875" style="5" customWidth="1"/>
    <col min="15778" max="15778" width="11.7109375" style="5" customWidth="1"/>
    <col min="15779" max="15781" width="22.7109375" style="5" customWidth="1"/>
    <col min="15782" max="15784" width="20.7109375" style="5" customWidth="1"/>
    <col min="15785" max="15972" width="8.85546875" style="5"/>
    <col min="15973" max="15973" width="6.140625" style="5" customWidth="1"/>
    <col min="15974" max="15974" width="20.28515625" style="5" customWidth="1"/>
    <col min="15975" max="15975" width="12.42578125" style="5" customWidth="1"/>
    <col min="15976" max="15976" width="13" style="5" customWidth="1"/>
    <col min="15977" max="15977" width="12.5703125" style="5" customWidth="1"/>
    <col min="15978" max="15991" width="11.7109375" style="5" customWidth="1"/>
    <col min="15992" max="15992" width="12.28515625" style="5" customWidth="1"/>
    <col min="15993" max="15993" width="11.7109375" style="5" customWidth="1"/>
    <col min="15994" max="15994" width="12.85546875" style="5" customWidth="1"/>
    <col min="15995" max="15995" width="11.7109375" style="5" customWidth="1"/>
    <col min="15996" max="15996" width="12.7109375" style="5" customWidth="1"/>
    <col min="15997" max="15997" width="11.7109375" style="5" customWidth="1"/>
    <col min="15998" max="15998" width="13" style="5" customWidth="1"/>
    <col min="15999" max="16010" width="11.7109375" style="5" customWidth="1"/>
    <col min="16011" max="16011" width="12.5703125" style="5" customWidth="1"/>
    <col min="16012" max="16012" width="11.7109375" style="5" customWidth="1"/>
    <col min="16013" max="16013" width="13" style="5" customWidth="1"/>
    <col min="16014" max="16019" width="11.7109375" style="5" customWidth="1"/>
    <col min="16020" max="16020" width="13.7109375" style="5" customWidth="1"/>
    <col min="16021" max="16021" width="13.140625" style="5" customWidth="1"/>
    <col min="16022" max="16025" width="13" style="5" customWidth="1"/>
    <col min="16026" max="16032" width="11.7109375" style="5" customWidth="1"/>
    <col min="16033" max="16033" width="10.85546875" style="5" customWidth="1"/>
    <col min="16034" max="16034" width="11.7109375" style="5" customWidth="1"/>
    <col min="16035" max="16037" width="22.7109375" style="5" customWidth="1"/>
    <col min="16038" max="16040" width="20.7109375" style="5" customWidth="1"/>
    <col min="16041" max="16384" width="8.85546875" style="5"/>
  </cols>
  <sheetData>
    <row r="1" spans="1:17" s="53" customFormat="1" ht="32.25" customHeight="1" x14ac:dyDescent="0.25">
      <c r="A1" s="239" t="s">
        <v>70</v>
      </c>
      <c r="B1" s="239" t="s">
        <v>196</v>
      </c>
      <c r="C1" s="250" t="s">
        <v>212</v>
      </c>
      <c r="D1" s="250" t="s">
        <v>213</v>
      </c>
      <c r="E1" s="250" t="s">
        <v>214</v>
      </c>
      <c r="F1" s="250" t="s">
        <v>215</v>
      </c>
      <c r="G1" s="250" t="s">
        <v>216</v>
      </c>
      <c r="H1" s="250" t="s">
        <v>217</v>
      </c>
      <c r="I1" s="250" t="s">
        <v>218</v>
      </c>
      <c r="J1" s="250" t="s">
        <v>219</v>
      </c>
      <c r="K1" s="250" t="s">
        <v>220</v>
      </c>
      <c r="L1" s="250" t="s">
        <v>221</v>
      </c>
      <c r="M1" s="250" t="s">
        <v>222</v>
      </c>
      <c r="N1" s="250" t="s">
        <v>223</v>
      </c>
      <c r="O1" s="250" t="s">
        <v>224</v>
      </c>
      <c r="P1" s="250" t="s">
        <v>225</v>
      </c>
      <c r="Q1" s="252" t="s">
        <v>226</v>
      </c>
    </row>
    <row r="2" spans="1:17" s="53" customFormat="1" ht="20.25" customHeight="1" x14ac:dyDescent="0.25">
      <c r="A2" s="239"/>
      <c r="B2" s="239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3"/>
    </row>
    <row r="3" spans="1:17" s="58" customFormat="1" ht="19.5" customHeight="1" x14ac:dyDescent="0.25">
      <c r="A3" s="35">
        <v>1</v>
      </c>
      <c r="B3" s="36" t="s">
        <v>16</v>
      </c>
      <c r="C3" s="76">
        <f>EnrlAll!U6/'Total Population '!C6%</f>
        <v>99.678935942741248</v>
      </c>
      <c r="D3" s="76">
        <f>EnrlAll!V6/'Total Population '!D6%</f>
        <v>99.382597451318105</v>
      </c>
      <c r="E3" s="76">
        <f>EnrlAll!W6/'Total Population '!E6%</f>
        <v>99.53349480479676</v>
      </c>
      <c r="F3" s="76">
        <f>EnrlAll!AG6/'Total Population '!F6%</f>
        <v>80.280179334213912</v>
      </c>
      <c r="G3" s="76">
        <f>EnrlAll!AH6/'Total Population '!G6%</f>
        <v>79.911955710514292</v>
      </c>
      <c r="H3" s="76">
        <f>EnrlAll!AI6/'Total Population '!H6%</f>
        <v>80.098504039153639</v>
      </c>
      <c r="I3" s="76">
        <f>EnrlAll!AS6/'Total Population '!I6%</f>
        <v>67.088501301562374</v>
      </c>
      <c r="J3" s="76">
        <f>EnrlAll!AT6/'Total Population '!J6%</f>
        <v>67.312568280845042</v>
      </c>
      <c r="K3" s="76">
        <f>EnrlAll!AU6/'Total Population '!K6%</f>
        <v>67.198556827735445</v>
      </c>
      <c r="L3" s="76">
        <f>EnrlAll!BE6/'Total Population '!L6%</f>
        <v>50.076366476561006</v>
      </c>
      <c r="M3" s="76">
        <f>EnrlAll!BF6/'Total Population '!M6%</f>
        <v>44.881349314273756</v>
      </c>
      <c r="N3" s="76">
        <f>EnrlAll!BG6/'Total Population '!N6%</f>
        <v>47.531637918227688</v>
      </c>
      <c r="O3" s="76">
        <f>EnrlAll!BH6/('Total Population '!C6+'Total Population '!F6+'Total Population '!I6+'Total Population '!L6)%</f>
        <v>80.075781319477358</v>
      </c>
      <c r="P3" s="76">
        <f>EnrlAll!BI6/('Total Population '!D6+'Total Population '!G6+'Total Population '!J6+'Total Population '!M6)%</f>
        <v>78.978742089946806</v>
      </c>
      <c r="Q3" s="76">
        <f>EnrlAll!BJ6/('Total Population '!E6+'Total Population '!H6+'Total Population '!K6+'Total Population '!N6)%</f>
        <v>79.536770235689445</v>
      </c>
    </row>
    <row r="4" spans="1:17" s="58" customFormat="1" ht="19.5" customHeight="1" x14ac:dyDescent="0.25">
      <c r="A4" s="35">
        <v>2</v>
      </c>
      <c r="B4" s="36" t="s">
        <v>17</v>
      </c>
      <c r="C4" s="76">
        <f>EnrlAll!U7/'Total Population '!C7%</f>
        <v>184.51249449235223</v>
      </c>
      <c r="D4" s="76">
        <f>EnrlAll!V7/'Total Population '!D7%</f>
        <v>176.92382796608791</v>
      </c>
      <c r="E4" s="76">
        <f>EnrlAll!W7/'Total Population '!E7%</f>
        <v>180.78175374597004</v>
      </c>
      <c r="F4" s="76">
        <f>EnrlAll!AG7/'Total Population '!F7%</f>
        <v>108.49469564321763</v>
      </c>
      <c r="G4" s="76">
        <f>EnrlAll!AH7/'Total Population '!G7%</f>
        <v>102.57558500724788</v>
      </c>
      <c r="H4" s="76">
        <f>EnrlAll!AI7/'Total Population '!H7%</f>
        <v>105.54293385656014</v>
      </c>
      <c r="I4" s="76">
        <f>EnrlAll!AS7/'Total Population '!I7%</f>
        <v>73.266546600630349</v>
      </c>
      <c r="J4" s="76">
        <f>EnrlAll!AT7/'Total Population '!J7%</f>
        <v>67.850326069667574</v>
      </c>
      <c r="K4" s="76">
        <f>EnrlAll!AU7/'Total Population '!K7%</f>
        <v>70.637065637065632</v>
      </c>
      <c r="L4" s="76">
        <f>EnrlAll!BE7/'Total Population '!L7%</f>
        <v>49.109303709581432</v>
      </c>
      <c r="M4" s="76">
        <f>EnrlAll!BF7/'Total Population '!M7%</f>
        <v>45.745823132757806</v>
      </c>
      <c r="N4" s="76">
        <f>EnrlAll!BG7/'Total Population '!N7%</f>
        <v>47.494225375350602</v>
      </c>
      <c r="O4" s="76">
        <f>EnrlAll!BH7/('Total Population '!C7+'Total Population '!F7+'Total Population '!I7+'Total Population '!L7)%</f>
        <v>124.02279549536115</v>
      </c>
      <c r="P4" s="76">
        <f>EnrlAll!BI7/('Total Population '!D7+'Total Population '!G7+'Total Population '!J7+'Total Population '!M7)%</f>
        <v>118.5501898785316</v>
      </c>
      <c r="Q4" s="76">
        <f>EnrlAll!BJ7/('Total Population '!E7+'Total Population '!H7+'Total Population '!K7+'Total Population '!N7)%</f>
        <v>121.3382349541051</v>
      </c>
    </row>
    <row r="5" spans="1:17" s="58" customFormat="1" ht="19.5" customHeight="1" x14ac:dyDescent="0.25">
      <c r="A5" s="35">
        <v>3</v>
      </c>
      <c r="B5" s="36" t="s">
        <v>49</v>
      </c>
      <c r="C5" s="76">
        <f>EnrlAll!U8/'Total Population '!C8%</f>
        <v>93.082574318923506</v>
      </c>
      <c r="D5" s="76">
        <f>EnrlAll!V8/'Total Population '!D8%</f>
        <v>95.573783476130345</v>
      </c>
      <c r="E5" s="76">
        <f>EnrlAll!W8/'Total Population '!E8%</f>
        <v>94.310637299618691</v>
      </c>
      <c r="F5" s="76">
        <f>EnrlAll!AG8/'Total Population '!F8%</f>
        <v>67.171044079106011</v>
      </c>
      <c r="G5" s="76">
        <f>EnrlAll!AH8/'Total Population '!G8%</f>
        <v>68.698592272003964</v>
      </c>
      <c r="H5" s="76">
        <f>EnrlAll!AI8/'Total Population '!H8%</f>
        <v>67.925034624298718</v>
      </c>
      <c r="I5" s="76">
        <f>EnrlAll!AS8/'Total Population '!I8%</f>
        <v>52.012983859932049</v>
      </c>
      <c r="J5" s="76">
        <f>EnrlAll!AT8/'Total Population '!J8%</f>
        <v>46.92114138872531</v>
      </c>
      <c r="K5" s="76">
        <f>EnrlAll!AU8/'Total Population '!K8%</f>
        <v>49.516416200057293</v>
      </c>
      <c r="L5" s="76">
        <f>EnrlAll!BE8/'Total Population '!L8%</f>
        <v>18.216283793889041</v>
      </c>
      <c r="M5" s="76">
        <f>EnrlAll!BF8/'Total Population '!M8%</f>
        <v>14.5623996399202</v>
      </c>
      <c r="N5" s="76">
        <f>EnrlAll!BG8/'Total Population '!N8%</f>
        <v>16.431496313308262</v>
      </c>
      <c r="O5" s="76">
        <f>EnrlAll!BH8/('Total Population '!C8+'Total Population '!F8+'Total Population '!I8+'Total Population '!L8)%</f>
        <v>66.334815928734088</v>
      </c>
      <c r="P5" s="76">
        <f>EnrlAll!BI8/('Total Population '!D8+'Total Population '!G8+'Total Population '!J8+'Total Population '!M8)%</f>
        <v>66.400431684309396</v>
      </c>
      <c r="Q5" s="76">
        <f>EnrlAll!BJ8/('Total Population '!E8+'Total Population '!H8+'Total Population '!K8+'Total Population '!N8)%</f>
        <v>66.367091501400239</v>
      </c>
    </row>
    <row r="6" spans="1:17" s="58" customFormat="1" ht="19.5" customHeight="1" x14ac:dyDescent="0.25">
      <c r="A6" s="35">
        <v>4</v>
      </c>
      <c r="B6" s="36" t="s">
        <v>18</v>
      </c>
      <c r="C6" s="76">
        <f>EnrlAll!U9/'Total Population '!C9%</f>
        <v>131.33127639767966</v>
      </c>
      <c r="D6" s="76">
        <f>EnrlAll!V9/'Total Population '!D9%</f>
        <v>123.64154746051133</v>
      </c>
      <c r="E6" s="76">
        <f>EnrlAll!W9/'Total Population '!E9%</f>
        <v>127.68484872735151</v>
      </c>
      <c r="F6" s="76">
        <f>EnrlAll!AG9/'Total Population '!F9%</f>
        <v>68.437162807617653</v>
      </c>
      <c r="G6" s="76">
        <f>EnrlAll!AH9/'Total Population '!G9%</f>
        <v>60.448304032050487</v>
      </c>
      <c r="H6" s="76">
        <f>EnrlAll!AI9/'Total Population '!H9%</f>
        <v>64.565065771161443</v>
      </c>
      <c r="I6" s="76">
        <f>EnrlAll!AS9/'Total Population '!I9%</f>
        <v>46.254791444156048</v>
      </c>
      <c r="J6" s="76">
        <f>EnrlAll!AT9/'Total Population '!J9%</f>
        <v>36.99404060986474</v>
      </c>
      <c r="K6" s="76">
        <f>EnrlAll!AU9/'Total Population '!K9%</f>
        <v>41.822396175052525</v>
      </c>
      <c r="L6" s="76">
        <f>EnrlAll!BE9/'Total Population '!L9%</f>
        <v>24.097219536413128</v>
      </c>
      <c r="M6" s="76">
        <f>EnrlAll!BF9/'Total Population '!M9%</f>
        <v>17.961779804794752</v>
      </c>
      <c r="N6" s="76">
        <f>EnrlAll!BG9/'Total Population '!N9%</f>
        <v>21.192562191799727</v>
      </c>
      <c r="O6" s="76">
        <f>EnrlAll!BH9/('Total Population '!C9+'Total Population '!F9+'Total Population '!I9+'Total Population '!L9)%</f>
        <v>82.83051105632758</v>
      </c>
      <c r="P6" s="76">
        <f>EnrlAll!BI9/('Total Population '!D9+'Total Population '!G9+'Total Population '!J9+'Total Population '!M9)%</f>
        <v>74.815326404651486</v>
      </c>
      <c r="Q6" s="76">
        <f>EnrlAll!BJ9/('Total Population '!E9+'Total Population '!H9+'Total Population '!K9+'Total Population '!N9)%</f>
        <v>79.002834424511562</v>
      </c>
    </row>
    <row r="7" spans="1:17" s="58" customFormat="1" ht="19.5" customHeight="1" x14ac:dyDescent="0.25">
      <c r="A7" s="35">
        <v>5</v>
      </c>
      <c r="B7" s="40" t="s">
        <v>19</v>
      </c>
      <c r="C7" s="76">
        <f>EnrlAll!U10/'Total Population '!C10%</f>
        <v>125.5535382593611</v>
      </c>
      <c r="D7" s="76">
        <f>EnrlAll!V10/'Total Population '!D10%</f>
        <v>119.98702792856095</v>
      </c>
      <c r="E7" s="76">
        <f>EnrlAll!W10/'Total Population '!E10%</f>
        <v>122.81379023088103</v>
      </c>
      <c r="F7" s="76">
        <f>EnrlAll!AG10/'Total Population '!F10%</f>
        <v>90.153071530271902</v>
      </c>
      <c r="G7" s="76">
        <f>EnrlAll!AH10/'Total Population '!G10%</f>
        <v>84.718600786001829</v>
      </c>
      <c r="H7" s="76">
        <f>EnrlAll!AI10/'Total Population '!H10%</f>
        <v>87.463713023991403</v>
      </c>
      <c r="I7" s="76">
        <f>EnrlAll!AS10/'Total Population '!I10%</f>
        <v>63.608876229392074</v>
      </c>
      <c r="J7" s="76">
        <f>EnrlAll!AT10/'Total Population '!J10%</f>
        <v>58.924883222782952</v>
      </c>
      <c r="K7" s="76">
        <f>EnrlAll!AU10/'Total Population '!K10%</f>
        <v>61.298987696267304</v>
      </c>
      <c r="L7" s="76">
        <f>EnrlAll!BE10/'Total Population '!L10%</f>
        <v>36.872861496073014</v>
      </c>
      <c r="M7" s="76">
        <f>EnrlAll!BF10/'Total Population '!M10%</f>
        <v>30.022689169986798</v>
      </c>
      <c r="N7" s="76">
        <f>EnrlAll!BG10/'Total Population '!N10%</f>
        <v>33.505488209912848</v>
      </c>
      <c r="O7" s="76">
        <f>EnrlAll!BH10/('Total Population '!C10+'Total Population '!F10+'Total Population '!I10+'Total Population '!L10)%</f>
        <v>91.58165119829404</v>
      </c>
      <c r="P7" s="76">
        <f>EnrlAll!BI10/('Total Population '!D10+'Total Population '!G10+'Total Population '!J10+'Total Population '!M10)%</f>
        <v>85.984254333989128</v>
      </c>
      <c r="Q7" s="76">
        <f>EnrlAll!BJ10/('Total Population '!E10+'Total Population '!H10+'Total Population '!K10+'Total Population '!N10)%</f>
        <v>88.822561593644679</v>
      </c>
    </row>
    <row r="8" spans="1:17" s="58" customFormat="1" ht="19.5" customHeight="1" x14ac:dyDescent="0.25">
      <c r="A8" s="35">
        <v>6</v>
      </c>
      <c r="B8" s="36" t="s">
        <v>20</v>
      </c>
      <c r="C8" s="76">
        <f>EnrlAll!U11/'Total Population '!C11%</f>
        <v>106.91276897307048</v>
      </c>
      <c r="D8" s="76">
        <f>EnrlAll!V11/'Total Population '!D11%</f>
        <v>101.52465615565245</v>
      </c>
      <c r="E8" s="76">
        <f>EnrlAll!W11/'Total Population '!E11%</f>
        <v>104.27334275479016</v>
      </c>
      <c r="F8" s="76">
        <f>EnrlAll!AG11/'Total Population '!F11%</f>
        <v>99.221333888903359</v>
      </c>
      <c r="G8" s="76">
        <f>EnrlAll!AH11/'Total Population '!G11%</f>
        <v>92.206905964241841</v>
      </c>
      <c r="H8" s="76">
        <f>EnrlAll!AI11/'Total Population '!H11%</f>
        <v>95.796572220593333</v>
      </c>
      <c r="I8" s="76">
        <f>EnrlAll!AS11/'Total Population '!I11%</f>
        <v>67.821838427451439</v>
      </c>
      <c r="J8" s="76">
        <f>EnrlAll!AT11/'Total Population '!J11%</f>
        <v>64.66026297141957</v>
      </c>
      <c r="K8" s="76">
        <f>EnrlAll!AU11/'Total Population '!K11%</f>
        <v>66.271595405848856</v>
      </c>
      <c r="L8" s="76">
        <f>EnrlAll!BE11/'Total Population '!L11%</f>
        <v>57.194935518011832</v>
      </c>
      <c r="M8" s="76">
        <f>EnrlAll!BF11/'Total Population '!M11%</f>
        <v>59.227241365315152</v>
      </c>
      <c r="N8" s="76">
        <f>EnrlAll!BG11/'Total Population '!N11%</f>
        <v>58.193419740777664</v>
      </c>
      <c r="O8" s="76">
        <f>EnrlAll!BH11/('Total Population '!C11+'Total Population '!F11+'Total Population '!I11+'Total Population '!L11)%</f>
        <v>89.879987664122936</v>
      </c>
      <c r="P8" s="76">
        <f>EnrlAll!BI11/('Total Population '!D11+'Total Population '!G11+'Total Population '!J11+'Total Population '!M11)%</f>
        <v>85.666730464264234</v>
      </c>
      <c r="Q8" s="76">
        <f>EnrlAll!BJ11/('Total Population '!E11+'Total Population '!H11+'Total Population '!K11+'Total Population '!N11)%</f>
        <v>87.816415966681959</v>
      </c>
    </row>
    <row r="9" spans="1:17" s="58" customFormat="1" ht="19.5" customHeight="1" x14ac:dyDescent="0.25">
      <c r="A9" s="35">
        <v>7</v>
      </c>
      <c r="B9" s="36" t="s">
        <v>21</v>
      </c>
      <c r="C9" s="76">
        <f>EnrlAll!U12/'Total Population '!C12%</f>
        <v>119.38545270045853</v>
      </c>
      <c r="D9" s="76">
        <f>EnrlAll!V12/'Total Population '!D12%</f>
        <v>121.4239333051426</v>
      </c>
      <c r="E9" s="76">
        <f>EnrlAll!W12/'Total Population '!E12%</f>
        <v>120.32663732723292</v>
      </c>
      <c r="F9" s="76">
        <f>EnrlAll!AG12/'Total Population '!F12%</f>
        <v>89.501122055596781</v>
      </c>
      <c r="G9" s="76">
        <f>EnrlAll!AH12/'Total Population '!G12%</f>
        <v>81.512274402367368</v>
      </c>
      <c r="H9" s="76">
        <f>EnrlAll!AI12/'Total Population '!H12%</f>
        <v>85.73052436728625</v>
      </c>
      <c r="I9" s="76">
        <f>EnrlAll!AS12/'Total Population '!I12%</f>
        <v>71.251500572584149</v>
      </c>
      <c r="J9" s="76">
        <f>EnrlAll!AT12/'Total Population '!J12%</f>
        <v>56.45591779159772</v>
      </c>
      <c r="K9" s="76">
        <f>EnrlAll!AU12/'Total Population '!K12%</f>
        <v>64.275938591562522</v>
      </c>
      <c r="L9" s="76">
        <f>EnrlAll!BE12/'Total Population '!L12%</f>
        <v>39.960561218806852</v>
      </c>
      <c r="M9" s="76">
        <f>EnrlAll!BF12/'Total Population '!M12%</f>
        <v>33.467695262329862</v>
      </c>
      <c r="N9" s="76">
        <f>EnrlAll!BG12/'Total Population '!N12%</f>
        <v>36.901223600782572</v>
      </c>
      <c r="O9" s="76">
        <f>EnrlAll!BH12/('Total Population '!C12+'Total Population '!F12+'Total Population '!I12+'Total Population '!L12)%</f>
        <v>90.36831345318501</v>
      </c>
      <c r="P9" s="76">
        <f>EnrlAll!BI12/('Total Population '!D12+'Total Population '!G12+'Total Population '!J12+'Total Population '!M12)%</f>
        <v>85.07264331100059</v>
      </c>
      <c r="Q9" s="76">
        <f>EnrlAll!BJ12/('Total Population '!E12+'Total Population '!H12+'Total Population '!K12+'Total Population '!N12)%</f>
        <v>87.892317704376183</v>
      </c>
    </row>
    <row r="10" spans="1:17" s="58" customFormat="1" ht="19.5" customHeight="1" x14ac:dyDescent="0.25">
      <c r="A10" s="35">
        <v>8</v>
      </c>
      <c r="B10" s="36" t="s">
        <v>22</v>
      </c>
      <c r="C10" s="76">
        <f>EnrlAll!U13/'Total Population '!C13%</f>
        <v>90.62015824080089</v>
      </c>
      <c r="D10" s="76">
        <f>EnrlAll!V13/'Total Population '!D13%</f>
        <v>100.21537814860348</v>
      </c>
      <c r="E10" s="76">
        <f>EnrlAll!W13/'Total Population '!E13%</f>
        <v>94.907083291611826</v>
      </c>
      <c r="F10" s="76">
        <f>EnrlAll!AG13/'Total Population '!F13%</f>
        <v>82.308236082001159</v>
      </c>
      <c r="G10" s="76">
        <f>EnrlAll!AH13/'Total Population '!G13%</f>
        <v>84.845032499022864</v>
      </c>
      <c r="H10" s="76">
        <f>EnrlAll!AI13/'Total Population '!H13%</f>
        <v>83.478745858715399</v>
      </c>
      <c r="I10" s="76">
        <f>EnrlAll!AS13/'Total Population '!I13%</f>
        <v>71.512565746785612</v>
      </c>
      <c r="J10" s="76">
        <f>EnrlAll!AT13/'Total Population '!J13%</f>
        <v>73.915977871374736</v>
      </c>
      <c r="K10" s="76">
        <f>EnrlAll!AU13/'Total Population '!K13%</f>
        <v>72.62337029365176</v>
      </c>
      <c r="L10" s="76">
        <f>EnrlAll!BE13/'Total Population '!L13%</f>
        <v>66.312357548785386</v>
      </c>
      <c r="M10" s="76">
        <f>EnrlAll!BF13/'Total Population '!M13%</f>
        <v>63.255999720009626</v>
      </c>
      <c r="N10" s="76">
        <f>EnrlAll!BG13/'Total Population '!N13%</f>
        <v>64.899019228901807</v>
      </c>
      <c r="O10" s="76">
        <f>EnrlAll!BH13/('Total Population '!C13+'Total Population '!F13+'Total Population '!I13+'Total Population '!L13)%</f>
        <v>81.103264961204573</v>
      </c>
      <c r="P10" s="76">
        <f>EnrlAll!BI13/('Total Population '!D13+'Total Population '!G13+'Total Population '!J13+'Total Population '!M13)%</f>
        <v>85.160397597044152</v>
      </c>
      <c r="Q10" s="76">
        <f>EnrlAll!BJ13/('Total Population '!E13+'Total Population '!H13+'Total Population '!K13+'Total Population '!N13)%</f>
        <v>82.952634231549112</v>
      </c>
    </row>
    <row r="11" spans="1:17" s="58" customFormat="1" ht="19.5" customHeight="1" x14ac:dyDescent="0.25">
      <c r="A11" s="35">
        <v>9</v>
      </c>
      <c r="B11" s="36" t="s">
        <v>23</v>
      </c>
      <c r="C11" s="76">
        <f>EnrlAll!U14/'Total Population '!C14%</f>
        <v>109.09889671009934</v>
      </c>
      <c r="D11" s="76">
        <f>EnrlAll!V14/'Total Population '!D14%</f>
        <v>109.36321057948388</v>
      </c>
      <c r="E11" s="76">
        <f>EnrlAll!W14/'Total Population '!E14%</f>
        <v>109.22453683493688</v>
      </c>
      <c r="F11" s="76">
        <f>EnrlAll!AG14/'Total Population '!F14%</f>
        <v>115.96489273073637</v>
      </c>
      <c r="G11" s="76">
        <f>EnrlAll!AH14/'Total Population '!G14%</f>
        <v>111.37453708279314</v>
      </c>
      <c r="H11" s="76">
        <f>EnrlAll!AI14/'Total Population '!H14%</f>
        <v>113.77442032081407</v>
      </c>
      <c r="I11" s="76">
        <f>EnrlAll!AS14/'Total Population '!I14%</f>
        <v>102.43194501420311</v>
      </c>
      <c r="J11" s="76">
        <f>EnrlAll!AT14/'Total Population '!J14%</f>
        <v>101.00566584198127</v>
      </c>
      <c r="K11" s="76">
        <f>EnrlAll!AU14/'Total Population '!K14%</f>
        <v>101.74981625515898</v>
      </c>
      <c r="L11" s="76">
        <f>EnrlAll!BE14/'Total Population '!L14%</f>
        <v>78.420215881516199</v>
      </c>
      <c r="M11" s="76">
        <f>EnrlAll!BF14/'Total Population '!M14%</f>
        <v>76.857306966439651</v>
      </c>
      <c r="N11" s="76">
        <f>EnrlAll!BG14/'Total Population '!N14%</f>
        <v>77.668346945300812</v>
      </c>
      <c r="O11" s="76">
        <f>EnrlAll!BH14/('Total Population '!C14+'Total Population '!F14+'Total Population '!I14+'Total Population '!L14)%</f>
        <v>104.29550651436683</v>
      </c>
      <c r="P11" s="76">
        <f>EnrlAll!BI14/('Total Population '!D14+'Total Population '!G14+'Total Population '!J14+'Total Population '!M14)%</f>
        <v>102.63552709811535</v>
      </c>
      <c r="Q11" s="76">
        <f>EnrlAll!BJ14/('Total Population '!E14+'Total Population '!H14+'Total Population '!K14+'Total Population '!N14)%</f>
        <v>103.50316050777315</v>
      </c>
    </row>
    <row r="12" spans="1:17" s="58" customFormat="1" ht="19.5" customHeight="1" x14ac:dyDescent="0.25">
      <c r="A12" s="35">
        <v>10</v>
      </c>
      <c r="B12" s="36" t="s">
        <v>24</v>
      </c>
      <c r="C12" s="76">
        <f>EnrlAll!U15/'Total Population '!C15%</f>
        <v>108.26966358199107</v>
      </c>
      <c r="D12" s="76">
        <f>EnrlAll!V15/'Total Population '!D15%</f>
        <v>111.7109305547696</v>
      </c>
      <c r="E12" s="76">
        <f>EnrlAll!W15/'Total Population '!E15%</f>
        <v>109.89468893281278</v>
      </c>
      <c r="F12" s="76">
        <f>EnrlAll!AG15/'Total Population '!F15%</f>
        <v>96.573779119691977</v>
      </c>
      <c r="G12" s="76">
        <f>EnrlAll!AH15/'Total Population '!G15%</f>
        <v>92.626217490806553</v>
      </c>
      <c r="H12" s="76">
        <f>EnrlAll!AI15/'Total Population '!H15%</f>
        <v>94.684957470414204</v>
      </c>
      <c r="I12" s="76">
        <f>EnrlAll!AS15/'Total Population '!I15%</f>
        <v>66.831176087158951</v>
      </c>
      <c r="J12" s="76">
        <f>EnrlAll!AT15/'Total Population '!J15%</f>
        <v>63.153403663687882</v>
      </c>
      <c r="K12" s="76">
        <f>EnrlAll!AU15/'Total Population '!K15%</f>
        <v>65.074976028348374</v>
      </c>
      <c r="L12" s="76">
        <f>EnrlAll!BE15/'Total Population '!L15%</f>
        <v>42.932323612556559</v>
      </c>
      <c r="M12" s="76">
        <f>EnrlAll!BF15/'Total Population '!M15%</f>
        <v>40.928054867349033</v>
      </c>
      <c r="N12" s="76">
        <f>EnrlAll!BG15/'Total Population '!N15%</f>
        <v>41.972450158941392</v>
      </c>
      <c r="O12" s="76">
        <f>EnrlAll!BH15/('Total Population '!C15+'Total Population '!F15+'Total Population '!I15+'Total Population '!L15)%</f>
        <v>86.560593773843422</v>
      </c>
      <c r="P12" s="76">
        <f>EnrlAll!BI15/('Total Population '!D15+'Total Population '!G15+'Total Population '!J15+'Total Population '!M15)%</f>
        <v>85.760392015658326</v>
      </c>
      <c r="Q12" s="76">
        <f>EnrlAll!BJ15/('Total Population '!E15+'Total Population '!H15+'Total Population '!K15+'Total Population '!N15)%</f>
        <v>86.179811941980844</v>
      </c>
    </row>
    <row r="13" spans="1:17" s="58" customFormat="1" ht="19.5" customHeight="1" x14ac:dyDescent="0.25">
      <c r="A13" s="35">
        <v>11</v>
      </c>
      <c r="B13" s="36" t="s">
        <v>53</v>
      </c>
      <c r="C13" s="76">
        <f>EnrlAll!U16/'Total Population '!C16%</f>
        <v>145.87212512975157</v>
      </c>
      <c r="D13" s="76">
        <f>EnrlAll!V16/'Total Population '!D16%</f>
        <v>148.45190825009695</v>
      </c>
      <c r="E13" s="76">
        <f>EnrlAll!W16/'Total Population '!E16%</f>
        <v>147.13091131065016</v>
      </c>
      <c r="F13" s="76">
        <f>EnrlAll!AG16/'Total Population '!F16%</f>
        <v>81.70385306237452</v>
      </c>
      <c r="G13" s="76">
        <f>EnrlAll!AH16/'Total Population '!G16%</f>
        <v>80.960055858847866</v>
      </c>
      <c r="H13" s="76">
        <f>EnrlAll!AI16/'Total Population '!H16%</f>
        <v>81.33694482466926</v>
      </c>
      <c r="I13" s="76">
        <f>EnrlAll!AS16/'Total Population '!I16%</f>
        <v>47.360118073230751</v>
      </c>
      <c r="J13" s="76">
        <f>EnrlAll!AT16/'Total Population '!J16%</f>
        <v>43.087206321024681</v>
      </c>
      <c r="K13" s="76">
        <f>EnrlAll!AU16/'Total Population '!K16%</f>
        <v>45.269827397858862</v>
      </c>
      <c r="L13" s="76">
        <f>EnrlAll!BE16/'Total Population '!L16%</f>
        <v>13.343041943821255</v>
      </c>
      <c r="M13" s="76">
        <f>EnrlAll!BF16/'Total Population '!M16%</f>
        <v>11.812579803475268</v>
      </c>
      <c r="N13" s="76">
        <f>EnrlAll!BG16/'Total Population '!N16%</f>
        <v>12.599326917240496</v>
      </c>
      <c r="O13" s="76">
        <f>EnrlAll!BH16/('Total Population '!C16+'Total Population '!F16+'Total Population '!I16+'Total Population '!L16)%</f>
        <v>89.405258266739679</v>
      </c>
      <c r="P13" s="76">
        <f>EnrlAll!BI16/('Total Population '!D16+'Total Population '!G16+'Total Population '!J16+'Total Population '!M16)%</f>
        <v>89.256808517856598</v>
      </c>
      <c r="Q13" s="76">
        <f>EnrlAll!BJ16/('Total Population '!E16+'Total Population '!H16+'Total Population '!K16+'Total Population '!N16)%</f>
        <v>89.332635881042052</v>
      </c>
    </row>
    <row r="14" spans="1:17" s="58" customFormat="1" ht="19.5" customHeight="1" x14ac:dyDescent="0.25">
      <c r="A14" s="35">
        <v>12</v>
      </c>
      <c r="B14" s="36" t="s">
        <v>25</v>
      </c>
      <c r="C14" s="76">
        <f>EnrlAll!U17/'Total Population '!C17%</f>
        <v>105.21878256950508</v>
      </c>
      <c r="D14" s="76">
        <f>EnrlAll!V17/'Total Population '!D17%</f>
        <v>104.11724204431262</v>
      </c>
      <c r="E14" s="76">
        <f>EnrlAll!W17/'Total Population '!E17%</f>
        <v>104.68428968296242</v>
      </c>
      <c r="F14" s="76">
        <f>EnrlAll!AG17/'Total Population '!F17%</f>
        <v>92.156306609637042</v>
      </c>
      <c r="G14" s="76">
        <f>EnrlAll!AH17/'Total Population '!G17%</f>
        <v>89.127323769217696</v>
      </c>
      <c r="H14" s="76">
        <f>EnrlAll!AI17/'Total Population '!H17%</f>
        <v>90.670771652619436</v>
      </c>
      <c r="I14" s="76">
        <f>EnrlAll!AS17/'Total Population '!I17%</f>
        <v>74.008742795104098</v>
      </c>
      <c r="J14" s="76">
        <f>EnrlAll!AT17/'Total Population '!J17%</f>
        <v>72.456933946419028</v>
      </c>
      <c r="K14" s="76">
        <f>EnrlAll!AU17/'Total Population '!K17%</f>
        <v>73.250760364975179</v>
      </c>
      <c r="L14" s="76">
        <f>EnrlAll!BE17/'Total Population '!L17%</f>
        <v>41.940422716139416</v>
      </c>
      <c r="M14" s="76">
        <f>EnrlAll!BF17/'Total Population '!M17%</f>
        <v>43.60539406034907</v>
      </c>
      <c r="N14" s="76">
        <f>EnrlAll!BG17/'Total Population '!N17%</f>
        <v>42.75149337719678</v>
      </c>
      <c r="O14" s="76">
        <f>EnrlAll!BH17/('Total Population '!C17+'Total Population '!F17+'Total Population '!I17+'Total Population '!L17)%</f>
        <v>85.315969876496766</v>
      </c>
      <c r="P14" s="76">
        <f>EnrlAll!BI17/('Total Population '!D17+'Total Population '!G17+'Total Population '!J17+'Total Population '!M17)%</f>
        <v>84.091335046833066</v>
      </c>
      <c r="Q14" s="76">
        <f>EnrlAll!BJ17/('Total Population '!E17+'Total Population '!H17+'Total Population '!K17+'Total Population '!N17)%</f>
        <v>84.719040659012862</v>
      </c>
    </row>
    <row r="15" spans="1:17" s="58" customFormat="1" ht="19.5" customHeight="1" x14ac:dyDescent="0.25">
      <c r="A15" s="35">
        <v>13</v>
      </c>
      <c r="B15" s="36" t="s">
        <v>26</v>
      </c>
      <c r="C15" s="76">
        <f>EnrlAll!U18/'Total Population '!C18%</f>
        <v>91.382660980031559</v>
      </c>
      <c r="D15" s="76">
        <f>EnrlAll!V18/'Total Population '!D18%</f>
        <v>91.478028442807457</v>
      </c>
      <c r="E15" s="76">
        <f>EnrlAll!W18/'Total Population '!E18%</f>
        <v>91.429367788891582</v>
      </c>
      <c r="F15" s="76">
        <f>EnrlAll!AG18/'Total Population '!F18%</f>
        <v>106.49012902124646</v>
      </c>
      <c r="G15" s="76">
        <f>EnrlAll!AH18/'Total Population '!G18%</f>
        <v>101.32125690019045</v>
      </c>
      <c r="H15" s="76">
        <f>EnrlAll!AI18/'Total Population '!H18%</f>
        <v>103.92934514954413</v>
      </c>
      <c r="I15" s="76">
        <f>EnrlAll!AS18/'Total Population '!I18%</f>
        <v>101.58597662771285</v>
      </c>
      <c r="J15" s="76">
        <f>EnrlAll!AT18/'Total Population '!J18%</f>
        <v>99.677874703837034</v>
      </c>
      <c r="K15" s="76">
        <f>EnrlAll!AU18/'Total Population '!K18%</f>
        <v>100.63842751054335</v>
      </c>
      <c r="L15" s="76">
        <f>EnrlAll!BE18/'Total Population '!L18%</f>
        <v>64.080816832153459</v>
      </c>
      <c r="M15" s="76">
        <f>EnrlAll!BF18/'Total Population '!M18%</f>
        <v>72.058795221540805</v>
      </c>
      <c r="N15" s="76">
        <f>EnrlAll!BG18/'Total Population '!N18%</f>
        <v>68.043762621626584</v>
      </c>
      <c r="O15" s="76">
        <f>EnrlAll!BH18/('Total Population '!C18+'Total Population '!F18+'Total Population '!I18+'Total Population '!L18)%</f>
        <v>92.322371631306609</v>
      </c>
      <c r="P15" s="76">
        <f>EnrlAll!BI18/('Total Population '!D18+'Total Population '!G18+'Total Population '!J18+'Total Population '!M18)%</f>
        <v>92.071370188020651</v>
      </c>
      <c r="Q15" s="76">
        <f>EnrlAll!BJ18/('Total Population '!E18+'Total Population '!H18+'Total Population '!K18+'Total Population '!N18)%</f>
        <v>92.198499397664122</v>
      </c>
    </row>
    <row r="16" spans="1:17" s="58" customFormat="1" ht="19.5" customHeight="1" x14ac:dyDescent="0.25">
      <c r="A16" s="35">
        <v>14</v>
      </c>
      <c r="B16" s="36" t="s">
        <v>27</v>
      </c>
      <c r="C16" s="76">
        <f>EnrlAll!U19/'Total Population '!C19%</f>
        <v>131.21210152827578</v>
      </c>
      <c r="D16" s="76">
        <f>EnrlAll!V19/'Total Population '!D19%</f>
        <v>139.6567956031231</v>
      </c>
      <c r="E16" s="76">
        <f>EnrlAll!W19/'Total Population '!E19%</f>
        <v>135.23568355139213</v>
      </c>
      <c r="F16" s="76">
        <f>EnrlAll!AG19/'Total Population '!F19%</f>
        <v>100.15802898237402</v>
      </c>
      <c r="G16" s="76">
        <f>EnrlAll!AH19/'Total Population '!G19%</f>
        <v>102.61488714878739</v>
      </c>
      <c r="H16" s="76">
        <f>EnrlAll!AI19/'Total Population '!H19%</f>
        <v>101.35764598954783</v>
      </c>
      <c r="I16" s="76">
        <f>EnrlAll!AS19/'Total Population '!I19%</f>
        <v>80.440544032557057</v>
      </c>
      <c r="J16" s="76">
        <f>EnrlAll!AT19/'Total Population '!J19%</f>
        <v>52.750947410411541</v>
      </c>
      <c r="K16" s="76">
        <f>EnrlAll!AU19/'Total Population '!K19%</f>
        <v>67.032589554473134</v>
      </c>
      <c r="L16" s="76">
        <f>EnrlAll!BE19/'Total Population '!L19%</f>
        <v>54.378690493227225</v>
      </c>
      <c r="M16" s="76">
        <f>EnrlAll!BF19/'Total Population '!M19%</f>
        <v>37.543644589212192</v>
      </c>
      <c r="N16" s="76">
        <f>EnrlAll!BG19/'Total Population '!N19%</f>
        <v>46.280772898375368</v>
      </c>
      <c r="O16" s="76">
        <f>EnrlAll!BH19/('Total Population '!C19+'Total Population '!F19+'Total Population '!I19+'Total Population '!L19)%</f>
        <v>102.51512238612101</v>
      </c>
      <c r="P16" s="76">
        <f>EnrlAll!BI19/('Total Population '!D19+'Total Population '!G19+'Total Population '!J19+'Total Population '!M19)%</f>
        <v>98.983231030207278</v>
      </c>
      <c r="Q16" s="76">
        <f>EnrlAll!BJ19/('Total Population '!E19+'Total Population '!H19+'Total Population '!K19+'Total Population '!N19)%</f>
        <v>100.81468661210579</v>
      </c>
    </row>
    <row r="17" spans="1:17" s="58" customFormat="1" ht="19.5" customHeight="1" x14ac:dyDescent="0.25">
      <c r="A17" s="35">
        <v>15</v>
      </c>
      <c r="B17" s="36" t="s">
        <v>28</v>
      </c>
      <c r="C17" s="76">
        <f>EnrlAll!U20/'Total Population '!C20%</f>
        <v>105.48596660114481</v>
      </c>
      <c r="D17" s="76">
        <f>EnrlAll!V20/'Total Population '!D20%</f>
        <v>103.73500821540256</v>
      </c>
      <c r="E17" s="76">
        <f>EnrlAll!W20/'Total Population '!E20%</f>
        <v>104.65351694163563</v>
      </c>
      <c r="F17" s="76">
        <f>EnrlAll!AG20/'Total Population '!F20%</f>
        <v>95.092006059685644</v>
      </c>
      <c r="G17" s="76">
        <f>EnrlAll!AH20/'Total Population '!G20%</f>
        <v>89.562269421366508</v>
      </c>
      <c r="H17" s="76">
        <f>EnrlAll!AI20/'Total Population '!H20%</f>
        <v>92.421936738048529</v>
      </c>
      <c r="I17" s="76">
        <f>EnrlAll!AS20/'Total Population '!I20%</f>
        <v>75.992086721566722</v>
      </c>
      <c r="J17" s="76">
        <f>EnrlAll!AT20/'Total Population '!J20%</f>
        <v>71.226338812433497</v>
      </c>
      <c r="K17" s="76">
        <f>EnrlAll!AU20/'Total Population '!K20%</f>
        <v>73.704017004512338</v>
      </c>
      <c r="L17" s="76">
        <f>EnrlAll!BE20/'Total Population '!L20%</f>
        <v>61.31818128266498</v>
      </c>
      <c r="M17" s="76">
        <f>EnrlAll!BF20/'Total Population '!M20%</f>
        <v>51.100837562057443</v>
      </c>
      <c r="N17" s="76">
        <f>EnrlAll!BG20/'Total Population '!N20%</f>
        <v>56.434728736302695</v>
      </c>
      <c r="O17" s="76">
        <f>EnrlAll!BH20/('Total Population '!C20+'Total Population '!F20+'Total Population '!I20+'Total Population '!L20)%</f>
        <v>90.245553515167856</v>
      </c>
      <c r="P17" s="76">
        <f>EnrlAll!BI20/('Total Population '!D20+'Total Population '!G20+'Total Population '!J20+'Total Population '!M20)%</f>
        <v>85.499745442611925</v>
      </c>
      <c r="Q17" s="76">
        <f>EnrlAll!BJ20/('Total Population '!E20+'Total Population '!H20+'Total Population '!K20+'Total Population '!N20)%</f>
        <v>87.974538293992012</v>
      </c>
    </row>
    <row r="18" spans="1:17" s="58" customFormat="1" ht="19.5" customHeight="1" x14ac:dyDescent="0.25">
      <c r="A18" s="35">
        <v>16</v>
      </c>
      <c r="B18" s="36" t="s">
        <v>29</v>
      </c>
      <c r="C18" s="76">
        <f>EnrlAll!U21/'Total Population '!C21%</f>
        <v>195.71267084575069</v>
      </c>
      <c r="D18" s="76">
        <f>EnrlAll!V21/'Total Population '!D21%</f>
        <v>188.36303776631107</v>
      </c>
      <c r="E18" s="76">
        <f>EnrlAll!W21/'Total Population '!E21%</f>
        <v>192.08650697376572</v>
      </c>
      <c r="F18" s="76">
        <f>EnrlAll!AG21/'Total Population '!F21%</f>
        <v>108.45696085826837</v>
      </c>
      <c r="G18" s="76">
        <f>EnrlAll!AH21/'Total Population '!G21%</f>
        <v>100.76058106681127</v>
      </c>
      <c r="H18" s="76">
        <f>EnrlAll!AI21/'Total Population '!H21%</f>
        <v>104.64973458323921</v>
      </c>
      <c r="I18" s="76">
        <f>EnrlAll!AS21/'Total Population '!I21%</f>
        <v>83.520758734152722</v>
      </c>
      <c r="J18" s="76">
        <f>EnrlAll!AT21/'Total Population '!J21%</f>
        <v>80.084779025041215</v>
      </c>
      <c r="K18" s="76">
        <f>EnrlAll!AU21/'Total Population '!K21%</f>
        <v>81.814638329386767</v>
      </c>
      <c r="L18" s="76">
        <f>EnrlAll!BE21/'Total Population '!L21%</f>
        <v>38.987518721917127</v>
      </c>
      <c r="M18" s="76">
        <f>EnrlAll!BF21/'Total Population '!M21%</f>
        <v>32.144924181039471</v>
      </c>
      <c r="N18" s="76">
        <f>EnrlAll!BG21/'Total Population '!N21%</f>
        <v>35.507168159828865</v>
      </c>
      <c r="O18" s="76">
        <f>EnrlAll!BH21/('Total Population '!C21+'Total Population '!F21+'Total Population '!I21+'Total Population '!L21)%</f>
        <v>122.21655655566886</v>
      </c>
      <c r="P18" s="76">
        <f>EnrlAll!BI21/('Total Population '!D21+'Total Population '!G21+'Total Population '!J21+'Total Population '!M21)%</f>
        <v>114.55415024193398</v>
      </c>
      <c r="Q18" s="76">
        <f>EnrlAll!BJ21/('Total Population '!E21+'Total Population '!H21+'Total Population '!K21+'Total Population '!N21)%</f>
        <v>118.40671334699435</v>
      </c>
    </row>
    <row r="19" spans="1:17" s="58" customFormat="1" ht="19.5" customHeight="1" x14ac:dyDescent="0.25">
      <c r="A19" s="35">
        <v>17</v>
      </c>
      <c r="B19" s="36" t="s">
        <v>30</v>
      </c>
      <c r="C19" s="76">
        <f>EnrlAll!U22/'Total Population '!C22%</f>
        <v>193.660413153457</v>
      </c>
      <c r="D19" s="76">
        <f>EnrlAll!V22/'Total Population '!D22%</f>
        <v>196.30777430899263</v>
      </c>
      <c r="E19" s="76">
        <f>EnrlAll!W22/'Total Population '!E22%</f>
        <v>194.97656740939274</v>
      </c>
      <c r="F19" s="76">
        <f>EnrlAll!AG22/'Total Population '!F22%</f>
        <v>85.881708527804093</v>
      </c>
      <c r="G19" s="76">
        <f>EnrlAll!AH22/'Total Population '!G22%</f>
        <v>96.167067720866271</v>
      </c>
      <c r="H19" s="76">
        <f>EnrlAll!AI22/'Total Population '!H22%</f>
        <v>91.013773506154905</v>
      </c>
      <c r="I19" s="76">
        <f>EnrlAll!AS22/'Total Population '!I22%</f>
        <v>48.997527174396467</v>
      </c>
      <c r="J19" s="76">
        <f>EnrlAll!AT22/'Total Population '!J22%</f>
        <v>49.924378569776337</v>
      </c>
      <c r="K19" s="76">
        <f>EnrlAll!AU22/'Total Population '!K22%</f>
        <v>49.460911646443442</v>
      </c>
      <c r="L19" s="76">
        <f>EnrlAll!BE22/'Total Population '!L22%</f>
        <v>13.652452384965448</v>
      </c>
      <c r="M19" s="76">
        <f>EnrlAll!BF22/'Total Population '!M22%</f>
        <v>17.313463907152649</v>
      </c>
      <c r="N19" s="76">
        <f>EnrlAll!BG22/'Total Population '!N22%</f>
        <v>15.45655835107247</v>
      </c>
      <c r="O19" s="76">
        <f>EnrlAll!BH22/('Total Population '!C22+'Total Population '!F22+'Total Population '!I22+'Total Population '!L22)%</f>
        <v>109.56536231711527</v>
      </c>
      <c r="P19" s="76">
        <f>EnrlAll!BI22/('Total Population '!D22+'Total Population '!G22+'Total Population '!J22+'Total Population '!M22)%</f>
        <v>114.23698427404315</v>
      </c>
      <c r="Q19" s="76">
        <f>EnrlAll!BJ22/('Total Population '!E22+'Total Population '!H22+'Total Population '!K22+'Total Population '!N22)%</f>
        <v>111.88873330461008</v>
      </c>
    </row>
    <row r="20" spans="1:17" s="58" customFormat="1" ht="19.5" customHeight="1" x14ac:dyDescent="0.25">
      <c r="A20" s="35">
        <v>18</v>
      </c>
      <c r="B20" s="36" t="s">
        <v>31</v>
      </c>
      <c r="C20" s="76">
        <f>EnrlAll!U23/'Total Population '!C23%</f>
        <v>191.73420564398009</v>
      </c>
      <c r="D20" s="76">
        <f>EnrlAll!V23/'Total Population '!D23%</f>
        <v>180.03048018787788</v>
      </c>
      <c r="E20" s="76">
        <f>EnrlAll!W23/'Total Population '!E23%</f>
        <v>185.95011729843191</v>
      </c>
      <c r="F20" s="76">
        <f>EnrlAll!AG23/'Total Population '!F23%</f>
        <v>108.17438692098094</v>
      </c>
      <c r="G20" s="76">
        <f>EnrlAll!AH23/'Total Population '!G23%</f>
        <v>101.29613427951135</v>
      </c>
      <c r="H20" s="76">
        <f>EnrlAll!AI23/'Total Population '!H23%</f>
        <v>104.75377078767566</v>
      </c>
      <c r="I20" s="76">
        <f>EnrlAll!AS23/'Total Population '!I23%</f>
        <v>75.443686832051839</v>
      </c>
      <c r="J20" s="76">
        <f>EnrlAll!AT23/'Total Population '!J23%</f>
        <v>78.268159179446727</v>
      </c>
      <c r="K20" s="76">
        <f>EnrlAll!AU23/'Total Population '!K23%</f>
        <v>76.842130963425959</v>
      </c>
      <c r="L20" s="76">
        <f>EnrlAll!BE23/'Total Population '!L23%</f>
        <v>41.168375726905488</v>
      </c>
      <c r="M20" s="76">
        <f>EnrlAll!BF23/'Total Population '!M23%</f>
        <v>40.202702702702702</v>
      </c>
      <c r="N20" s="76">
        <f>EnrlAll!BG23/'Total Population '!N23%</f>
        <v>40.682715858690614</v>
      </c>
      <c r="O20" s="76">
        <f>EnrlAll!BH23/('Total Population '!C23+'Total Population '!F23+'Total Population '!I23+'Total Population '!L23)%</f>
        <v>118.89394530403501</v>
      </c>
      <c r="P20" s="76">
        <f>EnrlAll!BI23/('Total Population '!D23+'Total Population '!G23+'Total Population '!J23+'Total Population '!M23)%</f>
        <v>112.63360185331439</v>
      </c>
      <c r="Q20" s="76">
        <f>EnrlAll!BJ23/('Total Population '!E23+'Total Population '!H23+'Total Population '!K23+'Total Population '!N23)%</f>
        <v>115.78297859351221</v>
      </c>
    </row>
    <row r="21" spans="1:17" s="58" customFormat="1" ht="19.5" customHeight="1" x14ac:dyDescent="0.25">
      <c r="A21" s="35">
        <v>19</v>
      </c>
      <c r="B21" s="36" t="s">
        <v>55</v>
      </c>
      <c r="C21" s="76">
        <f>EnrlAll!U24/'Total Population '!C24%</f>
        <v>103.73364933230026</v>
      </c>
      <c r="D21" s="76">
        <f>EnrlAll!V24/'Total Population '!D24%</f>
        <v>102.76786753015085</v>
      </c>
      <c r="E21" s="76">
        <f>EnrlAll!W24/'Total Population '!E24%</f>
        <v>103.26563402911867</v>
      </c>
      <c r="F21" s="76">
        <f>EnrlAll!AG24/'Total Population '!F24%</f>
        <v>59.387881286067596</v>
      </c>
      <c r="G21" s="76">
        <f>EnrlAll!AH24/'Total Population '!G24%</f>
        <v>60.671314439723332</v>
      </c>
      <c r="H21" s="76">
        <f>EnrlAll!AI24/'Total Population '!H24%</f>
        <v>60.008646203983908</v>
      </c>
      <c r="I21" s="76">
        <f>EnrlAll!AS24/'Total Population '!I24%</f>
        <v>27.390467101787635</v>
      </c>
      <c r="J21" s="76">
        <f>EnrlAll!AT24/'Total Population '!J24%</f>
        <v>29.502639622117254</v>
      </c>
      <c r="K21" s="76">
        <f>EnrlAll!AU24/'Total Population '!K24%</f>
        <v>28.402534926242165</v>
      </c>
      <c r="L21" s="76">
        <f>EnrlAll!BE24/'Total Population '!L24%</f>
        <v>18.290886473746234</v>
      </c>
      <c r="M21" s="76">
        <f>EnrlAll!BF24/'Total Population '!M24%</f>
        <v>16.715853464576668</v>
      </c>
      <c r="N21" s="76">
        <f>EnrlAll!BG24/'Total Population '!N24%</f>
        <v>17.533543502459999</v>
      </c>
      <c r="O21" s="76">
        <f>EnrlAll!BH24/('Total Population '!C24+'Total Population '!F24+'Total Population '!I24+'Total Population '!L24)%</f>
        <v>60.939260339808676</v>
      </c>
      <c r="P21" s="76">
        <f>EnrlAll!BI24/('Total Population '!D24+'Total Population '!G24+'Total Population '!J24+'Total Population '!M24)%</f>
        <v>61.272574299249769</v>
      </c>
      <c r="Q21" s="76">
        <f>EnrlAll!BJ24/('Total Population '!E24+'Total Population '!H24+'Total Population '!K24+'Total Population '!N24)%</f>
        <v>61.100113384224265</v>
      </c>
    </row>
    <row r="22" spans="1:17" s="58" customFormat="1" ht="19.5" customHeight="1" x14ac:dyDescent="0.25">
      <c r="A22" s="35">
        <v>20</v>
      </c>
      <c r="B22" s="2" t="s">
        <v>56</v>
      </c>
      <c r="C22" s="76">
        <f>EnrlAll!U25/'Total Population '!C25%</f>
        <v>118.73469848897255</v>
      </c>
      <c r="D22" s="76">
        <f>EnrlAll!V25/'Total Population '!D25%</f>
        <v>120.10699775042025</v>
      </c>
      <c r="E22" s="76">
        <f>EnrlAll!W25/'Total Population '!E25%</f>
        <v>119.39783898004357</v>
      </c>
      <c r="F22" s="76">
        <f>EnrlAll!AG25/'Total Population '!F25%</f>
        <v>83.253602968908424</v>
      </c>
      <c r="G22" s="76">
        <f>EnrlAll!AH25/'Total Population '!G25%</f>
        <v>80.740745812731149</v>
      </c>
      <c r="H22" s="76">
        <f>EnrlAll!AI25/'Total Population '!H25%</f>
        <v>82.026887280248189</v>
      </c>
      <c r="I22" s="76">
        <f>EnrlAll!AS25/'Total Population '!I25%</f>
        <v>60.730947465400192</v>
      </c>
      <c r="J22" s="76">
        <f>EnrlAll!AT25/'Total Population '!J25%</f>
        <v>56.771190059112918</v>
      </c>
      <c r="K22" s="76">
        <f>EnrlAll!AU25/'Total Population '!K25%</f>
        <v>58.793476955651236</v>
      </c>
      <c r="L22" s="76">
        <f>EnrlAll!BE25/'Total Population '!L25%</f>
        <v>26.384652206151504</v>
      </c>
      <c r="M22" s="76">
        <f>EnrlAll!BF25/'Total Population '!M25%</f>
        <v>21.58852801714395</v>
      </c>
      <c r="N22" s="76">
        <f>EnrlAll!BG25/'Total Population '!N25%</f>
        <v>24.035192195472298</v>
      </c>
      <c r="O22" s="76">
        <f>EnrlAll!BH25/('Total Population '!C25+'Total Population '!F25+'Total Population '!I25+'Total Population '!L25)%</f>
        <v>83.504739325233132</v>
      </c>
      <c r="P22" s="76">
        <f>EnrlAll!BI25/('Total Population '!D25+'Total Population '!G25+'Total Population '!J25+'Total Population '!M25)%</f>
        <v>81.497190958603625</v>
      </c>
      <c r="Q22" s="76">
        <f>EnrlAll!BJ25/('Total Population '!E25+'Total Population '!H25+'Total Population '!K25+'Total Population '!N25)%</f>
        <v>82.52764313759964</v>
      </c>
    </row>
    <row r="23" spans="1:17" s="58" customFormat="1" ht="19.5" customHeight="1" x14ac:dyDescent="0.25">
      <c r="A23" s="35">
        <v>21</v>
      </c>
      <c r="B23" s="36" t="s">
        <v>87</v>
      </c>
      <c r="C23" s="76">
        <f>EnrlAll!U26/'Total Population '!C26%</f>
        <v>83.314912805591078</v>
      </c>
      <c r="D23" s="76">
        <f>EnrlAll!V26/'Total Population '!D26%</f>
        <v>85.4823772149376</v>
      </c>
      <c r="E23" s="76">
        <f>EnrlAll!W26/'Total Population '!E26%</f>
        <v>84.278672836730905</v>
      </c>
      <c r="F23" s="76">
        <f>EnrlAll!AG26/'Total Population '!F26%</f>
        <v>82.008850070530045</v>
      </c>
      <c r="G23" s="76">
        <f>EnrlAll!AH26/'Total Population '!G26%</f>
        <v>79.39513281165955</v>
      </c>
      <c r="H23" s="76">
        <f>EnrlAll!AI26/'Total Population '!H26%</f>
        <v>80.826318262039891</v>
      </c>
      <c r="I23" s="76">
        <f>EnrlAll!AS26/'Total Population '!I26%</f>
        <v>64.761862760771265</v>
      </c>
      <c r="J23" s="76">
        <f>EnrlAll!AT26/'Total Population '!J26%</f>
        <v>65.773649442257579</v>
      </c>
      <c r="K23" s="76">
        <f>EnrlAll!AU26/'Total Population '!K26%</f>
        <v>65.222866860058019</v>
      </c>
      <c r="L23" s="76">
        <f>EnrlAll!BE26/'Total Population '!L26%</f>
        <v>42.229423064744246</v>
      </c>
      <c r="M23" s="76">
        <f>EnrlAll!BF26/'Total Population '!M26%</f>
        <v>42.108532043359467</v>
      </c>
      <c r="N23" s="76">
        <f>EnrlAll!BG26/'Total Population '!N26%</f>
        <v>42.174089319869694</v>
      </c>
      <c r="O23" s="76">
        <f>EnrlAll!BH26/('Total Population '!C26+'Total Population '!F26+'Total Population '!I26+'Total Population '!L26)%</f>
        <v>72.433505873141414</v>
      </c>
      <c r="P23" s="76">
        <f>EnrlAll!BI26/('Total Population '!D26+'Total Population '!G26+'Total Population '!J26+'Total Population '!M26)%</f>
        <v>72.525290205225133</v>
      </c>
      <c r="Q23" s="76">
        <f>EnrlAll!BJ26/('Total Population '!E26+'Total Population '!H26+'Total Population '!K26+'Total Population '!N26)%</f>
        <v>72.474886003086155</v>
      </c>
    </row>
    <row r="24" spans="1:17" s="58" customFormat="1" ht="19.5" customHeight="1" x14ac:dyDescent="0.25">
      <c r="A24" s="35">
        <v>22</v>
      </c>
      <c r="B24" s="36" t="s">
        <v>33</v>
      </c>
      <c r="C24" s="76">
        <f>EnrlAll!U27/'Total Population '!C27%</f>
        <v>110.29474081954305</v>
      </c>
      <c r="D24" s="76">
        <f>EnrlAll!V27/'Total Population '!D27%</f>
        <v>109.54246431467162</v>
      </c>
      <c r="E24" s="76">
        <f>EnrlAll!W27/'Total Population '!E27%</f>
        <v>109.94171967732765</v>
      </c>
      <c r="F24" s="76">
        <f>EnrlAll!AG27/'Total Population '!F27%</f>
        <v>91.038202095597171</v>
      </c>
      <c r="G24" s="76">
        <f>EnrlAll!AH27/'Total Population '!G27%</f>
        <v>72.982245085506193</v>
      </c>
      <c r="H24" s="76">
        <f>EnrlAll!AI27/'Total Population '!H27%</f>
        <v>82.374128118447516</v>
      </c>
      <c r="I24" s="76">
        <f>EnrlAll!AS27/'Total Population '!I27%</f>
        <v>72.406438310741237</v>
      </c>
      <c r="J24" s="76">
        <f>EnrlAll!AT27/'Total Population '!J27%</f>
        <v>50.134866921293963</v>
      </c>
      <c r="K24" s="76">
        <f>EnrlAll!AU27/'Total Population '!K27%</f>
        <v>61.775820773378719</v>
      </c>
      <c r="L24" s="76">
        <f>EnrlAll!BE27/'Total Population '!L27%</f>
        <v>49.913090905224365</v>
      </c>
      <c r="M24" s="76">
        <f>EnrlAll!BF27/'Total Population '!M27%</f>
        <v>31.286466334121545</v>
      </c>
      <c r="N24" s="76">
        <f>EnrlAll!BG27/'Total Population '!N27%</f>
        <v>41.05936489038212</v>
      </c>
      <c r="O24" s="76">
        <f>EnrlAll!BH27/('Total Population '!C27+'Total Population '!F27+'Total Population '!I27+'Total Population '!L27)%</f>
        <v>88.980353606885231</v>
      </c>
      <c r="P24" s="76">
        <f>EnrlAll!BI27/('Total Population '!D27+'Total Population '!G27+'Total Population '!J27+'Total Population '!M27)%</f>
        <v>76.870386476442661</v>
      </c>
      <c r="Q24" s="76">
        <f>EnrlAll!BJ27/('Total Population '!E27+'Total Population '!H27+'Total Population '!K27+'Total Population '!N27)%</f>
        <v>83.235970569003584</v>
      </c>
    </row>
    <row r="25" spans="1:17" s="58" customFormat="1" ht="19.5" customHeight="1" x14ac:dyDescent="0.25">
      <c r="A25" s="35">
        <v>23</v>
      </c>
      <c r="B25" s="36" t="s">
        <v>34</v>
      </c>
      <c r="C25" s="76">
        <f>EnrlAll!U28/'Total Population '!C28%</f>
        <v>176.36139597742269</v>
      </c>
      <c r="D25" s="76">
        <f>EnrlAll!V28/'Total Population '!D28%</f>
        <v>172.64715265592599</v>
      </c>
      <c r="E25" s="76">
        <f>EnrlAll!W28/'Total Population '!E28%</f>
        <v>174.50730580881475</v>
      </c>
      <c r="F25" s="76">
        <f>EnrlAll!AG28/'Total Population '!F28%</f>
        <v>77.441488861735124</v>
      </c>
      <c r="G25" s="76">
        <f>EnrlAll!AH28/'Total Population '!G28%</f>
        <v>94.309723889555826</v>
      </c>
      <c r="H25" s="76">
        <f>EnrlAll!AI28/'Total Population '!H28%</f>
        <v>85.784860936275336</v>
      </c>
      <c r="I25" s="76">
        <f>EnrlAll!AS28/'Total Population '!I28%</f>
        <v>53.216820575440735</v>
      </c>
      <c r="J25" s="76">
        <f>EnrlAll!AT28/'Total Population '!J28%</f>
        <v>60.039000975024372</v>
      </c>
      <c r="K25" s="76">
        <f>EnrlAll!AU28/'Total Population '!K28%</f>
        <v>56.657588137388409</v>
      </c>
      <c r="L25" s="76">
        <f>EnrlAll!BE28/'Total Population '!L28%</f>
        <v>29.011718485402696</v>
      </c>
      <c r="M25" s="76">
        <f>EnrlAll!BF28/'Total Population '!M28%</f>
        <v>31.775510204081634</v>
      </c>
      <c r="N25" s="76">
        <f>EnrlAll!BG28/'Total Population '!N28%</f>
        <v>30.390659471201168</v>
      </c>
      <c r="O25" s="76">
        <f>EnrlAll!BH28/('Total Population '!C28+'Total Population '!F28+'Total Population '!I28+'Total Population '!L28)%</f>
        <v>97.040456515302424</v>
      </c>
      <c r="P25" s="76">
        <f>EnrlAll!BI28/('Total Population '!D28+'Total Population '!G28+'Total Population '!J28+'Total Population '!M28)%</f>
        <v>102.26553412503043</v>
      </c>
      <c r="Q25" s="76">
        <f>EnrlAll!BJ28/('Total Population '!E28+'Total Population '!H28+'Total Population '!K28+'Total Population '!N28)%</f>
        <v>99.646509619795467</v>
      </c>
    </row>
    <row r="26" spans="1:17" s="58" customFormat="1" ht="19.5" customHeight="1" x14ac:dyDescent="0.25">
      <c r="A26" s="35">
        <v>24</v>
      </c>
      <c r="B26" s="36" t="s">
        <v>35</v>
      </c>
      <c r="C26" s="76">
        <f>EnrlAll!U29/'Total Population '!C29%</f>
        <v>111.0115991384689</v>
      </c>
      <c r="D26" s="76">
        <f>EnrlAll!V29/'Total Population '!D29%</f>
        <v>112.55922562951334</v>
      </c>
      <c r="E26" s="76">
        <f>EnrlAll!W29/'Total Population '!E29%</f>
        <v>111.75845163574854</v>
      </c>
      <c r="F26" s="76">
        <f>EnrlAll!AG29/'Total Population '!F29%</f>
        <v>113.02502084328519</v>
      </c>
      <c r="G26" s="76">
        <f>EnrlAll!AH29/'Total Population '!G29%</f>
        <v>111.53355168387314</v>
      </c>
      <c r="H26" s="76">
        <f>EnrlAll!AI29/'Total Population '!H29%</f>
        <v>112.29908166848752</v>
      </c>
      <c r="I26" s="76">
        <f>EnrlAll!AS29/'Total Population '!I29%</f>
        <v>81.421824819956839</v>
      </c>
      <c r="J26" s="76">
        <f>EnrlAll!AT29/'Total Population '!J29%</f>
        <v>83.280939163244355</v>
      </c>
      <c r="K26" s="76">
        <f>EnrlAll!AU29/'Total Population '!K29%</f>
        <v>82.327509894515615</v>
      </c>
      <c r="L26" s="76">
        <f>EnrlAll!BE29/'Total Population '!L29%</f>
        <v>45.140993491331045</v>
      </c>
      <c r="M26" s="76">
        <f>EnrlAll!BF29/'Total Population '!M29%</f>
        <v>55.929553798805983</v>
      </c>
      <c r="N26" s="76">
        <f>EnrlAll!BG29/'Total Population '!N29%</f>
        <v>50.398319817682342</v>
      </c>
      <c r="O26" s="76">
        <f>EnrlAll!BH29/('Total Population '!C29+'Total Population '!F29+'Total Population '!I29+'Total Population '!L29)%</f>
        <v>94.964473730833333</v>
      </c>
      <c r="P26" s="76">
        <f>EnrlAll!BI29/('Total Population '!D29+'Total Population '!G29+'Total Population '!J29+'Total Population '!M29)%</f>
        <v>97.313777316242493</v>
      </c>
      <c r="Q26" s="76">
        <f>EnrlAll!BJ29/('Total Population '!E29+'Total Population '!H29+'Total Population '!K29+'Total Population '!N29)%</f>
        <v>96.104372512958648</v>
      </c>
    </row>
    <row r="27" spans="1:17" s="58" customFormat="1" ht="19.5" customHeight="1" x14ac:dyDescent="0.25">
      <c r="A27" s="35">
        <v>25</v>
      </c>
      <c r="B27" s="36" t="s">
        <v>36</v>
      </c>
      <c r="C27" s="76">
        <f>EnrlAll!U30/'Total Population '!C30%</f>
        <v>134.91128621586128</v>
      </c>
      <c r="D27" s="76">
        <f>EnrlAll!V30/'Total Population '!D30%</f>
        <v>133.26821928020212</v>
      </c>
      <c r="E27" s="76">
        <f>EnrlAll!W30/'Total Population '!E30%</f>
        <v>134.10195907764913</v>
      </c>
      <c r="F27" s="76">
        <f>EnrlAll!AG30/'Total Population '!F30%</f>
        <v>92.237074401008826</v>
      </c>
      <c r="G27" s="76">
        <f>EnrlAll!AH30/'Total Population '!G30%</f>
        <v>91.502094037390449</v>
      </c>
      <c r="H27" s="76">
        <f>EnrlAll!AI30/'Total Population '!H30%</f>
        <v>91.874507465229698</v>
      </c>
      <c r="I27" s="76">
        <f>EnrlAll!AS30/'Total Population '!I30%</f>
        <v>72.99843608112198</v>
      </c>
      <c r="J27" s="76">
        <f>EnrlAll!AT30/'Total Population '!J30%</f>
        <v>73.270017113668729</v>
      </c>
      <c r="K27" s="76">
        <f>EnrlAll!AU30/'Total Population '!K30%</f>
        <v>73.131838162158701</v>
      </c>
      <c r="L27" s="76">
        <f>EnrlAll!BE30/'Total Population '!L30%</f>
        <v>31.90992244979121</v>
      </c>
      <c r="M27" s="76">
        <f>EnrlAll!BF30/'Total Population '!M30%</f>
        <v>25.04263256061817</v>
      </c>
      <c r="N27" s="76">
        <f>EnrlAll!BG30/'Total Population '!N30%</f>
        <v>28.595586533268175</v>
      </c>
      <c r="O27" s="76">
        <f>EnrlAll!BH30/('Total Population '!C30+'Total Population '!F30+'Total Population '!I30+'Total Population '!L30)%</f>
        <v>92.21210152682815</v>
      </c>
      <c r="P27" s="76">
        <f>EnrlAll!BI30/('Total Population '!D30+'Total Population '!G30+'Total Population '!J30+'Total Population '!M30)%</f>
        <v>90.693838743008499</v>
      </c>
      <c r="Q27" s="76">
        <f>EnrlAll!BJ30/('Total Population '!E30+'Total Population '!H30+'Total Population '!K30+'Total Population '!N30)%</f>
        <v>91.467118605337575</v>
      </c>
    </row>
    <row r="28" spans="1:17" s="58" customFormat="1" ht="19.5" customHeight="1" x14ac:dyDescent="0.25">
      <c r="A28" s="35">
        <v>26</v>
      </c>
      <c r="B28" s="36" t="s">
        <v>37</v>
      </c>
      <c r="C28" s="76">
        <f>EnrlAll!U31/'Total Population '!C31%</f>
        <v>123.804240023074</v>
      </c>
      <c r="D28" s="76">
        <f>EnrlAll!V31/'Total Population '!D31%</f>
        <v>130.35359363544396</v>
      </c>
      <c r="E28" s="76">
        <f>EnrlAll!W31/'Total Population '!E31%</f>
        <v>126.87759027089959</v>
      </c>
      <c r="F28" s="76">
        <f>EnrlAll!AG31/'Total Population '!F31%</f>
        <v>84.132545404595533</v>
      </c>
      <c r="G28" s="76">
        <f>EnrlAll!AH31/'Total Population '!G31%</f>
        <v>75.467481164857944</v>
      </c>
      <c r="H28" s="76">
        <f>EnrlAll!AI31/'Total Population '!H31%</f>
        <v>79.945832237432555</v>
      </c>
      <c r="I28" s="76">
        <f>EnrlAll!AS31/'Total Population '!I31%</f>
        <v>75.041556989732385</v>
      </c>
      <c r="J28" s="76">
        <f>EnrlAll!AT31/'Total Population '!J31%</f>
        <v>60.408627295228577</v>
      </c>
      <c r="K28" s="76">
        <f>EnrlAll!AU31/'Total Population '!K31%</f>
        <v>68.051917712551202</v>
      </c>
      <c r="L28" s="76">
        <f>EnrlAll!BE31/'Total Population '!L31%</f>
        <v>40.218841119995098</v>
      </c>
      <c r="M28" s="76">
        <f>EnrlAll!BF31/'Total Population '!M31%</f>
        <v>30.810154208695611</v>
      </c>
      <c r="N28" s="76">
        <f>EnrlAll!BG31/'Total Population '!N31%</f>
        <v>35.76705764136598</v>
      </c>
      <c r="O28" s="76">
        <f>EnrlAll!BH31/('Total Population '!C31+'Total Population '!F31+'Total Population '!I31+'Total Population '!L31)%</f>
        <v>92.17068531282321</v>
      </c>
      <c r="P28" s="76">
        <f>EnrlAll!BI31/('Total Population '!D31+'Total Population '!G31+'Total Population '!J31+'Total Population '!M31)%</f>
        <v>88.375508718480489</v>
      </c>
      <c r="Q28" s="76">
        <f>EnrlAll!BJ31/('Total Population '!E31+'Total Population '!H31+'Total Population '!K31+'Total Population '!N31)%</f>
        <v>90.368933975104568</v>
      </c>
    </row>
    <row r="29" spans="1:17" s="58" customFormat="1" ht="19.5" customHeight="1" x14ac:dyDescent="0.25">
      <c r="A29" s="35">
        <v>27</v>
      </c>
      <c r="B29" s="36" t="s">
        <v>38</v>
      </c>
      <c r="C29" s="76">
        <f>EnrlAll!U32/'Total Population '!C32%</f>
        <v>107.85348776624369</v>
      </c>
      <c r="D29" s="76">
        <f>EnrlAll!V32/'Total Population '!D32%</f>
        <v>110.16578166157964</v>
      </c>
      <c r="E29" s="76">
        <f>EnrlAll!W32/'Total Population '!E32%</f>
        <v>108.95490136135373</v>
      </c>
      <c r="F29" s="76">
        <f>EnrlAll!AG32/'Total Population '!F32%</f>
        <v>102.5646068774283</v>
      </c>
      <c r="G29" s="76">
        <f>EnrlAll!AH32/'Total Population '!G32%</f>
        <v>109.23637158408303</v>
      </c>
      <c r="H29" s="76">
        <f>EnrlAll!AI32/'Total Population '!H32%</f>
        <v>105.75177201056891</v>
      </c>
      <c r="I29" s="76">
        <f>EnrlAll!AS32/'Total Population '!I32%</f>
        <v>89.049119100614931</v>
      </c>
      <c r="J29" s="76">
        <f>EnrlAll!AT32/'Total Population '!J32%</f>
        <v>84.836149723836314</v>
      </c>
      <c r="K29" s="76">
        <f>EnrlAll!AU32/'Total Population '!K32%</f>
        <v>87.031912069762186</v>
      </c>
      <c r="L29" s="76">
        <f>EnrlAll!BE32/'Total Population '!L32%</f>
        <v>59.039139203984213</v>
      </c>
      <c r="M29" s="76">
        <f>EnrlAll!BF32/'Total Population '!M32%</f>
        <v>57.423454362127998</v>
      </c>
      <c r="N29" s="76">
        <f>EnrlAll!BG32/'Total Population '!N32%</f>
        <v>58.264772235207424</v>
      </c>
      <c r="O29" s="76">
        <f>EnrlAll!BH32/('Total Population '!C32+'Total Population '!F32+'Total Population '!I32+'Total Population '!L32)%</f>
        <v>95.01296078739648</v>
      </c>
      <c r="P29" s="76">
        <f>EnrlAll!BI32/('Total Population '!D32+'Total Population '!G32+'Total Population '!J32+'Total Population '!M32)%</f>
        <v>96.542402878767177</v>
      </c>
      <c r="Q29" s="76">
        <f>EnrlAll!BJ32/('Total Population '!E32+'Total Population '!H32+'Total Population '!K32+'Total Population '!N32)%</f>
        <v>95.743411931885021</v>
      </c>
    </row>
    <row r="30" spans="1:17" s="58" customFormat="1" ht="19.5" customHeight="1" x14ac:dyDescent="0.25">
      <c r="A30" s="35">
        <v>28</v>
      </c>
      <c r="B30" s="36" t="s">
        <v>39</v>
      </c>
      <c r="C30" s="76">
        <f>EnrlAll!U33/'Total Population '!C33%</f>
        <v>91.450311340998397</v>
      </c>
      <c r="D30" s="76">
        <f>EnrlAll!V33/'Total Population '!D33%</f>
        <v>93.92105903482441</v>
      </c>
      <c r="E30" s="76">
        <f>EnrlAll!W33/'Total Population '!E33%</f>
        <v>92.662202959397533</v>
      </c>
      <c r="F30" s="76">
        <f>EnrlAll!AG33/'Total Population '!F33%</f>
        <v>84.596866366423185</v>
      </c>
      <c r="G30" s="76">
        <f>EnrlAll!AH33/'Total Population '!G33%</f>
        <v>88.027716011393181</v>
      </c>
      <c r="H30" s="76">
        <f>EnrlAll!AI33/'Total Population '!H33%</f>
        <v>86.294086869118019</v>
      </c>
      <c r="I30" s="76">
        <f>EnrlAll!AS33/'Total Population '!I33%</f>
        <v>58.304319332081349</v>
      </c>
      <c r="J30" s="76">
        <f>EnrlAll!AT33/'Total Population '!J33%</f>
        <v>59.708290615659678</v>
      </c>
      <c r="K30" s="76">
        <f>EnrlAll!AU33/'Total Population '!K33%</f>
        <v>58.9937162273146</v>
      </c>
      <c r="L30" s="76">
        <f>EnrlAll!BE33/'Total Population '!L33%</f>
        <v>35.006746641532018</v>
      </c>
      <c r="M30" s="76">
        <f>EnrlAll!BF33/'Total Population '!M33%</f>
        <v>31.569258882200351</v>
      </c>
      <c r="N30" s="76">
        <f>EnrlAll!BG33/'Total Population '!N33%</f>
        <v>33.328739926123767</v>
      </c>
      <c r="O30" s="76">
        <f>EnrlAll!BH33/('Total Population '!C33+'Total Population '!F33+'Total Population '!I33+'Total Population '!L33)%</f>
        <v>73.634134032468481</v>
      </c>
      <c r="P30" s="76">
        <f>EnrlAll!BI33/('Total Population '!D33+'Total Population '!G33+'Total Population '!J33+'Total Population '!M33)%</f>
        <v>75.216378102283016</v>
      </c>
      <c r="Q30" s="76">
        <f>EnrlAll!BJ33/('Total Population '!E33+'Total Population '!H33+'Total Population '!K33+'Total Population '!N33)%</f>
        <v>74.411412695853144</v>
      </c>
    </row>
    <row r="31" spans="1:17" s="58" customFormat="1" ht="19.5" customHeight="1" x14ac:dyDescent="0.25">
      <c r="A31" s="35">
        <v>29</v>
      </c>
      <c r="B31" s="36" t="s">
        <v>40</v>
      </c>
      <c r="C31" s="76">
        <f>EnrlAll!U34/'Total Population '!C34%</f>
        <v>87.535164441716546</v>
      </c>
      <c r="D31" s="76">
        <f>EnrlAll!V34/'Total Population '!D34%</f>
        <v>84.897406520154149</v>
      </c>
      <c r="E31" s="76">
        <f>EnrlAll!W34/'Total Population '!E34%</f>
        <v>86.22816298093052</v>
      </c>
      <c r="F31" s="76">
        <f>EnrlAll!AG34/'Total Population '!F34%</f>
        <v>89.434203176123219</v>
      </c>
      <c r="G31" s="76">
        <f>EnrlAll!AH34/'Total Population '!G34%</f>
        <v>86.358019606227856</v>
      </c>
      <c r="H31" s="76">
        <f>EnrlAll!AI34/'Total Population '!H34%</f>
        <v>87.920551276854482</v>
      </c>
      <c r="I31" s="76">
        <f>EnrlAll!AS34/'Total Population '!I34%</f>
        <v>84.693149381541389</v>
      </c>
      <c r="J31" s="76">
        <f>EnrlAll!AT34/'Total Population '!J34%</f>
        <v>79.65238981998759</v>
      </c>
      <c r="K31" s="76">
        <f>EnrlAll!AU34/'Total Population '!K34%</f>
        <v>82.226811638219033</v>
      </c>
      <c r="L31" s="76">
        <f>EnrlAll!BE34/'Total Population '!L34%</f>
        <v>54.89960322231574</v>
      </c>
      <c r="M31" s="76">
        <f>EnrlAll!BF34/'Total Population '!M34%</f>
        <v>60.950047638491903</v>
      </c>
      <c r="N31" s="76">
        <f>EnrlAll!BG34/'Total Population '!N34%</f>
        <v>57.73748723186926</v>
      </c>
      <c r="O31" s="76">
        <f>EnrlAll!BH34/('Total Population '!C34+'Total Population '!F34+'Total Population '!I34+'Total Population '!L34)%</f>
        <v>81.971848300448713</v>
      </c>
      <c r="P31" s="76">
        <f>EnrlAll!BI34/('Total Population '!D34+'Total Population '!G34+'Total Population '!J34+'Total Population '!M34)%</f>
        <v>80.608861219861794</v>
      </c>
      <c r="Q31" s="76">
        <f>EnrlAll!BJ34/('Total Population '!E34+'Total Population '!H34+'Total Population '!K34+'Total Population '!N34)%</f>
        <v>81.305075876504446</v>
      </c>
    </row>
    <row r="32" spans="1:17" s="58" customFormat="1" ht="19.5" customHeight="1" x14ac:dyDescent="0.25">
      <c r="A32" s="35">
        <v>30</v>
      </c>
      <c r="B32" s="36" t="s">
        <v>41</v>
      </c>
      <c r="C32" s="76">
        <f>EnrlAll!U35/'Total Population '!C35%</f>
        <v>78.585040495474033</v>
      </c>
      <c r="D32" s="76">
        <f>EnrlAll!V35/'Total Population '!D35%</f>
        <v>78.08447609518764</v>
      </c>
      <c r="E32" s="76">
        <f>EnrlAll!W35/'Total Population '!E35%</f>
        <v>78.352544535058541</v>
      </c>
      <c r="F32" s="76">
        <f>EnrlAll!AG35/'Total Population '!F35%</f>
        <v>84.459970359616491</v>
      </c>
      <c r="G32" s="76">
        <f>EnrlAll!AH35/'Total Population '!G35%</f>
        <v>77.120707988886224</v>
      </c>
      <c r="H32" s="76">
        <f>EnrlAll!AI35/'Total Population '!H35%</f>
        <v>81.020959238781032</v>
      </c>
      <c r="I32" s="76">
        <f>EnrlAll!AS35/'Total Population '!I35%</f>
        <v>69.294930274990222</v>
      </c>
      <c r="J32" s="76">
        <f>EnrlAll!AT35/'Total Population '!J35%</f>
        <v>57.743210725335167</v>
      </c>
      <c r="K32" s="76">
        <f>EnrlAll!AU35/'Total Population '!K35%</f>
        <v>63.487502970339804</v>
      </c>
      <c r="L32" s="76">
        <f>EnrlAll!BE35/'Total Population '!L35%</f>
        <v>62.586403009887128</v>
      </c>
      <c r="M32" s="76">
        <f>EnrlAll!BF35/'Total Population '!M35%</f>
        <v>68.544223930251235</v>
      </c>
      <c r="N32" s="76">
        <f>EnrlAll!BG35/'Total Population '!N35%</f>
        <v>65.164300605579271</v>
      </c>
      <c r="O32" s="76">
        <f>EnrlAll!BH35/('Total Population '!C35+'Total Population '!F35+'Total Population '!I35+'Total Population '!L35)%</f>
        <v>75.787149994190784</v>
      </c>
      <c r="P32" s="76">
        <f>EnrlAll!BI35/('Total Population '!D35+'Total Population '!G35+'Total Population '!J35+'Total Population '!M35)%</f>
        <v>72.557766154661024</v>
      </c>
      <c r="Q32" s="76">
        <f>EnrlAll!BJ35/('Total Population '!E35+'Total Population '!H35+'Total Population '!K35+'Total Population '!N35)%</f>
        <v>74.277879200445568</v>
      </c>
    </row>
    <row r="33" spans="1:17" s="58" customFormat="1" ht="19.5" customHeight="1" x14ac:dyDescent="0.25">
      <c r="A33" s="35">
        <v>31</v>
      </c>
      <c r="B33" s="36" t="s">
        <v>42</v>
      </c>
      <c r="C33" s="76">
        <f>EnrlAll!U36/'Total Population '!C36%</f>
        <v>104.29548973577742</v>
      </c>
      <c r="D33" s="76">
        <f>EnrlAll!V36/'Total Population '!D36%</f>
        <v>107.03068238976135</v>
      </c>
      <c r="E33" s="76">
        <f>EnrlAll!W36/'Total Population '!E36%</f>
        <v>105.58632695046686</v>
      </c>
      <c r="F33" s="76">
        <f>EnrlAll!AG36/'Total Population '!F36%</f>
        <v>100.73170731707317</v>
      </c>
      <c r="G33" s="76">
        <f>EnrlAll!AH36/'Total Population '!G36%</f>
        <v>100.45144113902072</v>
      </c>
      <c r="H33" s="76">
        <f>EnrlAll!AI36/'Total Population '!H36%</f>
        <v>100.60352586161258</v>
      </c>
      <c r="I33" s="76">
        <f>EnrlAll!AS36/'Total Population '!I36%</f>
        <v>72.114674153982563</v>
      </c>
      <c r="J33" s="76">
        <f>EnrlAll!AT36/'Total Population '!J36%</f>
        <v>69.943932719263117</v>
      </c>
      <c r="K33" s="76">
        <f>EnrlAll!AU36/'Total Population '!K36%</f>
        <v>71.192925771618064</v>
      </c>
      <c r="L33" s="76">
        <f>EnrlAll!BE36/'Total Population '!L36%</f>
        <v>35.223031810911671</v>
      </c>
      <c r="M33" s="76">
        <f>EnrlAll!BF36/'Total Population '!M36%</f>
        <v>31.020590868397495</v>
      </c>
      <c r="N33" s="76">
        <f>EnrlAll!BG36/'Total Population '!N36%</f>
        <v>33.363051015354138</v>
      </c>
      <c r="O33" s="76">
        <f>EnrlAll!BH36/('Total Population '!C36+'Total Population '!F36+'Total Population '!I36+'Total Population '!L36)%</f>
        <v>89.22536036563929</v>
      </c>
      <c r="P33" s="76">
        <f>EnrlAll!BI36/('Total Population '!D36+'Total Population '!G36+'Total Population '!J36+'Total Population '!M36)%</f>
        <v>90.87070067233428</v>
      </c>
      <c r="Q33" s="76">
        <f>EnrlAll!BJ36/('Total Population '!E36+'Total Population '!H36+'Total Population '!K36+'Total Population '!N36)%</f>
        <v>89.978260593193397</v>
      </c>
    </row>
    <row r="34" spans="1:17" s="58" customFormat="1" ht="19.5" customHeight="1" x14ac:dyDescent="0.25">
      <c r="A34" s="35">
        <v>32</v>
      </c>
      <c r="B34" s="36" t="s">
        <v>43</v>
      </c>
      <c r="C34" s="76">
        <f>EnrlAll!U37/'Total Population '!C37%</f>
        <v>76.526685628241594</v>
      </c>
      <c r="D34" s="76">
        <f>EnrlAll!V37/'Total Population '!D37%</f>
        <v>82.616783794956589</v>
      </c>
      <c r="E34" s="76">
        <f>EnrlAll!W37/'Total Population '!E37%</f>
        <v>79.25104022191401</v>
      </c>
      <c r="F34" s="76">
        <f>EnrlAll!AG37/'Total Population '!F37%</f>
        <v>72.446236559139791</v>
      </c>
      <c r="G34" s="76">
        <f>EnrlAll!AH37/'Total Population '!G37%</f>
        <v>81.315141178700017</v>
      </c>
      <c r="H34" s="76">
        <f>EnrlAll!AI37/'Total Population '!H37%</f>
        <v>76.355132381191012</v>
      </c>
      <c r="I34" s="76">
        <f>EnrlAll!AS37/'Total Population '!I37%</f>
        <v>60.659045057162075</v>
      </c>
      <c r="J34" s="76">
        <f>EnrlAll!AT37/'Total Population '!J37%</f>
        <v>65.742793791574286</v>
      </c>
      <c r="K34" s="76">
        <f>EnrlAll!AU37/'Total Population '!K37%</f>
        <v>62.932209691411579</v>
      </c>
      <c r="L34" s="76">
        <f>EnrlAll!BE37/'Total Population '!L37%</f>
        <v>32.730806608357625</v>
      </c>
      <c r="M34" s="76">
        <f>EnrlAll!BF37/'Total Population '!M37%</f>
        <v>41.959654178674349</v>
      </c>
      <c r="N34" s="76">
        <f>EnrlAll!BG37/'Total Population '!N37%</f>
        <v>36.448055716773069</v>
      </c>
      <c r="O34" s="76">
        <f>EnrlAll!BH37/('Total Population '!C37+'Total Population '!F37+'Total Population '!I37+'Total Population '!L37)%</f>
        <v>65.079983012457532</v>
      </c>
      <c r="P34" s="76">
        <f>EnrlAll!BI37/('Total Population '!D37+'Total Population '!G37+'Total Population '!J37+'Total Population '!M37)%</f>
        <v>73.137851209659118</v>
      </c>
      <c r="Q34" s="76">
        <f>EnrlAll!BJ37/('Total Population '!E37+'Total Population '!H37+'Total Population '!K37+'Total Population '!N37)%</f>
        <v>68.610177580686852</v>
      </c>
    </row>
    <row r="35" spans="1:17" s="58" customFormat="1" ht="19.5" customHeight="1" x14ac:dyDescent="0.25">
      <c r="A35" s="35">
        <v>33</v>
      </c>
      <c r="B35" s="36" t="s">
        <v>44</v>
      </c>
      <c r="C35" s="76">
        <f>EnrlAll!U38/'Total Population '!C38%</f>
        <v>125.97429445282616</v>
      </c>
      <c r="D35" s="76">
        <f>EnrlAll!V38/'Total Population '!D38%</f>
        <v>129.63885389824222</v>
      </c>
      <c r="E35" s="76">
        <f>EnrlAll!W38/'Total Population '!E38%</f>
        <v>127.66487953450985</v>
      </c>
      <c r="F35" s="76">
        <f>EnrlAll!AG38/'Total Population '!F38%</f>
        <v>110.904427657075</v>
      </c>
      <c r="G35" s="76">
        <f>EnrlAll!AH38/'Total Population '!G38%</f>
        <v>106.42332194713416</v>
      </c>
      <c r="H35" s="76">
        <f>EnrlAll!AI38/'Total Population '!H38%</f>
        <v>108.79611899791693</v>
      </c>
      <c r="I35" s="76">
        <f>EnrlAll!AS38/'Total Population '!I38%</f>
        <v>101.8995722599679</v>
      </c>
      <c r="J35" s="76">
        <f>EnrlAll!AT38/'Total Population '!J38%</f>
        <v>98.377601429295865</v>
      </c>
      <c r="K35" s="76">
        <f>EnrlAll!AU38/'Total Population '!K38%</f>
        <v>100.24101796880683</v>
      </c>
      <c r="L35" s="76">
        <f>EnrlAll!BE38/'Total Population '!L38%</f>
        <v>65.114323608193502</v>
      </c>
      <c r="M35" s="76">
        <f>EnrlAll!BF38/'Total Population '!M38%</f>
        <v>64.216911491290759</v>
      </c>
      <c r="N35" s="76">
        <f>EnrlAll!BG38/'Total Population '!N38%</f>
        <v>64.690820754774563</v>
      </c>
      <c r="O35" s="76">
        <f>EnrlAll!BH38/('Total Population '!C38+'Total Population '!F38+'Total Population '!I38+'Total Population '!L38)%</f>
        <v>106.748662048759</v>
      </c>
      <c r="P35" s="76">
        <f>EnrlAll!BI38/('Total Population '!D38+'Total Population '!G38+'Total Population '!J38+'Total Population '!M38)%</f>
        <v>105.86464922620678</v>
      </c>
      <c r="Q35" s="76">
        <f>EnrlAll!BJ38/('Total Population '!E38+'Total Population '!H38+'Total Population '!K38+'Total Population '!N38)%</f>
        <v>106.33553736622299</v>
      </c>
    </row>
    <row r="36" spans="1:17" s="58" customFormat="1" ht="19.5" customHeight="1" x14ac:dyDescent="0.25">
      <c r="A36" s="35">
        <v>34</v>
      </c>
      <c r="B36" s="36" t="s">
        <v>45</v>
      </c>
      <c r="C36" s="76">
        <f>EnrlAll!U39/'Total Population '!C39%</f>
        <v>81.443850267379688</v>
      </c>
      <c r="D36" s="76">
        <f>EnrlAll!V39/'Total Population '!D39%</f>
        <v>80.83916083916084</v>
      </c>
      <c r="E36" s="76">
        <f>EnrlAll!W39/'Total Population '!E39%</f>
        <v>81.148325358851665</v>
      </c>
      <c r="F36" s="76">
        <f>EnrlAll!AG39/'Total Population '!F39%</f>
        <v>73.997664460879719</v>
      </c>
      <c r="G36" s="76">
        <f>EnrlAll!AH39/'Total Population '!G39%</f>
        <v>92.957746478873247</v>
      </c>
      <c r="H36" s="76">
        <f>EnrlAll!AI39/'Total Population '!H39%</f>
        <v>83.041530944625407</v>
      </c>
      <c r="I36" s="76">
        <f>EnrlAll!AS39/'Total Population '!I39%</f>
        <v>70.981863664790495</v>
      </c>
      <c r="J36" s="76">
        <f>EnrlAll!AT39/'Total Population '!J39%</f>
        <v>76.05263157894737</v>
      </c>
      <c r="K36" s="76">
        <f>EnrlAll!AU39/'Total Population '!K39%</f>
        <v>73.453029817249117</v>
      </c>
      <c r="L36" s="76">
        <f>EnrlAll!BE39/'Total Population '!L39%</f>
        <v>76.718403547671841</v>
      </c>
      <c r="M36" s="76">
        <f>EnrlAll!BF39/'Total Population '!M39%</f>
        <v>85.725308641975303</v>
      </c>
      <c r="N36" s="76">
        <f>EnrlAll!BG39/'Total Population '!N39%</f>
        <v>81.124952812382034</v>
      </c>
      <c r="O36" s="76">
        <f>EnrlAll!BH39/('Total Population '!C39+'Total Population '!F39+'Total Population '!I39+'Total Population '!L39)%</f>
        <v>76.881546269301367</v>
      </c>
      <c r="P36" s="76">
        <f>EnrlAll!BI39/('Total Population '!D39+'Total Population '!G39+'Total Population '!J39+'Total Population '!M39)%</f>
        <v>83.982138768032968</v>
      </c>
      <c r="Q36" s="76">
        <f>EnrlAll!BJ39/('Total Population '!E39+'Total Population '!H39+'Total Population '!K39+'Total Population '!N39)%</f>
        <v>80.327868852459019</v>
      </c>
    </row>
    <row r="37" spans="1:17" s="58" customFormat="1" ht="19.5" customHeight="1" x14ac:dyDescent="0.25">
      <c r="A37" s="35">
        <v>35</v>
      </c>
      <c r="B37" s="36" t="s">
        <v>46</v>
      </c>
      <c r="C37" s="76">
        <f>EnrlAll!U40/'Total Population '!C40%</f>
        <v>104.81879219187354</v>
      </c>
      <c r="D37" s="76">
        <f>EnrlAll!V40/'Total Population '!D40%</f>
        <v>102.27009454056275</v>
      </c>
      <c r="E37" s="76">
        <f>EnrlAll!W40/'Total Population '!E40%</f>
        <v>103.55786029228253</v>
      </c>
      <c r="F37" s="76">
        <f>EnrlAll!AG40/'Total Population '!F40%</f>
        <v>106.75964138323609</v>
      </c>
      <c r="G37" s="76">
        <f>EnrlAll!AH40/'Total Population '!G40%</f>
        <v>99.683092559812707</v>
      </c>
      <c r="H37" s="76">
        <f>EnrlAll!AI40/'Total Population '!H40%</f>
        <v>103.22686392725304</v>
      </c>
      <c r="I37" s="76">
        <f>EnrlAll!AS40/'Total Population '!I40%</f>
        <v>98.277240031968745</v>
      </c>
      <c r="J37" s="76">
        <f>EnrlAll!AT40/'Total Population '!J40%</f>
        <v>96.459145712877046</v>
      </c>
      <c r="K37" s="76">
        <f>EnrlAll!AU40/'Total Population '!K40%</f>
        <v>97.372471170789382</v>
      </c>
      <c r="L37" s="76">
        <f>EnrlAll!BE40/'Total Population '!L40%</f>
        <v>55.364788117081694</v>
      </c>
      <c r="M37" s="76">
        <f>EnrlAll!BF40/'Total Population '!M40%</f>
        <v>65.539530384310964</v>
      </c>
      <c r="N37" s="76">
        <f>EnrlAll!BG40/'Total Population '!N40%</f>
        <v>60.435659186535766</v>
      </c>
      <c r="O37" s="76">
        <f>EnrlAll!BH40/('Total Population '!C40+'Total Population '!F40+'Total Population '!I40+'Total Population '!L40)%</f>
        <v>95.861191645464771</v>
      </c>
      <c r="P37" s="76">
        <f>EnrlAll!BI40/('Total Population '!D40+'Total Population '!G40+'Total Population '!J40+'Total Population '!M40)%</f>
        <v>94.369054123846382</v>
      </c>
      <c r="Q37" s="76">
        <f>EnrlAll!BJ40/('Total Population '!E40+'Total Population '!H40+'Total Population '!K40+'Total Population '!N40)%</f>
        <v>95.119583049674674</v>
      </c>
    </row>
    <row r="38" spans="1:17" s="117" customFormat="1" ht="19.5" customHeight="1" x14ac:dyDescent="0.25">
      <c r="A38" s="234">
        <v>36</v>
      </c>
      <c r="B38" s="234" t="s">
        <v>47</v>
      </c>
      <c r="C38" s="122">
        <f>EnrlAll!U41/'Total Population '!C41%</f>
        <v>114.85709391920774</v>
      </c>
      <c r="D38" s="122">
        <f>EnrlAll!V41/'Total Population '!D41%</f>
        <v>116.27288243693538</v>
      </c>
      <c r="E38" s="122">
        <f>EnrlAll!W41/'Total Population '!E41%</f>
        <v>115.53164540466838</v>
      </c>
      <c r="F38" s="122">
        <f>EnrlAll!AG41/'Total Population '!F41%</f>
        <v>87.463881659017176</v>
      </c>
      <c r="G38" s="122">
        <f>EnrlAll!AH41/'Total Population '!G41%</f>
        <v>82.862604381739288</v>
      </c>
      <c r="H38" s="122">
        <f>EnrlAll!AI41/'Total Population '!H41%</f>
        <v>85.232491878501577</v>
      </c>
      <c r="I38" s="122">
        <f>EnrlAll!AS41/'Total Population '!I41%</f>
        <v>69.211433161203956</v>
      </c>
      <c r="J38" s="122">
        <f>EnrlAll!AT41/'Total Population '!J41%</f>
        <v>60.887231007014627</v>
      </c>
      <c r="K38" s="122">
        <f>EnrlAll!AU41/'Total Population '!K41%</f>
        <v>65.198647618115018</v>
      </c>
      <c r="L38" s="122">
        <f>EnrlAll!BE41/'Total Population '!L41%</f>
        <v>42.323731549069329</v>
      </c>
      <c r="M38" s="122">
        <f>EnrlAll!BF41/'Total Population '!M41%</f>
        <v>36.206045670085253</v>
      </c>
      <c r="N38" s="122">
        <f>EnrlAll!BG41/'Total Population '!N41%</f>
        <v>39.388910907675061</v>
      </c>
      <c r="O38" s="122">
        <f>EnrlAll!BH41/('Total Population '!C41+'Total Population '!F41+'Total Population '!I41+'Total Population '!L41)%</f>
        <v>87.799728405173354</v>
      </c>
      <c r="P38" s="122">
        <f>EnrlAll!BI41/('Total Population '!D41+'Total Population '!G41+'Total Population '!J41+'Total Population '!M41)%</f>
        <v>84.549902299865224</v>
      </c>
      <c r="Q38" s="122">
        <f>EnrlAll!BJ41/('Total Population '!E41+'Total Population '!H41+'Total Population '!K41+'Total Population '!N41)%</f>
        <v>86.23944496451368</v>
      </c>
    </row>
    <row r="39" spans="1:17" s="58" customFormat="1" x14ac:dyDescent="0.25">
      <c r="A39" s="59"/>
      <c r="B39" s="59"/>
      <c r="C39" s="42"/>
      <c r="D39" s="43"/>
      <c r="E39" s="60"/>
      <c r="F39" s="43"/>
      <c r="G39" s="43"/>
      <c r="H39" s="43"/>
      <c r="I39" s="43"/>
      <c r="J39" s="43"/>
      <c r="K39" s="44"/>
      <c r="L39" s="43"/>
      <c r="M39" s="43"/>
      <c r="N39" s="44"/>
      <c r="O39" s="43"/>
      <c r="P39" s="43"/>
      <c r="Q39" s="44"/>
    </row>
    <row r="45" spans="1:17" s="69" customFormat="1" x14ac:dyDescent="0.25"/>
  </sheetData>
  <mergeCells count="17"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F1:F2"/>
    <mergeCell ref="G1:G2"/>
    <mergeCell ref="A1:A2"/>
    <mergeCell ref="B1:B2"/>
    <mergeCell ref="C1:C2"/>
    <mergeCell ref="D1:D2"/>
    <mergeCell ref="E1:E2"/>
  </mergeCells>
  <printOptions horizontalCentered="1"/>
  <pageMargins left="0.2" right="0.22" top="0.44" bottom="0.59" header="0.2" footer="0.33"/>
  <pageSetup paperSize="9" scale="98" firstPageNumber="48" orientation="portrait" useFirstPageNumber="1" r:id="rId1"/>
  <headerFooter alignWithMargins="0">
    <oddFooter>&amp;LSTATISTICS OF SCHOOL EDUCATION 2010-11&amp;R&amp;P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view="pageBreakPreview" topLeftCell="W34" zoomScaleSheetLayoutView="100" workbookViewId="0">
      <selection activeCell="AG41" sqref="AG41"/>
    </sheetView>
  </sheetViews>
  <sheetFormatPr defaultColWidth="8.85546875" defaultRowHeight="15.75" x14ac:dyDescent="0.25"/>
  <cols>
    <col min="1" max="1" width="6.140625" style="5" customWidth="1"/>
    <col min="2" max="2" width="19.710937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51" customFormat="1" ht="24.75" customHeight="1" x14ac:dyDescent="0.25">
      <c r="A1" s="49"/>
      <c r="B1" s="50"/>
      <c r="C1" s="33" t="s">
        <v>174</v>
      </c>
      <c r="D1" s="33"/>
      <c r="E1" s="33"/>
      <c r="F1" s="33"/>
      <c r="G1" s="33"/>
      <c r="H1" s="33"/>
      <c r="I1" s="33" t="str">
        <f>C1</f>
        <v>Table D2: GROSS ENROLMENT RATIO (GER)</v>
      </c>
      <c r="J1" s="33"/>
      <c r="K1" s="33"/>
      <c r="L1" s="33"/>
      <c r="M1" s="33"/>
      <c r="N1" s="33"/>
      <c r="O1" s="33" t="str">
        <f>I1</f>
        <v>Table D2: GROSS ENROLMENT RATIO (GER)</v>
      </c>
      <c r="P1" s="33"/>
      <c r="Q1" s="33"/>
      <c r="R1" s="33"/>
      <c r="S1" s="33"/>
      <c r="T1" s="33"/>
      <c r="U1" s="33" t="str">
        <f>O1</f>
        <v>Table D2: GROSS ENROLMENT RATIO (GER)</v>
      </c>
      <c r="V1" s="33"/>
      <c r="W1" s="33"/>
      <c r="X1" s="33"/>
      <c r="Y1" s="33"/>
      <c r="Z1" s="33"/>
    </row>
    <row r="2" spans="1:62" s="203" customFormat="1" ht="15.75" customHeight="1" x14ac:dyDescent="0.25">
      <c r="C2" s="205" t="s">
        <v>99</v>
      </c>
      <c r="I2" s="205" t="str">
        <f>C2</f>
        <v>Scheduled Caste</v>
      </c>
      <c r="O2" s="205" t="str">
        <f>I2</f>
        <v>Scheduled Caste</v>
      </c>
      <c r="U2" s="205" t="str">
        <f>O2</f>
        <v>Scheduled Caste</v>
      </c>
      <c r="AA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</row>
    <row r="3" spans="1:62" s="53" customFormat="1" ht="32.25" customHeight="1" x14ac:dyDescent="0.25">
      <c r="A3" s="239" t="s">
        <v>70</v>
      </c>
      <c r="B3" s="239" t="s">
        <v>68</v>
      </c>
      <c r="C3" s="239" t="s">
        <v>113</v>
      </c>
      <c r="D3" s="241"/>
      <c r="E3" s="241"/>
      <c r="F3" s="239" t="s">
        <v>114</v>
      </c>
      <c r="G3" s="241"/>
      <c r="H3" s="241"/>
      <c r="I3" s="239" t="s">
        <v>115</v>
      </c>
      <c r="J3" s="241"/>
      <c r="K3" s="241"/>
      <c r="L3" s="254" t="s">
        <v>116</v>
      </c>
      <c r="M3" s="255"/>
      <c r="N3" s="256"/>
      <c r="O3" s="254" t="s">
        <v>117</v>
      </c>
      <c r="P3" s="255"/>
      <c r="Q3" s="256"/>
      <c r="R3" s="254" t="s">
        <v>118</v>
      </c>
      <c r="S3" s="255"/>
      <c r="T3" s="256"/>
      <c r="U3" s="254" t="s">
        <v>119</v>
      </c>
      <c r="V3" s="257"/>
      <c r="W3" s="258"/>
      <c r="X3" s="254" t="s">
        <v>120</v>
      </c>
      <c r="Y3" s="255"/>
      <c r="Z3" s="256"/>
    </row>
    <row r="4" spans="1:62" s="53" customFormat="1" ht="20.25" customHeight="1" x14ac:dyDescent="0.25">
      <c r="A4" s="239"/>
      <c r="B4" s="239"/>
      <c r="C4" s="75" t="s">
        <v>13</v>
      </c>
      <c r="D4" s="75" t="s">
        <v>14</v>
      </c>
      <c r="E4" s="75" t="s">
        <v>15</v>
      </c>
      <c r="F4" s="75" t="s">
        <v>13</v>
      </c>
      <c r="G4" s="75" t="s">
        <v>14</v>
      </c>
      <c r="H4" s="75" t="s">
        <v>15</v>
      </c>
      <c r="I4" s="75" t="s">
        <v>13</v>
      </c>
      <c r="J4" s="75" t="s">
        <v>14</v>
      </c>
      <c r="K4" s="75" t="s">
        <v>15</v>
      </c>
      <c r="L4" s="75" t="s">
        <v>13</v>
      </c>
      <c r="M4" s="75" t="s">
        <v>14</v>
      </c>
      <c r="N4" s="75" t="s">
        <v>15</v>
      </c>
      <c r="O4" s="75" t="s">
        <v>13</v>
      </c>
      <c r="P4" s="75" t="s">
        <v>14</v>
      </c>
      <c r="Q4" s="75" t="s">
        <v>15</v>
      </c>
      <c r="R4" s="75" t="s">
        <v>13</v>
      </c>
      <c r="S4" s="75" t="s">
        <v>14</v>
      </c>
      <c r="T4" s="75" t="s">
        <v>15</v>
      </c>
      <c r="U4" s="75" t="s">
        <v>13</v>
      </c>
      <c r="V4" s="75" t="s">
        <v>14</v>
      </c>
      <c r="W4" s="75" t="s">
        <v>15</v>
      </c>
      <c r="X4" s="75" t="s">
        <v>13</v>
      </c>
      <c r="Y4" s="75" t="s">
        <v>14</v>
      </c>
      <c r="Z4" s="75" t="s">
        <v>15</v>
      </c>
    </row>
    <row r="5" spans="1:62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</row>
    <row r="6" spans="1:62" s="58" customFormat="1" ht="18.75" customHeight="1" x14ac:dyDescent="0.25">
      <c r="A6" s="35">
        <v>1</v>
      </c>
      <c r="B6" s="36" t="s">
        <v>16</v>
      </c>
      <c r="C6" s="76">
        <f>EnrlSC!U6/'SC-Population'!C6%</f>
        <v>106.25085041584472</v>
      </c>
      <c r="D6" s="76">
        <f>EnrlSC!V6/'SC-Population'!D6%</f>
        <v>107.34209149919843</v>
      </c>
      <c r="E6" s="76">
        <f>EnrlSC!W6/'SC-Population'!E6%</f>
        <v>106.78641521460278</v>
      </c>
      <c r="F6" s="76">
        <f>EnrlSC!AG6/'SC-Population'!F6%</f>
        <v>81.900274396092883</v>
      </c>
      <c r="G6" s="76">
        <f>EnrlSC!AH6/'SC-Population'!G6%</f>
        <v>84.42315849845896</v>
      </c>
      <c r="H6" s="76">
        <f>EnrlSC!AI6/'SC-Population'!H6%</f>
        <v>83.130711540564363</v>
      </c>
      <c r="I6" s="76">
        <f>EnrlSC!AJ6/('SC-Population'!C6+'SC-Population'!F6)%</f>
        <v>96.718895163601474</v>
      </c>
      <c r="J6" s="76">
        <f>EnrlSC!AK6/('SC-Population'!D6+'SC-Population'!G6)%</f>
        <v>98.437632285558848</v>
      </c>
      <c r="K6" s="76">
        <f>EnrlSC!AL6/('SC-Population'!E6+'SC-Population'!H6)%</f>
        <v>97.560364691351523</v>
      </c>
      <c r="L6" s="76">
        <f>EnrlSC!AS6/'SC-Population'!I6%</f>
        <v>71.848682653312324</v>
      </c>
      <c r="M6" s="76">
        <f>EnrlSC!AT6/'SC-Population'!J6%</f>
        <v>76.86269394293214</v>
      </c>
      <c r="N6" s="76">
        <f>EnrlSC!AU6/'SC-Population'!K6%</f>
        <v>74.253989904729977</v>
      </c>
      <c r="O6" s="76">
        <f>EnrlSC!AV6/('SC-Population'!C6+'SC-Population'!F6+'SC-Population'!I6)%</f>
        <v>91.55858124287478</v>
      </c>
      <c r="P6" s="76">
        <f>EnrlSC!AW6/('SC-Population'!D6+'SC-Population'!G6+'SC-Population'!J6)%</f>
        <v>94.099618267773778</v>
      </c>
      <c r="Q6" s="76">
        <f>EnrlSC!AX6/('SC-Population'!E6+'SC-Population'!H6+'SC-Population'!K6)%</f>
        <v>92.797512559826018</v>
      </c>
      <c r="R6" s="76">
        <f>EnrlSC!BE6/'SC-Population'!L6%</f>
        <v>52.671189697961999</v>
      </c>
      <c r="S6" s="76">
        <f>EnrlSC!BF6/'SC-Population'!M6%</f>
        <v>53.646436915831089</v>
      </c>
      <c r="T6" s="76">
        <f>EnrlSC!BG6/'SC-Population'!N6%</f>
        <v>53.134993812965149</v>
      </c>
      <c r="U6" s="76">
        <f>(EnrlSC!AS6+EnrlSC!BE6)/('SC-Population'!L6+'SC-Population'!I6)%</f>
        <v>62.337620187446532</v>
      </c>
      <c r="V6" s="76">
        <f>(EnrlSC!AT6+EnrlSC!BF6)/('SC-Population'!M6+'SC-Population'!J6)%</f>
        <v>65.444931266347993</v>
      </c>
      <c r="W6" s="76">
        <f>(EnrlSC!AU6+EnrlSC!BG6)/('SC-Population'!N6+'SC-Population'!K6)%</f>
        <v>63.821894234549468</v>
      </c>
      <c r="X6" s="76">
        <f>EnrlSC!BH6/('SC-Population'!C6+'SC-Population'!F6+'SC-Population'!I6+'SC-Population'!L6)%</f>
        <v>84.96553638243202</v>
      </c>
      <c r="Y6" s="76">
        <f>EnrlSC!BI6/('SC-Population'!D6+'SC-Population'!G6+'SC-Population'!J6+'SC-Population'!M6)%</f>
        <v>87.51040382442973</v>
      </c>
      <c r="Z6" s="76">
        <f>EnrlSC!BJ6/('SC-Population'!E6+'SC-Population'!H6+'SC-Population'!K6+'SC-Population'!N6)%</f>
        <v>86.201259331243392</v>
      </c>
    </row>
    <row r="7" spans="1:62" s="58" customFormat="1" ht="18.75" customHeight="1" x14ac:dyDescent="0.25">
      <c r="A7" s="35">
        <v>2</v>
      </c>
      <c r="B7" s="36" t="s">
        <v>17</v>
      </c>
      <c r="C7" s="76">
        <f>EnrlSC!U7/'SC-Population'!C7%</f>
        <v>0</v>
      </c>
      <c r="D7" s="76">
        <f>EnrlSC!V7/'SC-Population'!D7%</f>
        <v>0</v>
      </c>
      <c r="E7" s="76">
        <f>EnrlSC!W7/'SC-Population'!E7%</f>
        <v>0</v>
      </c>
      <c r="F7" s="76">
        <f>EnrlSC!AG7/'SC-Population'!F7%</f>
        <v>0</v>
      </c>
      <c r="G7" s="76">
        <f>EnrlSC!AH7/'SC-Population'!G7%</f>
        <v>0</v>
      </c>
      <c r="H7" s="76">
        <f>EnrlSC!AI7/'SC-Population'!H7%</f>
        <v>0</v>
      </c>
      <c r="I7" s="76">
        <f>EnrlSC!AJ7/('SC-Population'!C7+'SC-Population'!F7)%</f>
        <v>0</v>
      </c>
      <c r="J7" s="76">
        <f>EnrlSC!AK7/('SC-Population'!D7+'SC-Population'!G7)%</f>
        <v>0</v>
      </c>
      <c r="K7" s="76">
        <f>EnrlSC!AL7/('SC-Population'!E7+'SC-Population'!H7)%</f>
        <v>0</v>
      </c>
      <c r="L7" s="76">
        <f>EnrlSC!AS7/'SC-Population'!I7%</f>
        <v>0</v>
      </c>
      <c r="M7" s="76">
        <f>EnrlSC!AT7/'SC-Population'!J7%</f>
        <v>0</v>
      </c>
      <c r="N7" s="76">
        <f>EnrlSC!AU7/'SC-Population'!K7%</f>
        <v>0</v>
      </c>
      <c r="O7" s="76">
        <f>EnrlSC!AV7/('SC-Population'!C7+'SC-Population'!F7+'SC-Population'!I7)%</f>
        <v>0</v>
      </c>
      <c r="P7" s="76">
        <f>EnrlSC!AW7/('SC-Population'!D7+'SC-Population'!G7+'SC-Population'!J7)%</f>
        <v>0</v>
      </c>
      <c r="Q7" s="76">
        <f>EnrlSC!AX7/('SC-Population'!E7+'SC-Population'!H7+'SC-Population'!K7)%</f>
        <v>0</v>
      </c>
      <c r="R7" s="76">
        <f>EnrlSC!BE7/'SC-Population'!L7%</f>
        <v>0</v>
      </c>
      <c r="S7" s="76">
        <f>EnrlSC!BF7/'SC-Population'!M7%</f>
        <v>0</v>
      </c>
      <c r="T7" s="76">
        <f>EnrlSC!BG7/'SC-Population'!N7%</f>
        <v>0</v>
      </c>
      <c r="U7" s="76">
        <f>(EnrlSC!AS7+EnrlSC!BE7)/('SC-Population'!L7+'SC-Population'!I7)%</f>
        <v>0</v>
      </c>
      <c r="V7" s="76">
        <f>(EnrlSC!AT7+EnrlSC!BF7)/('SC-Population'!M7+'SC-Population'!J7)%</f>
        <v>0</v>
      </c>
      <c r="W7" s="76">
        <f>(EnrlSC!AU7+EnrlSC!BG7)/('SC-Population'!N7+'SC-Population'!K7)%</f>
        <v>0</v>
      </c>
      <c r="X7" s="76">
        <f>EnrlSC!BH7/('SC-Population'!C7+'SC-Population'!F7+'SC-Population'!I7+'SC-Population'!L7)%</f>
        <v>0</v>
      </c>
      <c r="Y7" s="76">
        <f>EnrlSC!BI7/('SC-Population'!D7+'SC-Population'!G7+'SC-Population'!J7+'SC-Population'!M7)%</f>
        <v>0</v>
      </c>
      <c r="Z7" s="76">
        <f>EnrlSC!BJ7/('SC-Population'!E7+'SC-Population'!H7+'SC-Population'!K7+'SC-Population'!N7)%</f>
        <v>0</v>
      </c>
    </row>
    <row r="8" spans="1:62" s="58" customFormat="1" ht="18.75" customHeight="1" x14ac:dyDescent="0.25">
      <c r="A8" s="35">
        <v>3</v>
      </c>
      <c r="B8" s="36" t="s">
        <v>49</v>
      </c>
      <c r="C8" s="76">
        <f>EnrlSC!U8/'SC-Population'!C8%</f>
        <v>134.90263325141791</v>
      </c>
      <c r="D8" s="76">
        <f>EnrlSC!V8/'SC-Population'!D8%</f>
        <v>136.36318993682329</v>
      </c>
      <c r="E8" s="76">
        <f>EnrlSC!W8/'SC-Population'!E8%</f>
        <v>135.62143346093239</v>
      </c>
      <c r="F8" s="76">
        <f>EnrlSC!AG8/'SC-Population'!F8%</f>
        <v>100.491483288089</v>
      </c>
      <c r="G8" s="76">
        <f>EnrlSC!AH8/'SC-Population'!G8%</f>
        <v>97.492410631119569</v>
      </c>
      <c r="H8" s="76">
        <f>EnrlSC!AI8/'SC-Population'!H8%</f>
        <v>98.99789131586742</v>
      </c>
      <c r="I8" s="76">
        <f>EnrlSC!AJ8/('SC-Population'!C8+'SC-Population'!F8)%</f>
        <v>121.00656978569523</v>
      </c>
      <c r="J8" s="76">
        <f>EnrlSC!AK8/('SC-Population'!D8+'SC-Population'!G8)%</f>
        <v>120.44572773017605</v>
      </c>
      <c r="K8" s="76">
        <f>EnrlSC!AL8/('SC-Population'!E8+'SC-Population'!H8)%</f>
        <v>120.72921606420726</v>
      </c>
      <c r="L8" s="76">
        <f>EnrlSC!AS8/'SC-Population'!I8%</f>
        <v>81.491466198667354</v>
      </c>
      <c r="M8" s="76">
        <f>EnrlSC!AT8/'SC-Population'!J8%</f>
        <v>70.529464086183609</v>
      </c>
      <c r="N8" s="76">
        <f>EnrlSC!AU8/'SC-Population'!K8%</f>
        <v>76.021200569145037</v>
      </c>
      <c r="O8" s="76">
        <f>EnrlSC!AV8/('SC-Population'!C8+'SC-Population'!F8+'SC-Population'!I8)%</f>
        <v>112.69156958515977</v>
      </c>
      <c r="P8" s="76">
        <f>EnrlSC!AW8/('SC-Population'!D8+'SC-Population'!G8+'SC-Population'!J8)%</f>
        <v>109.79232986983058</v>
      </c>
      <c r="Q8" s="76">
        <f>EnrlSC!AX8/('SC-Population'!E8+'SC-Population'!H8+'SC-Population'!K8)%</f>
        <v>111.25504753777228</v>
      </c>
      <c r="R8" s="76">
        <f>EnrlSC!BE8/'SC-Population'!L8%</f>
        <v>21.876329197889515</v>
      </c>
      <c r="S8" s="76">
        <f>EnrlSC!BF8/'SC-Population'!M8%</f>
        <v>15.928803469835914</v>
      </c>
      <c r="T8" s="76">
        <f>EnrlSC!BG8/'SC-Population'!N8%</f>
        <v>19.000152195007157</v>
      </c>
      <c r="U8" s="76">
        <f>(EnrlSC!AS8+EnrlSC!BE8)/('SC-Population'!L8+'SC-Population'!I8)%</f>
        <v>51.085509496289134</v>
      </c>
      <c r="V8" s="76">
        <f>(EnrlSC!AT8+EnrlSC!BF8)/('SC-Population'!M8+'SC-Population'!J8)%</f>
        <v>43.523720186344192</v>
      </c>
      <c r="W8" s="76">
        <f>(EnrlSC!AU8+EnrlSC!BG8)/('SC-Population'!N8+'SC-Population'!K8)%</f>
        <v>47.370640300519938</v>
      </c>
      <c r="X8" s="76">
        <f>EnrlSC!BH8/('SC-Population'!C8+'SC-Population'!F8+'SC-Population'!I8+'SC-Population'!L8)%</f>
        <v>96.373208988124972</v>
      </c>
      <c r="Y8" s="76">
        <f>EnrlSC!BI8/('SC-Population'!D8+'SC-Population'!G8+'SC-Population'!J8+'SC-Population'!M8)%</f>
        <v>93.574568462668566</v>
      </c>
      <c r="Z8" s="76">
        <f>EnrlSC!BJ8/('SC-Population'!E8+'SC-Population'!H8+'SC-Population'!K8+'SC-Population'!N8)%</f>
        <v>94.992397978173699</v>
      </c>
    </row>
    <row r="9" spans="1:62" s="58" customFormat="1" ht="18.75" customHeight="1" x14ac:dyDescent="0.25">
      <c r="A9" s="35">
        <v>4</v>
      </c>
      <c r="B9" s="36" t="s">
        <v>18</v>
      </c>
      <c r="C9" s="76">
        <f>EnrlSC!U9/'SC-Population'!C9%</f>
        <v>144.73399353710272</v>
      </c>
      <c r="D9" s="76">
        <f>EnrlSC!V9/'SC-Population'!D9%</f>
        <v>130.28286456299097</v>
      </c>
      <c r="E9" s="76">
        <f>EnrlSC!W9/'SC-Population'!E9%</f>
        <v>137.93755330927021</v>
      </c>
      <c r="F9" s="76">
        <f>EnrlSC!AG9/'SC-Population'!F9%</f>
        <v>64.64765836743004</v>
      </c>
      <c r="G9" s="76">
        <f>EnrlSC!AH9/'SC-Population'!G9%</f>
        <v>52.869251517314908</v>
      </c>
      <c r="H9" s="76">
        <f>EnrlSC!AI9/'SC-Population'!H9%</f>
        <v>59.097184052179323</v>
      </c>
      <c r="I9" s="76">
        <f>EnrlSC!AJ9/('SC-Population'!C9+'SC-Population'!F9)%</f>
        <v>115.90971531666648</v>
      </c>
      <c r="J9" s="76">
        <f>EnrlSC!AK9/('SC-Population'!D9+'SC-Population'!G9)%</f>
        <v>102.35347662044134</v>
      </c>
      <c r="K9" s="76">
        <f>EnrlSC!AL9/('SC-Population'!E9+'SC-Population'!H9)%</f>
        <v>109.52957273460974</v>
      </c>
      <c r="L9" s="76">
        <f>EnrlSC!AS9/'SC-Population'!I9%</f>
        <v>34.890572257445825</v>
      </c>
      <c r="M9" s="76">
        <f>EnrlSC!AT9/'SC-Population'!J9%</f>
        <v>26.625957153171321</v>
      </c>
      <c r="N9" s="76">
        <f>EnrlSC!AU9/'SC-Population'!K9%</f>
        <v>31.135305846244538</v>
      </c>
      <c r="O9" s="76">
        <f>EnrlSC!AV9/('SC-Population'!C9+'SC-Population'!F9+'SC-Population'!I9)%</f>
        <v>100.76316644766756</v>
      </c>
      <c r="P9" s="76">
        <f>EnrlSC!AW9/('SC-Population'!D9+'SC-Population'!G9+'SC-Population'!J9)%</f>
        <v>88.93394276553822</v>
      </c>
      <c r="Q9" s="76">
        <f>EnrlSC!AX9/('SC-Population'!E9+'SC-Population'!H9+'SC-Population'!K9)%</f>
        <v>95.230920785005154</v>
      </c>
      <c r="R9" s="76">
        <f>EnrlSC!BE9/'SC-Population'!L9%</f>
        <v>19.236509969386056</v>
      </c>
      <c r="S9" s="76">
        <f>EnrlSC!BF9/'SC-Population'!M9%</f>
        <v>11.896212614992226</v>
      </c>
      <c r="T9" s="76">
        <f>EnrlSC!BG9/'SC-Population'!N9%</f>
        <v>15.835884057204133</v>
      </c>
      <c r="U9" s="76">
        <f>(EnrlSC!AS9+EnrlSC!BE9)/('SC-Population'!L9+'SC-Population'!I9)%</f>
        <v>27.403724658632051</v>
      </c>
      <c r="V9" s="76">
        <f>(EnrlSC!AT9+EnrlSC!BF9)/('SC-Population'!M9+'SC-Population'!J9)%</f>
        <v>19.449306333618367</v>
      </c>
      <c r="W9" s="76">
        <f>(EnrlSC!AU9+EnrlSC!BG9)/('SC-Population'!N9+'SC-Population'!K9)%</f>
        <v>23.7552445475492</v>
      </c>
      <c r="X9" s="76">
        <f>EnrlSC!BH9/('SC-Population'!C9+'SC-Population'!F9+'SC-Population'!I9+'SC-Population'!L9)%</f>
        <v>88.835534754719291</v>
      </c>
      <c r="Y9" s="76">
        <f>EnrlSC!BI9/('SC-Population'!D9+'SC-Population'!G9+'SC-Population'!J9+'SC-Population'!M9)%</f>
        <v>77.831937547947874</v>
      </c>
      <c r="Z9" s="76">
        <f>EnrlSC!BJ9/('SC-Population'!E9+'SC-Population'!H9+'SC-Population'!K9+'SC-Population'!N9)%</f>
        <v>83.696439734952975</v>
      </c>
    </row>
    <row r="10" spans="1:62" s="58" customFormat="1" ht="18.75" customHeight="1" x14ac:dyDescent="0.25">
      <c r="A10" s="35">
        <v>5</v>
      </c>
      <c r="B10" s="40" t="s">
        <v>19</v>
      </c>
      <c r="C10" s="76">
        <f>EnrlSC!U10/'SC-Population'!C10%</f>
        <v>150.972619520188</v>
      </c>
      <c r="D10" s="76">
        <f>EnrlSC!V10/'SC-Population'!D10%</f>
        <v>145.38226146347293</v>
      </c>
      <c r="E10" s="76">
        <f>EnrlSC!W10/'SC-Population'!E10%</f>
        <v>148.24209035001599</v>
      </c>
      <c r="F10" s="76">
        <f>EnrlSC!AG10/'SC-Population'!F10%</f>
        <v>110.96793952602712</v>
      </c>
      <c r="G10" s="76">
        <f>EnrlSC!AH10/'SC-Population'!G10%</f>
        <v>100.37944475414898</v>
      </c>
      <c r="H10" s="76">
        <f>EnrlSC!AI10/'SC-Population'!H10%</f>
        <v>105.75940243588239</v>
      </c>
      <c r="I10" s="76">
        <f>EnrlSC!AJ10/('SC-Population'!C10+'SC-Population'!F10)%</f>
        <v>135.82576202449738</v>
      </c>
      <c r="J10" s="76">
        <f>EnrlSC!AK10/('SC-Population'!D10+'SC-Population'!G10)%</f>
        <v>128.19571824851863</v>
      </c>
      <c r="K10" s="76">
        <f>EnrlSC!AL10/('SC-Population'!E10+'SC-Population'!H10)%</f>
        <v>132.08891133085592</v>
      </c>
      <c r="L10" s="76">
        <f>EnrlSC!AS10/'SC-Population'!I10%</f>
        <v>74.788612176035812</v>
      </c>
      <c r="M10" s="76">
        <f>EnrlSC!AT10/'SC-Population'!J10%</f>
        <v>67.99789228176239</v>
      </c>
      <c r="N10" s="76">
        <f>EnrlSC!AU10/'SC-Population'!K10%</f>
        <v>71.501953499198493</v>
      </c>
      <c r="O10" s="76">
        <f>EnrlSC!AV10/('SC-Population'!C10+'SC-Population'!F10+'SC-Population'!I10)%</f>
        <v>123.92695231061269</v>
      </c>
      <c r="P10" s="76">
        <f>EnrlSC!AW10/('SC-Population'!D10+'SC-Population'!G10+'SC-Population'!J10)%</f>
        <v>116.67690117898825</v>
      </c>
      <c r="Q10" s="76">
        <f>EnrlSC!AX10/('SC-Population'!E10+'SC-Population'!H10+'SC-Population'!K10)%</f>
        <v>120.38427540932655</v>
      </c>
      <c r="R10" s="76">
        <f>EnrlSC!BE10/'SC-Population'!L10%</f>
        <v>43.499042406782515</v>
      </c>
      <c r="S10" s="76">
        <f>EnrlSC!BF10/'SC-Population'!M10%</f>
        <v>36.668769801080565</v>
      </c>
      <c r="T10" s="76">
        <f>EnrlSC!BG10/'SC-Population'!N10%</f>
        <v>40.284466790737191</v>
      </c>
      <c r="U10" s="76">
        <f>(EnrlSC!AS10+EnrlSC!BE10)/('SC-Population'!L10+'SC-Population'!I10)%</f>
        <v>59.180774662162776</v>
      </c>
      <c r="V10" s="76">
        <f>(EnrlSC!AT10+EnrlSC!BF10)/('SC-Population'!M10+'SC-Population'!J10)%</f>
        <v>52.789521571158311</v>
      </c>
      <c r="W10" s="76">
        <f>(EnrlSC!AU10+EnrlSC!BG10)/('SC-Population'!N10+'SC-Population'!K10)%</f>
        <v>56.129490227293502</v>
      </c>
      <c r="X10" s="76">
        <f>EnrlSC!BH10/('SC-Population'!C10+'SC-Population'!F10+'SC-Population'!I10+'SC-Population'!L10)%</f>
        <v>110.85768349053515</v>
      </c>
      <c r="Y10" s="76">
        <f>EnrlSC!BI10/('SC-Population'!D10+'SC-Population'!G10+'SC-Population'!J10+'SC-Population'!M10)%</f>
        <v>104.44242493408005</v>
      </c>
      <c r="Z10" s="76">
        <f>EnrlSC!BJ10/('SC-Population'!E10+'SC-Population'!H10+'SC-Population'!K10+'SC-Population'!N10)%</f>
        <v>107.74115297280579</v>
      </c>
    </row>
    <row r="11" spans="1:62" s="58" customFormat="1" ht="18.75" customHeight="1" x14ac:dyDescent="0.25">
      <c r="A11" s="35">
        <v>6</v>
      </c>
      <c r="B11" s="36" t="s">
        <v>20</v>
      </c>
      <c r="C11" s="76">
        <f>EnrlSC!U11/'SC-Population'!C11%</f>
        <v>87.829687803256391</v>
      </c>
      <c r="D11" s="76">
        <f>EnrlSC!V11/'SC-Population'!D11%</f>
        <v>81.153977001469769</v>
      </c>
      <c r="E11" s="76">
        <f>EnrlSC!W11/'SC-Population'!E11%</f>
        <v>84.485832233288519</v>
      </c>
      <c r="F11" s="76">
        <f>EnrlSC!AG11/'SC-Population'!F11%</f>
        <v>84.410128287951053</v>
      </c>
      <c r="G11" s="76">
        <f>EnrlSC!AH11/'SC-Population'!G11%</f>
        <v>86.177290410280449</v>
      </c>
      <c r="H11" s="76">
        <f>EnrlSC!AI11/'SC-Population'!H11%</f>
        <v>85.2661408708735</v>
      </c>
      <c r="I11" s="76">
        <f>EnrlSC!AJ11/('SC-Population'!C11+'SC-Population'!F11)%</f>
        <v>86.486486126537358</v>
      </c>
      <c r="J11" s="76">
        <f>EnrlSC!AK11/('SC-Population'!D11+'SC-Population'!G11)%</f>
        <v>83.04862149444962</v>
      </c>
      <c r="K11" s="76">
        <f>EnrlSC!AL11/('SC-Population'!E11+'SC-Population'!H11)%</f>
        <v>84.786305834665185</v>
      </c>
      <c r="L11" s="76">
        <f>EnrlSC!AS11/'SC-Population'!I11%</f>
        <v>59.042921501732998</v>
      </c>
      <c r="M11" s="76">
        <f>EnrlSC!AT11/'SC-Population'!J11%</f>
        <v>53.861403777195541</v>
      </c>
      <c r="N11" s="76">
        <f>EnrlSC!AU11/'SC-Population'!K11%</f>
        <v>56.494248994079271</v>
      </c>
      <c r="O11" s="76">
        <f>EnrlSC!AV11/('SC-Population'!C11+'SC-Population'!F11+'SC-Population'!I11)%</f>
        <v>80.874589005409902</v>
      </c>
      <c r="P11" s="76">
        <f>EnrlSC!AW11/('SC-Population'!D11+'SC-Population'!G11+'SC-Population'!J11)%</f>
        <v>77.130684170877501</v>
      </c>
      <c r="Q11" s="76">
        <f>EnrlSC!AX11/('SC-Population'!E11+'SC-Population'!H11+'SC-Population'!K11)%</f>
        <v>79.025091849118269</v>
      </c>
      <c r="R11" s="76">
        <f>EnrlSC!BE11/'SC-Population'!L11%</f>
        <v>46.027203951236729</v>
      </c>
      <c r="S11" s="76">
        <f>EnrlSC!BF11/'SC-Population'!M11%</f>
        <v>49.49297731977515</v>
      </c>
      <c r="T11" s="76">
        <f>EnrlSC!BG11/'SC-Population'!N11%</f>
        <v>47.632071674883612</v>
      </c>
      <c r="U11" s="76">
        <f>(EnrlSC!AS11+EnrlSC!BE11)/('SC-Population'!L11+'SC-Population'!I11)%</f>
        <v>52.793523038475122</v>
      </c>
      <c r="V11" s="76">
        <f>(EnrlSC!AT11+EnrlSC!BF11)/('SC-Population'!M11+'SC-Population'!J11)%</f>
        <v>51.889480696455266</v>
      </c>
      <c r="W11" s="76">
        <f>(EnrlSC!AU11+EnrlSC!BG11)/('SC-Population'!N11+'SC-Population'!K11)%</f>
        <v>52.360994659904598</v>
      </c>
      <c r="X11" s="76">
        <f>EnrlSC!BH11/('SC-Population'!C11+'SC-Population'!F11+'SC-Population'!I11+'SC-Population'!L11)%</f>
        <v>75.338640675042384</v>
      </c>
      <c r="Y11" s="76">
        <f>EnrlSC!BI11/('SC-Population'!D11+'SC-Population'!G11+'SC-Population'!J11+'SC-Population'!M11)%</f>
        <v>73.179003882496289</v>
      </c>
      <c r="Z11" s="76">
        <f>EnrlSC!BJ11/('SC-Population'!E11+'SC-Population'!H11+'SC-Population'!K11+'SC-Population'!N11)%</f>
        <v>74.281871280097093</v>
      </c>
    </row>
    <row r="12" spans="1:62" s="58" customFormat="1" ht="18.75" customHeight="1" x14ac:dyDescent="0.25">
      <c r="A12" s="35">
        <v>7</v>
      </c>
      <c r="B12" s="36" t="s">
        <v>21</v>
      </c>
      <c r="C12" s="76">
        <f>EnrlSC!U12/'SC-Population'!C12%</f>
        <v>109.48296540627973</v>
      </c>
      <c r="D12" s="76">
        <f>EnrlSC!V12/'SC-Population'!D12%</f>
        <v>123.50475445470865</v>
      </c>
      <c r="E12" s="76">
        <f>EnrlSC!W12/'SC-Population'!E12%</f>
        <v>115.97112318853775</v>
      </c>
      <c r="F12" s="76">
        <f>EnrlSC!AG12/'SC-Population'!F12%</f>
        <v>80.733118630536168</v>
      </c>
      <c r="G12" s="76">
        <f>EnrlSC!AH12/'SC-Population'!G12%</f>
        <v>75.466307902558214</v>
      </c>
      <c r="H12" s="76">
        <f>EnrlSC!AI12/'SC-Population'!H12%</f>
        <v>78.251336935768279</v>
      </c>
      <c r="I12" s="76">
        <f>EnrlSC!AJ12/('SC-Population'!C12+'SC-Population'!F12)%</f>
        <v>98.340844709739315</v>
      </c>
      <c r="J12" s="76">
        <f>EnrlSC!AK12/('SC-Population'!D12+'SC-Population'!G12)%</f>
        <v>104.49678922552307</v>
      </c>
      <c r="K12" s="76">
        <f>EnrlSC!AL12/('SC-Population'!E12+'SC-Population'!H12)%</f>
        <v>101.20977883796108</v>
      </c>
      <c r="L12" s="76">
        <f>EnrlSC!AS12/'SC-Population'!I12%</f>
        <v>73.537343178058393</v>
      </c>
      <c r="M12" s="76">
        <f>EnrlSC!AT12/'SC-Population'!J12%</f>
        <v>57.284059424356833</v>
      </c>
      <c r="N12" s="76">
        <f>EnrlSC!AU12/'SC-Population'!K12%</f>
        <v>65.853968400337152</v>
      </c>
      <c r="O12" s="76">
        <f>EnrlSC!AV12/('SC-Population'!C12+'SC-Population'!F12+'SC-Population'!I12)%</f>
        <v>93.161294932637546</v>
      </c>
      <c r="P12" s="76">
        <f>EnrlSC!AW12/('SC-Population'!D12+'SC-Population'!G12+'SC-Population'!J12)%</f>
        <v>94.426676122665725</v>
      </c>
      <c r="Q12" s="76">
        <f>EnrlSC!AX12/('SC-Population'!E12+'SC-Population'!H12+'SC-Population'!K12)%</f>
        <v>93.752800860866387</v>
      </c>
      <c r="R12" s="76">
        <f>EnrlSC!BE12/'SC-Population'!L12%</f>
        <v>42.018153236804736</v>
      </c>
      <c r="S12" s="76">
        <f>EnrlSC!BF12/'SC-Population'!M12%</f>
        <v>32.065012790535661</v>
      </c>
      <c r="T12" s="76">
        <f>EnrlSC!BG12/'SC-Population'!N12%</f>
        <v>37.348982209863131</v>
      </c>
      <c r="U12" s="76">
        <f>(EnrlSC!AS12+EnrlSC!BE12)/('SC-Population'!L12+'SC-Population'!I12)%</f>
        <v>57.399674440417336</v>
      </c>
      <c r="V12" s="76">
        <f>(EnrlSC!AT12+EnrlSC!BF12)/('SC-Population'!M12+'SC-Population'!J12)%</f>
        <v>44.463399740122412</v>
      </c>
      <c r="W12" s="76">
        <f>(EnrlSC!AU12+EnrlSC!BG12)/('SC-Population'!N12+'SC-Population'!K12)%</f>
        <v>51.308186040156222</v>
      </c>
      <c r="X12" s="76">
        <f>EnrlSC!BH12/('SC-Population'!C12+'SC-Population'!F12+'SC-Population'!I12+'SC-Population'!L12)%</f>
        <v>83.970088438287434</v>
      </c>
      <c r="Y12" s="76">
        <f>EnrlSC!BI12/('SC-Population'!D12+'SC-Population'!G12+'SC-Population'!J12+'SC-Population'!M12)%</f>
        <v>83.157812485433695</v>
      </c>
      <c r="Z12" s="76">
        <f>EnrlSC!BJ12/('SC-Population'!E12+'SC-Population'!H12+'SC-Population'!K12+'SC-Population'!N12)%</f>
        <v>83.59014447668288</v>
      </c>
    </row>
    <row r="13" spans="1:62" s="58" customFormat="1" ht="18.75" customHeight="1" x14ac:dyDescent="0.25">
      <c r="A13" s="35">
        <v>8</v>
      </c>
      <c r="B13" s="36" t="s">
        <v>22</v>
      </c>
      <c r="C13" s="76">
        <f>EnrlSC!U13/'SC-Population'!C13%</f>
        <v>122.97826412854559</v>
      </c>
      <c r="D13" s="76">
        <f>EnrlSC!V13/'SC-Population'!D13%</f>
        <v>132.57694519846203</v>
      </c>
      <c r="E13" s="76">
        <f>EnrlSC!W13/'SC-Population'!E13%</f>
        <v>127.32976101485764</v>
      </c>
      <c r="F13" s="76">
        <f>EnrlSC!AG13/'SC-Population'!F13%</f>
        <v>102.99358537208653</v>
      </c>
      <c r="G13" s="76">
        <f>EnrlSC!AH13/'SC-Population'!G13%</f>
        <v>112.30811268748955</v>
      </c>
      <c r="H13" s="76">
        <f>EnrlSC!AI13/'SC-Population'!H13%</f>
        <v>107.30277291861159</v>
      </c>
      <c r="I13" s="76">
        <f>EnrlSC!AJ13/('SC-Population'!C13+'SC-Population'!F13)%</f>
        <v>115.5483943374239</v>
      </c>
      <c r="J13" s="76">
        <f>EnrlSC!AK13/('SC-Population'!D13+'SC-Population'!G13)%</f>
        <v>124.86347497509753</v>
      </c>
      <c r="K13" s="76">
        <f>EnrlSC!AL13/('SC-Population'!E13+'SC-Population'!H13)%</f>
        <v>119.80383429034204</v>
      </c>
      <c r="L13" s="76">
        <f>EnrlSC!AS13/'SC-Population'!I13%</f>
        <v>84.382308339050809</v>
      </c>
      <c r="M13" s="76">
        <f>EnrlSC!AT13/'SC-Population'!J13%</f>
        <v>88.871907266981438</v>
      </c>
      <c r="N13" s="76">
        <f>EnrlSC!AU13/'SC-Population'!K13%</f>
        <v>86.446921267978723</v>
      </c>
      <c r="O13" s="76">
        <f>EnrlSC!AV13/('SC-Population'!C13+'SC-Population'!F13+'SC-Population'!I13)%</f>
        <v>109.25753894417903</v>
      </c>
      <c r="P13" s="76">
        <f>EnrlSC!AW13/('SC-Population'!D13+'SC-Population'!G13+'SC-Population'!J13)%</f>
        <v>117.52751670058733</v>
      </c>
      <c r="Q13" s="76">
        <f>EnrlSC!AX13/('SC-Population'!E13+'SC-Population'!H13+'SC-Population'!K13)%</f>
        <v>113.04062558012738</v>
      </c>
      <c r="R13" s="76">
        <f>EnrlSC!BE13/'SC-Population'!L13%</f>
        <v>54.223115200587465</v>
      </c>
      <c r="S13" s="76">
        <f>EnrlSC!BF13/'SC-Population'!M13%</f>
        <v>54.05849868698531</v>
      </c>
      <c r="T13" s="76">
        <f>EnrlSC!BG13/'SC-Population'!N13%</f>
        <v>54.147958166017901</v>
      </c>
      <c r="U13" s="76">
        <f>(EnrlSC!AS13+EnrlSC!BE13)/('SC-Population'!L13+'SC-Population'!I13)%</f>
        <v>69.348349440949136</v>
      </c>
      <c r="V13" s="76">
        <f>(EnrlSC!AT13+EnrlSC!BF13)/('SC-Population'!M13+'SC-Population'!J13)%</f>
        <v>71.633833783294307</v>
      </c>
      <c r="W13" s="76">
        <f>(EnrlSC!AU13+EnrlSC!BG13)/('SC-Population'!N13+'SC-Population'!K13)%</f>
        <v>70.39560885616477</v>
      </c>
      <c r="X13" s="76">
        <f>EnrlSC!BH13/('SC-Population'!C13+'SC-Population'!F13+'SC-Population'!I13+'SC-Population'!L13)%</f>
        <v>100.06102043331349</v>
      </c>
      <c r="Y13" s="76">
        <f>EnrlSC!BI13/('SC-Population'!D13+'SC-Population'!G13+'SC-Population'!J13+'SC-Population'!M13)%</f>
        <v>106.95317853422695</v>
      </c>
      <c r="Z13" s="76">
        <f>EnrlSC!BJ13/('SC-Population'!E13+'SC-Population'!H13+'SC-Population'!K13+'SC-Population'!N13)%</f>
        <v>103.21280236934501</v>
      </c>
    </row>
    <row r="14" spans="1:62" s="58" customFormat="1" ht="18.75" customHeight="1" x14ac:dyDescent="0.25">
      <c r="A14" s="35">
        <v>9</v>
      </c>
      <c r="B14" s="36" t="s">
        <v>23</v>
      </c>
      <c r="C14" s="76">
        <f>EnrlSC!U14/'SC-Population'!C14%</f>
        <v>115.01496721294852</v>
      </c>
      <c r="D14" s="76">
        <f>EnrlSC!V14/'SC-Population'!D14%</f>
        <v>116.72137049561461</v>
      </c>
      <c r="E14" s="76">
        <f>EnrlSC!W14/'SC-Population'!E14%</f>
        <v>115.84118458607739</v>
      </c>
      <c r="F14" s="76">
        <f>EnrlSC!AG14/'SC-Population'!F14%</f>
        <v>120.62057398479396</v>
      </c>
      <c r="G14" s="76">
        <f>EnrlSC!AH14/'SC-Population'!G14%</f>
        <v>118.86599526833031</v>
      </c>
      <c r="H14" s="76">
        <f>EnrlSC!AI14/'SC-Population'!H14%</f>
        <v>119.77529606574501</v>
      </c>
      <c r="I14" s="76">
        <f>EnrlSC!AJ14/('SC-Population'!C14+'SC-Population'!F14)%</f>
        <v>117.1593097650241</v>
      </c>
      <c r="J14" s="76">
        <f>EnrlSC!AK14/('SC-Population'!D14+'SC-Population'!G14)%</f>
        <v>117.53683935357164</v>
      </c>
      <c r="K14" s="76">
        <f>EnrlSC!AL14/('SC-Population'!E14+'SC-Population'!H14)%</f>
        <v>117.34175442224152</v>
      </c>
      <c r="L14" s="76">
        <f>EnrlSC!AS14/'SC-Population'!I14%</f>
        <v>97.559357091854864</v>
      </c>
      <c r="M14" s="76">
        <f>EnrlSC!AT14/'SC-Population'!J14%</f>
        <v>101.21942557187374</v>
      </c>
      <c r="N14" s="76">
        <f>EnrlSC!AU14/'SC-Population'!K14%</f>
        <v>99.309250939720954</v>
      </c>
      <c r="O14" s="76">
        <f>EnrlSC!AV14/('SC-Population'!C14+'SC-Population'!F14+'SC-Population'!I14)%</f>
        <v>113.14297813430984</v>
      </c>
      <c r="P14" s="76">
        <f>EnrlSC!AW14/('SC-Population'!D14+'SC-Population'!G14+'SC-Population'!J14)%</f>
        <v>114.24771803592415</v>
      </c>
      <c r="Q14" s="76">
        <f>EnrlSC!AX14/('SC-Population'!E14+'SC-Population'!H14+'SC-Population'!K14)%</f>
        <v>113.67569606705533</v>
      </c>
      <c r="R14" s="76">
        <f>EnrlSC!BE14/'SC-Population'!L14%</f>
        <v>67.467306870952456</v>
      </c>
      <c r="S14" s="76">
        <f>EnrlSC!BF14/'SC-Population'!M14%</f>
        <v>67.971834725399745</v>
      </c>
      <c r="T14" s="76">
        <f>EnrlSC!BG14/'SC-Population'!N14%</f>
        <v>67.707182080452498</v>
      </c>
      <c r="U14" s="76">
        <f>(EnrlSC!AS14+EnrlSC!BE14)/('SC-Population'!L14+'SC-Population'!I14)%</f>
        <v>82.567220604576463</v>
      </c>
      <c r="V14" s="76">
        <f>(EnrlSC!AT14+EnrlSC!BF14)/('SC-Population'!M14+'SC-Population'!J14)%</f>
        <v>84.743769391472824</v>
      </c>
      <c r="W14" s="76">
        <f>(EnrlSC!AU14+EnrlSC!BG14)/('SC-Population'!N14+'SC-Population'!K14)%</f>
        <v>83.604961343600067</v>
      </c>
      <c r="X14" s="76">
        <f>EnrlSC!BH14/('SC-Population'!C14+'SC-Population'!F14+'SC-Population'!I14+'SC-Population'!L14)%</f>
        <v>105.42116136096098</v>
      </c>
      <c r="Y14" s="76">
        <f>EnrlSC!BI14/('SC-Population'!D14+'SC-Population'!G14+'SC-Population'!J14+'SC-Population'!M14)%</f>
        <v>106.59911303691061</v>
      </c>
      <c r="Z14" s="76">
        <f>EnrlSC!BJ14/('SC-Population'!E14+'SC-Population'!H14+'SC-Population'!K14+'SC-Population'!N14)%</f>
        <v>105.98784986125749</v>
      </c>
    </row>
    <row r="15" spans="1:62" s="58" customFormat="1" ht="18.75" customHeight="1" x14ac:dyDescent="0.25">
      <c r="A15" s="35">
        <v>10</v>
      </c>
      <c r="B15" s="36" t="s">
        <v>24</v>
      </c>
      <c r="C15" s="76">
        <f>EnrlSC!U15/'SC-Population'!C15%</f>
        <v>116.11559766670335</v>
      </c>
      <c r="D15" s="76">
        <f>EnrlSC!V15/'SC-Population'!D15%</f>
        <v>115.45418253321398</v>
      </c>
      <c r="E15" s="76">
        <f>EnrlSC!W15/'SC-Population'!E15%</f>
        <v>115.80805706726277</v>
      </c>
      <c r="F15" s="76">
        <f>EnrlSC!AG15/'SC-Population'!F15%</f>
        <v>97.699080693748201</v>
      </c>
      <c r="G15" s="76">
        <f>EnrlSC!AH15/'SC-Population'!G15%</f>
        <v>97.531395639163406</v>
      </c>
      <c r="H15" s="76">
        <f>EnrlSC!AI15/'SC-Population'!H15%</f>
        <v>97.619059252046654</v>
      </c>
      <c r="I15" s="76">
        <f>EnrlSC!AJ15/('SC-Population'!C15+'SC-Population'!F15)%</f>
        <v>108.72365510934812</v>
      </c>
      <c r="J15" s="76">
        <f>EnrlSC!AK15/('SC-Population'!D15+'SC-Population'!G15)%</f>
        <v>108.04788257690736</v>
      </c>
      <c r="K15" s="76">
        <f>EnrlSC!AL15/('SC-Population'!E15+'SC-Population'!H15)%</f>
        <v>108.40607289265481</v>
      </c>
      <c r="L15" s="76">
        <f>EnrlSC!AS15/'SC-Population'!I15%</f>
        <v>66.260273220949443</v>
      </c>
      <c r="M15" s="76">
        <f>EnrlSC!AT15/'SC-Population'!J15%</f>
        <v>58.766294587786327</v>
      </c>
      <c r="N15" s="76">
        <f>EnrlSC!AU15/'SC-Population'!K15%</f>
        <v>62.58703426261156</v>
      </c>
      <c r="O15" s="76">
        <f>EnrlSC!AV15/('SC-Population'!C15+'SC-Population'!F15+'SC-Population'!I15)%</f>
        <v>99.830746978943665</v>
      </c>
      <c r="P15" s="76">
        <f>EnrlSC!AW15/('SC-Population'!D15+'SC-Population'!G15+'SC-Population'!J15)%</f>
        <v>97.050971373146297</v>
      </c>
      <c r="Q15" s="76">
        <f>EnrlSC!AX15/('SC-Population'!E15+'SC-Population'!H15+'SC-Population'!K15)%</f>
        <v>98.512251869853827</v>
      </c>
      <c r="R15" s="76">
        <f>EnrlSC!BE15/'SC-Population'!L15%</f>
        <v>32.260065214780624</v>
      </c>
      <c r="S15" s="76">
        <f>EnrlSC!BF15/'SC-Population'!M15%</f>
        <v>29.017612322746871</v>
      </c>
      <c r="T15" s="76">
        <f>EnrlSC!BG15/'SC-Population'!N15%</f>
        <v>30.706716038788066</v>
      </c>
      <c r="U15" s="76">
        <f>(EnrlSC!AS15+EnrlSC!BE15)/('SC-Population'!L15+'SC-Population'!I15)%</f>
        <v>48.082533140607751</v>
      </c>
      <c r="V15" s="76">
        <f>(EnrlSC!AT15+EnrlSC!BF15)/('SC-Population'!M15+'SC-Population'!J15)%</f>
        <v>43.190759037217404</v>
      </c>
      <c r="W15" s="76">
        <f>(EnrlSC!AU15+EnrlSC!BG15)/('SC-Population'!N15+'SC-Population'!K15)%</f>
        <v>45.713507435266315</v>
      </c>
      <c r="X15" s="76">
        <f>EnrlSC!BH15/('SC-Population'!C15+'SC-Population'!F15+'SC-Population'!I15+'SC-Population'!L15)%</f>
        <v>86.726213719278917</v>
      </c>
      <c r="Y15" s="76">
        <f>EnrlSC!BI15/('SC-Population'!D15+'SC-Population'!G15+'SC-Population'!J15+'SC-Population'!M15)%</f>
        <v>83.653056637124024</v>
      </c>
      <c r="Z15" s="76">
        <f>EnrlSC!BJ15/('SC-Population'!E15+'SC-Population'!H15+'SC-Population'!K15+'SC-Population'!N15)%</f>
        <v>85.265711598103877</v>
      </c>
    </row>
    <row r="16" spans="1:62" s="58" customFormat="1" ht="18.75" customHeight="1" x14ac:dyDescent="0.25">
      <c r="A16" s="35">
        <v>11</v>
      </c>
      <c r="B16" s="36" t="s">
        <v>53</v>
      </c>
      <c r="C16" s="76">
        <f>EnrlSC!U16/'SC-Population'!C16%</f>
        <v>165.86590987702434</v>
      </c>
      <c r="D16" s="76">
        <f>EnrlSC!V16/'SC-Population'!D16%</f>
        <v>166.81504693506528</v>
      </c>
      <c r="E16" s="76">
        <f>EnrlSC!W16/'SC-Population'!E16%</f>
        <v>166.32881961151659</v>
      </c>
      <c r="F16" s="76">
        <f>EnrlSC!AG16/'SC-Population'!F16%</f>
        <v>92.819110275875147</v>
      </c>
      <c r="G16" s="76">
        <f>EnrlSC!AH16/'SC-Population'!G16%</f>
        <v>88.414768262803221</v>
      </c>
      <c r="H16" s="76">
        <f>EnrlSC!AI16/'SC-Population'!H16%</f>
        <v>90.684674182461947</v>
      </c>
      <c r="I16" s="76">
        <f>EnrlSC!AJ16/('SC-Population'!C16+'SC-Population'!F16)%</f>
        <v>138.52085276549485</v>
      </c>
      <c r="J16" s="76">
        <f>EnrlSC!AK16/('SC-Population'!D16+'SC-Population'!G16)%</f>
        <v>137.69309949185879</v>
      </c>
      <c r="K16" s="76">
        <f>EnrlSC!AL16/('SC-Population'!E16+'SC-Population'!H16)%</f>
        <v>138.11809949940167</v>
      </c>
      <c r="L16" s="76">
        <f>EnrlSC!AS16/'SC-Population'!I16%</f>
        <v>47.902632902870785</v>
      </c>
      <c r="M16" s="76">
        <f>EnrlSC!AT16/'SC-Population'!J16%</f>
        <v>44.558380355636636</v>
      </c>
      <c r="N16" s="76">
        <f>EnrlSC!AU16/'SC-Population'!K16%</f>
        <v>46.336927137273364</v>
      </c>
      <c r="O16" s="76">
        <f>EnrlSC!AV16/('SC-Population'!C16+'SC-Population'!F16+'SC-Population'!I16)%</f>
        <v>120.5221758170336</v>
      </c>
      <c r="P16" s="76">
        <f>EnrlSC!AW16/('SC-Population'!D16+'SC-Population'!G16+'SC-Population'!J16)%</f>
        <v>120.26285935115708</v>
      </c>
      <c r="Q16" s="76">
        <f>EnrlSC!AX16/('SC-Population'!E16+'SC-Population'!H16+'SC-Population'!K16)%</f>
        <v>120.39692274872242</v>
      </c>
      <c r="R16" s="76">
        <f>EnrlSC!BE16/'SC-Population'!L16%</f>
        <v>11.8068075532031</v>
      </c>
      <c r="S16" s="76">
        <f>EnrlSC!BF16/'SC-Population'!M16%</f>
        <v>12.961450332204697</v>
      </c>
      <c r="T16" s="76">
        <f>EnrlSC!BG16/'SC-Population'!N16%</f>
        <v>12.346451323511543</v>
      </c>
      <c r="U16" s="76">
        <f>(EnrlSC!AS16+EnrlSC!BE16)/('SC-Population'!L16+'SC-Population'!I16)%</f>
        <v>30.338653436527458</v>
      </c>
      <c r="V16" s="76">
        <f>(EnrlSC!AT16+EnrlSC!BF16)/('SC-Population'!M16+'SC-Population'!J16)%</f>
        <v>29.209196996133194</v>
      </c>
      <c r="W16" s="76">
        <f>(EnrlSC!AU16+EnrlSC!BG16)/('SC-Population'!N16+'SC-Population'!K16)%</f>
        <v>29.810311219232617</v>
      </c>
      <c r="X16" s="76">
        <f>EnrlSC!BH16/('SC-Population'!C16+'SC-Population'!F16+'SC-Population'!I16+'SC-Population'!L16)%</f>
        <v>103.29899678607826</v>
      </c>
      <c r="Y16" s="76">
        <f>EnrlSC!BI16/('SC-Population'!D16+'SC-Population'!G16+'SC-Population'!J16+'SC-Population'!M16)%</f>
        <v>104.1420658109658</v>
      </c>
      <c r="Z16" s="76">
        <f>EnrlSC!BJ16/('SC-Population'!E16+'SC-Population'!H16+'SC-Population'!K16+'SC-Population'!N16)%</f>
        <v>103.70417203524177</v>
      </c>
    </row>
    <row r="17" spans="1:26" s="58" customFormat="1" ht="18.75" customHeight="1" x14ac:dyDescent="0.25">
      <c r="A17" s="35">
        <v>12</v>
      </c>
      <c r="B17" s="36" t="s">
        <v>25</v>
      </c>
      <c r="C17" s="76">
        <f>EnrlSC!U17/'SC-Population'!C17%</f>
        <v>109.52204294494915</v>
      </c>
      <c r="D17" s="76">
        <f>EnrlSC!V17/'SC-Population'!D17%</f>
        <v>107.66377257292059</v>
      </c>
      <c r="E17" s="76">
        <f>EnrlSC!W17/'SC-Population'!E17%</f>
        <v>108.61664155835868</v>
      </c>
      <c r="F17" s="76">
        <f>EnrlSC!AG17/'SC-Population'!F17%</f>
        <v>94.061893718481173</v>
      </c>
      <c r="G17" s="76">
        <f>EnrlSC!AH17/'SC-Population'!G17%</f>
        <v>89.924055912767372</v>
      </c>
      <c r="H17" s="76">
        <f>EnrlSC!AI17/'SC-Population'!H17%</f>
        <v>92.051346061696847</v>
      </c>
      <c r="I17" s="76">
        <f>EnrlSC!AJ17/('SC-Population'!C17+'SC-Population'!F17)%</f>
        <v>103.64988059133532</v>
      </c>
      <c r="J17" s="76">
        <f>EnrlSC!AK17/('SC-Population'!D17+'SC-Population'!G17)%</f>
        <v>100.94808337084937</v>
      </c>
      <c r="K17" s="76">
        <f>EnrlSC!AL17/('SC-Population'!E17+'SC-Population'!H17)%</f>
        <v>102.33485678844926</v>
      </c>
      <c r="L17" s="76">
        <f>EnrlSC!AS17/'SC-Population'!I17%</f>
        <v>69.81271839600862</v>
      </c>
      <c r="M17" s="76">
        <f>EnrlSC!AT17/'SC-Population'!J17%</f>
        <v>70.066969480027183</v>
      </c>
      <c r="N17" s="76">
        <f>EnrlSC!AU17/'SC-Population'!K17%</f>
        <v>69.933079032317991</v>
      </c>
      <c r="O17" s="76">
        <f>EnrlSC!AV17/('SC-Population'!C17+'SC-Population'!F17+'SC-Population'!I17)%</f>
        <v>96.599885049504323</v>
      </c>
      <c r="P17" s="76">
        <f>EnrlSC!AW17/('SC-Population'!D17+'SC-Population'!G17+'SC-Population'!J17)%</f>
        <v>94.781765952940745</v>
      </c>
      <c r="Q17" s="76">
        <f>EnrlSC!AX17/('SC-Population'!E17+'SC-Population'!H17+'SC-Population'!K17)%</f>
        <v>95.719914140834263</v>
      </c>
      <c r="R17" s="76">
        <f>EnrlSC!BE17/'SC-Population'!L17%</f>
        <v>42.100523268762828</v>
      </c>
      <c r="S17" s="76">
        <f>EnrlSC!BF17/'SC-Population'!M17%</f>
        <v>43.771333149572648</v>
      </c>
      <c r="T17" s="76">
        <f>EnrlSC!BG17/'SC-Population'!N17%</f>
        <v>42.877127967231715</v>
      </c>
      <c r="U17" s="76">
        <f>(EnrlSC!AS17+EnrlSC!BE17)/('SC-Population'!L17+'SC-Population'!I17)%</f>
        <v>56.328182487336896</v>
      </c>
      <c r="V17" s="76">
        <f>(EnrlSC!AT17+EnrlSC!BF17)/('SC-Population'!M17+'SC-Population'!J17)%</f>
        <v>57.498061618533562</v>
      </c>
      <c r="W17" s="76">
        <f>(EnrlSC!AU17+EnrlSC!BG17)/('SC-Population'!N17+'SC-Population'!K17)%</f>
        <v>56.877148115897128</v>
      </c>
      <c r="X17" s="76">
        <f>EnrlSC!BH17/('SC-Population'!C17+'SC-Population'!F17+'SC-Population'!I17+'SC-Population'!L17)%</f>
        <v>87.612676115855294</v>
      </c>
      <c r="Y17" s="76">
        <f>EnrlSC!BI17/('SC-Population'!D17+'SC-Population'!G17+'SC-Population'!J17+'SC-Population'!M17)%</f>
        <v>86.896839809041978</v>
      </c>
      <c r="Z17" s="76">
        <f>EnrlSC!BJ17/('SC-Population'!E17+'SC-Population'!H17+'SC-Population'!K17+'SC-Population'!N17)%</f>
        <v>87.268408264600993</v>
      </c>
    </row>
    <row r="18" spans="1:26" s="58" customFormat="1" ht="18.75" customHeight="1" x14ac:dyDescent="0.25">
      <c r="A18" s="35">
        <v>13</v>
      </c>
      <c r="B18" s="36" t="s">
        <v>26</v>
      </c>
      <c r="C18" s="76">
        <f>EnrlSC!U18/'SC-Population'!C18%</f>
        <v>100.52202840171239</v>
      </c>
      <c r="D18" s="76">
        <f>EnrlSC!V18/'SC-Population'!D18%</f>
        <v>98.309629863118829</v>
      </c>
      <c r="E18" s="76">
        <f>EnrlSC!W18/'SC-Population'!E18%</f>
        <v>99.433076368515998</v>
      </c>
      <c r="F18" s="76">
        <f>EnrlSC!AG18/'SC-Population'!F18%</f>
        <v>117.05988047395212</v>
      </c>
      <c r="G18" s="76">
        <f>EnrlSC!AH18/'SC-Population'!G18%</f>
        <v>108.98610603948519</v>
      </c>
      <c r="H18" s="76">
        <f>EnrlSC!AI18/'SC-Population'!H18%</f>
        <v>113.05859541009359</v>
      </c>
      <c r="I18" s="76">
        <f>EnrlSC!AJ18/('SC-Population'!C18+'SC-Population'!F18)%</f>
        <v>106.92127742821758</v>
      </c>
      <c r="J18" s="76">
        <f>EnrlSC!AK18/('SC-Population'!D18+'SC-Population'!G18)%</f>
        <v>102.47520613771508</v>
      </c>
      <c r="K18" s="76">
        <f>EnrlSC!AL18/('SC-Population'!E18+'SC-Population'!H18)%</f>
        <v>104.72705276227659</v>
      </c>
      <c r="L18" s="76">
        <f>EnrlSC!AS18/'SC-Population'!I18%</f>
        <v>103.44625925292701</v>
      </c>
      <c r="M18" s="76">
        <f>EnrlSC!AT18/'SC-Population'!J18%</f>
        <v>100.32226903186451</v>
      </c>
      <c r="N18" s="76">
        <f>EnrlSC!AU18/'SC-Population'!K18%</f>
        <v>101.88748202615828</v>
      </c>
      <c r="O18" s="76">
        <f>EnrlSC!AV18/('SC-Population'!C18+'SC-Population'!F18+'SC-Population'!I18)%</f>
        <v>106.18506253863998</v>
      </c>
      <c r="P18" s="76">
        <f>EnrlSC!AW18/('SC-Population'!D18+'SC-Population'!G18+'SC-Population'!J18)%</f>
        <v>102.01119978897671</v>
      </c>
      <c r="Q18" s="76">
        <f>EnrlSC!AX18/('SC-Population'!E18+'SC-Population'!H18+'SC-Population'!K18)%</f>
        <v>104.12031766527734</v>
      </c>
      <c r="R18" s="76">
        <f>EnrlSC!BE18/'SC-Population'!L18%</f>
        <v>53.921277883017289</v>
      </c>
      <c r="S18" s="76">
        <f>EnrlSC!BF18/'SC-Population'!M18%</f>
        <v>66.185864247450056</v>
      </c>
      <c r="T18" s="76">
        <f>EnrlSC!BG18/'SC-Population'!N18%</f>
        <v>60.019414085005856</v>
      </c>
      <c r="U18" s="76">
        <f>(EnrlSC!AS18+EnrlSC!BE18)/('SC-Population'!L18+'SC-Population'!I18)%</f>
        <v>78.540334523592776</v>
      </c>
      <c r="V18" s="76">
        <f>(EnrlSC!AT18+EnrlSC!BF18)/('SC-Population'!M18+'SC-Population'!J18)%</f>
        <v>83.215108611208777</v>
      </c>
      <c r="W18" s="76">
        <f>(EnrlSC!AU18+EnrlSC!BG18)/('SC-Population'!N18+'SC-Population'!K18)%</f>
        <v>80.868787696214454</v>
      </c>
      <c r="X18" s="76">
        <f>EnrlSC!BH18/('SC-Population'!C18+'SC-Population'!F18+'SC-Population'!I18+'SC-Population'!L18)%</f>
        <v>96.960545237224565</v>
      </c>
      <c r="Y18" s="76">
        <f>EnrlSC!BI18/('SC-Population'!D18+'SC-Population'!G18+'SC-Population'!J18+'SC-Population'!M18)%</f>
        <v>95.635171762156645</v>
      </c>
      <c r="Z18" s="76">
        <f>EnrlSC!BJ18/('SC-Population'!E18+'SC-Population'!H18+'SC-Population'!K18+'SC-Population'!N18)%</f>
        <v>96.304309207135532</v>
      </c>
    </row>
    <row r="19" spans="1:26" s="58" customFormat="1" ht="18.75" customHeight="1" x14ac:dyDescent="0.25">
      <c r="A19" s="35">
        <v>14</v>
      </c>
      <c r="B19" s="36" t="s">
        <v>27</v>
      </c>
      <c r="C19" s="76">
        <f>EnrlSC!U19/'SC-Population'!C19%</f>
        <v>136.59190049829883</v>
      </c>
      <c r="D19" s="76">
        <f>EnrlSC!V19/'SC-Population'!D19%</f>
        <v>148.47266055872316</v>
      </c>
      <c r="E19" s="76">
        <f>EnrlSC!W19/'SC-Population'!E19%</f>
        <v>142.19058035245783</v>
      </c>
      <c r="F19" s="76">
        <f>EnrlSC!AG19/'SC-Population'!F19%</f>
        <v>110.00972992592376</v>
      </c>
      <c r="G19" s="76">
        <f>EnrlSC!AH19/'SC-Population'!G19%</f>
        <v>121.97393420663033</v>
      </c>
      <c r="H19" s="76">
        <f>EnrlSC!AI19/'SC-Population'!H19%</f>
        <v>115.71032678247603</v>
      </c>
      <c r="I19" s="76">
        <f>EnrlSC!AJ19/('SC-Population'!C19+'SC-Population'!F19)%</f>
        <v>126.83471786708506</v>
      </c>
      <c r="J19" s="76">
        <f>EnrlSC!AK19/('SC-Population'!D19+'SC-Population'!G19)%</f>
        <v>138.61655948181806</v>
      </c>
      <c r="K19" s="76">
        <f>EnrlSC!AL19/('SC-Population'!E19+'SC-Population'!H19)%</f>
        <v>132.40955174613711</v>
      </c>
      <c r="L19" s="76">
        <f>EnrlSC!AS19/'SC-Population'!I19%</f>
        <v>110.30492626361331</v>
      </c>
      <c r="M19" s="76">
        <f>EnrlSC!AT19/'SC-Population'!J19%</f>
        <v>74.372619416089066</v>
      </c>
      <c r="N19" s="76">
        <f>EnrlSC!AU19/'SC-Population'!K19%</f>
        <v>93.71150059019017</v>
      </c>
      <c r="O19" s="76">
        <f>EnrlSC!AV19/('SC-Population'!C19+'SC-Population'!F19+'SC-Population'!I19)%</f>
        <v>123.63321799017805</v>
      </c>
      <c r="P19" s="76">
        <f>EnrlSC!AW19/('SC-Population'!D19+'SC-Population'!G19+'SC-Population'!J19)%</f>
        <v>126.62579766929022</v>
      </c>
      <c r="Q19" s="76">
        <f>EnrlSC!AX19/('SC-Population'!E19+'SC-Population'!H19+'SC-Population'!K19)%</f>
        <v>125.04274186620476</v>
      </c>
      <c r="R19" s="76">
        <f>EnrlSC!BE19/'SC-Population'!L19%</f>
        <v>55.766452852553442</v>
      </c>
      <c r="S19" s="76">
        <f>EnrlSC!BF19/'SC-Population'!M19%</f>
        <v>44.93500858092878</v>
      </c>
      <c r="T19" s="76">
        <f>EnrlSC!BG19/'SC-Population'!N19%</f>
        <v>50.902570150779482</v>
      </c>
      <c r="U19" s="76">
        <f>(EnrlSC!AS19+EnrlSC!BE19)/('SC-Population'!L19+'SC-Population'!I19)%</f>
        <v>83.453264125320572</v>
      </c>
      <c r="V19" s="76">
        <f>(EnrlSC!AT19+EnrlSC!BF19)/('SC-Population'!M19+'SC-Population'!J19)%</f>
        <v>60.257084874031463</v>
      </c>
      <c r="W19" s="76">
        <f>(EnrlSC!AU19+EnrlSC!BG19)/('SC-Population'!N19+'SC-Population'!K19)%</f>
        <v>72.885164176280767</v>
      </c>
      <c r="X19" s="76">
        <f>EnrlSC!BH19/('SC-Population'!C19+'SC-Population'!F19+'SC-Population'!I19+'SC-Population'!L19)%</f>
        <v>112.90113212683831</v>
      </c>
      <c r="Y19" s="76">
        <f>EnrlSC!BI19/('SC-Population'!D19+'SC-Population'!G19+'SC-Population'!J19+'SC-Population'!M19)%</f>
        <v>114.64020599585682</v>
      </c>
      <c r="Z19" s="76">
        <f>EnrlSC!BJ19/('SC-Population'!E19+'SC-Population'!H19+'SC-Population'!K19+'SC-Population'!N19)%</f>
        <v>113.71441311881514</v>
      </c>
    </row>
    <row r="20" spans="1:26" s="58" customFormat="1" ht="18.75" customHeight="1" x14ac:dyDescent="0.25">
      <c r="A20" s="35">
        <v>15</v>
      </c>
      <c r="B20" s="36" t="s">
        <v>28</v>
      </c>
      <c r="C20" s="76">
        <f>EnrlSC!U20/'SC-Population'!C20%</f>
        <v>136.29417820632744</v>
      </c>
      <c r="D20" s="76">
        <f>EnrlSC!V20/'SC-Population'!D20%</f>
        <v>136.80213979278201</v>
      </c>
      <c r="E20" s="76">
        <f>EnrlSC!W20/'SC-Population'!E20%</f>
        <v>136.5383519341772</v>
      </c>
      <c r="F20" s="76">
        <f>EnrlSC!AG20/'SC-Population'!F20%</f>
        <v>122.63613930614868</v>
      </c>
      <c r="G20" s="76">
        <f>EnrlSC!AH20/'SC-Population'!G20%</f>
        <v>118.51669166664686</v>
      </c>
      <c r="H20" s="76">
        <f>EnrlSC!AI20/'SC-Population'!H20%</f>
        <v>120.64385000360288</v>
      </c>
      <c r="I20" s="76">
        <f>EnrlSC!AJ20/('SC-Population'!C20+'SC-Population'!F20)%</f>
        <v>131.03809918431497</v>
      </c>
      <c r="J20" s="76">
        <f>EnrlSC!AK20/('SC-Population'!D20+'SC-Population'!G20)%</f>
        <v>129.71428884315532</v>
      </c>
      <c r="K20" s="76">
        <f>EnrlSC!AL20/('SC-Population'!E20+'SC-Population'!H20)%</f>
        <v>130.4002510068087</v>
      </c>
      <c r="L20" s="76">
        <f>EnrlSC!AS20/'SC-Population'!I20%</f>
        <v>103.30891530858815</v>
      </c>
      <c r="M20" s="76">
        <f>EnrlSC!AT20/'SC-Population'!J20%</f>
        <v>97.594881521854262</v>
      </c>
      <c r="N20" s="76">
        <f>EnrlSC!AU20/'SC-Population'!K20%</f>
        <v>100.60292069121635</v>
      </c>
      <c r="O20" s="76">
        <f>EnrlSC!AV20/('SC-Population'!C20+'SC-Population'!F20+'SC-Population'!I20)%</f>
        <v>125.32983119954744</v>
      </c>
      <c r="P20" s="76">
        <f>EnrlSC!AW20/('SC-Population'!D20+'SC-Population'!G20+'SC-Population'!J20)%</f>
        <v>123.2743553761516</v>
      </c>
      <c r="Q20" s="76">
        <f>EnrlSC!AX20/('SC-Population'!E20+'SC-Population'!H20+'SC-Population'!K20)%</f>
        <v>124.34289688732215</v>
      </c>
      <c r="R20" s="76">
        <f>EnrlSC!BE20/'SC-Population'!L20%</f>
        <v>84.486550608938302</v>
      </c>
      <c r="S20" s="76">
        <f>EnrlSC!BF20/'SC-Population'!M20%</f>
        <v>73.425652198709912</v>
      </c>
      <c r="T20" s="76">
        <f>EnrlSC!BG20/'SC-Population'!N20%</f>
        <v>79.366050580775763</v>
      </c>
      <c r="U20" s="76">
        <f>(EnrlSC!AS20+EnrlSC!BE20)/('SC-Population'!L20+'SC-Population'!I20)%</f>
        <v>93.880545956048138</v>
      </c>
      <c r="V20" s="76">
        <f>(EnrlSC!AT20+EnrlSC!BF20)/('SC-Population'!M20+'SC-Population'!J20)%</f>
        <v>85.746205577454731</v>
      </c>
      <c r="W20" s="76">
        <f>(EnrlSC!AU20+EnrlSC!BG20)/('SC-Population'!N20+'SC-Population'!K20)%</f>
        <v>90.071259128889992</v>
      </c>
      <c r="X20" s="76">
        <f>EnrlSC!BH20/('SC-Population'!C20+'SC-Population'!F20+'SC-Population'!I20+'SC-Population'!L20)%</f>
        <v>118.3361337918026</v>
      </c>
      <c r="Y20" s="76">
        <f>EnrlSC!BI20/('SC-Population'!D20+'SC-Population'!G20+'SC-Population'!J20+'SC-Population'!M20)%</f>
        <v>115.21626390418309</v>
      </c>
      <c r="Z20" s="76">
        <f>EnrlSC!BJ20/('SC-Population'!E20+'SC-Population'!H20+'SC-Population'!K20+'SC-Population'!N20)%</f>
        <v>116.84708126231746</v>
      </c>
    </row>
    <row r="21" spans="1:26" s="58" customFormat="1" ht="18.75" customHeight="1" x14ac:dyDescent="0.25">
      <c r="A21" s="35">
        <v>16</v>
      </c>
      <c r="B21" s="36" t="s">
        <v>29</v>
      </c>
      <c r="C21" s="76">
        <f>EnrlSC!U21/'SC-Population'!C21%</f>
        <v>213.45207278899477</v>
      </c>
      <c r="D21" s="76">
        <f>EnrlSC!V21/'SC-Population'!D21%</f>
        <v>208.92181804901091</v>
      </c>
      <c r="E21" s="76">
        <f>EnrlSC!W21/'SC-Population'!E21%</f>
        <v>211.23010224627481</v>
      </c>
      <c r="F21" s="76">
        <f>EnrlSC!AG21/'SC-Population'!F21%</f>
        <v>152.11563901839588</v>
      </c>
      <c r="G21" s="76">
        <f>EnrlSC!AH21/'SC-Population'!G21%</f>
        <v>140.92572445813295</v>
      </c>
      <c r="H21" s="76">
        <f>EnrlSC!AI21/'SC-Population'!H21%</f>
        <v>146.53627633366727</v>
      </c>
      <c r="I21" s="76">
        <f>EnrlSC!AJ21/('SC-Population'!C21+'SC-Population'!F21)%</f>
        <v>187.34378903523159</v>
      </c>
      <c r="J21" s="76">
        <f>EnrlSC!AK21/('SC-Population'!D21+'SC-Population'!G21)%</f>
        <v>179.43669504827841</v>
      </c>
      <c r="K21" s="76">
        <f>EnrlSC!AL21/('SC-Population'!E21+'SC-Population'!H21)%</f>
        <v>183.43794219002567</v>
      </c>
      <c r="L21" s="76">
        <f>EnrlSC!AS21/'SC-Population'!I21%</f>
        <v>136.38921079265711</v>
      </c>
      <c r="M21" s="76">
        <f>EnrlSC!AT21/'SC-Population'!J21%</f>
        <v>124.04568591257348</v>
      </c>
      <c r="N21" s="76">
        <f>EnrlSC!AU21/'SC-Population'!K21%</f>
        <v>130.13944344932219</v>
      </c>
      <c r="O21" s="76">
        <f>EnrlSC!AV21/('SC-Population'!C21+'SC-Population'!F21+'SC-Population'!I21)%</f>
        <v>175.33690701006662</v>
      </c>
      <c r="P21" s="76">
        <f>EnrlSC!AW21/('SC-Population'!D21+'SC-Population'!G21+'SC-Population'!J21)%</f>
        <v>165.88504118483476</v>
      </c>
      <c r="Q21" s="76">
        <f>EnrlSC!AX21/('SC-Population'!E21+'SC-Population'!H21+'SC-Population'!K21)%</f>
        <v>170.63995926495909</v>
      </c>
      <c r="R21" s="76">
        <f>EnrlSC!BE21/'SC-Population'!L21%</f>
        <v>41.858899270142409</v>
      </c>
      <c r="S21" s="76">
        <f>EnrlSC!BF21/'SC-Population'!M21%</f>
        <v>40.247207616270764</v>
      </c>
      <c r="T21" s="76">
        <f>EnrlSC!BG21/'SC-Population'!N21%</f>
        <v>41.045798223801071</v>
      </c>
      <c r="U21" s="76">
        <f>(EnrlSC!AS21+EnrlSC!BE21)/('SC-Population'!L21+'SC-Population'!I21)%</f>
        <v>90.613620707468172</v>
      </c>
      <c r="V21" s="76">
        <f>(EnrlSC!AT21+EnrlSC!BF21)/('SC-Population'!M21+'SC-Population'!J21)%</f>
        <v>83.619089440628969</v>
      </c>
      <c r="W21" s="76">
        <f>(EnrlSC!AU21+EnrlSC!BG21)/('SC-Population'!N21+'SC-Population'!K21)%</f>
        <v>87.078298719770771</v>
      </c>
      <c r="X21" s="76">
        <f>EnrlSC!BH21/('SC-Population'!C21+'SC-Population'!F21+'SC-Population'!I21+'SC-Population'!L21)%</f>
        <v>151.15598362880658</v>
      </c>
      <c r="Y21" s="76">
        <f>EnrlSC!BI21/('SC-Population'!D21+'SC-Population'!G21+'SC-Population'!J21+'SC-Population'!M21)%</f>
        <v>142.55477494776983</v>
      </c>
      <c r="Z21" s="76">
        <f>EnrlSC!BJ21/('SC-Population'!E21+'SC-Population'!H21+'SC-Population'!K21+'SC-Population'!N21)%</f>
        <v>146.86981594502282</v>
      </c>
    </row>
    <row r="22" spans="1:26" s="58" customFormat="1" ht="18.75" customHeight="1" x14ac:dyDescent="0.25">
      <c r="A22" s="35">
        <v>17</v>
      </c>
      <c r="B22" s="36" t="s">
        <v>30</v>
      </c>
      <c r="C22" s="76">
        <f>EnrlSC!U22/'SC-Population'!C22%</f>
        <v>423.74408835240985</v>
      </c>
      <c r="D22" s="76">
        <f>EnrlSC!V22/'SC-Population'!D22%</f>
        <v>402.34557544088358</v>
      </c>
      <c r="E22" s="76">
        <f>EnrlSC!W22/'SC-Population'!E22%</f>
        <v>413.63985827796671</v>
      </c>
      <c r="F22" s="76">
        <f>EnrlSC!AG22/'SC-Population'!F22%</f>
        <v>284.5163760022657</v>
      </c>
      <c r="G22" s="76">
        <f>EnrlSC!AH22/'SC-Population'!G22%</f>
        <v>250.18351985059178</v>
      </c>
      <c r="H22" s="76">
        <f>EnrlSC!AI22/'SC-Population'!H22%</f>
        <v>266.75984775279971</v>
      </c>
      <c r="I22" s="76">
        <f>EnrlSC!AJ22/('SC-Population'!C22+'SC-Population'!F22)%</f>
        <v>372.21247769716678</v>
      </c>
      <c r="J22" s="76">
        <f>EnrlSC!AK22/('SC-Population'!D22+'SC-Population'!G22)%</f>
        <v>339.50208261898428</v>
      </c>
      <c r="K22" s="76">
        <f>EnrlSC!AL22/('SC-Population'!E22+'SC-Population'!H22)%</f>
        <v>356.19119943892639</v>
      </c>
      <c r="L22" s="76">
        <f>EnrlSC!AS22/'SC-Population'!I22%</f>
        <v>185.90960843962927</v>
      </c>
      <c r="M22" s="76">
        <f>EnrlSC!AT22/'SC-Population'!J22%</f>
        <v>159.43652683785811</v>
      </c>
      <c r="N22" s="76">
        <f>EnrlSC!AU22/'SC-Population'!K22%</f>
        <v>172.81093984241198</v>
      </c>
      <c r="O22" s="76">
        <f>EnrlSC!AV22/('SC-Population'!C22+'SC-Population'!F22+'SC-Population'!I22)%</f>
        <v>333.2819547000181</v>
      </c>
      <c r="P22" s="76">
        <f>EnrlSC!AW22/('SC-Population'!D22+'SC-Population'!G22+'SC-Population'!J22)%</f>
        <v>301.27598812916375</v>
      </c>
      <c r="Q22" s="76">
        <f>EnrlSC!AX22/('SC-Population'!E22+'SC-Population'!H22+'SC-Population'!K22)%</f>
        <v>317.57199566657346</v>
      </c>
      <c r="R22" s="76">
        <f>EnrlSC!BE22/'SC-Population'!L22%</f>
        <v>37.746074098621044</v>
      </c>
      <c r="S22" s="76">
        <f>EnrlSC!BF22/'SC-Population'!M22%</f>
        <v>42.644549225279683</v>
      </c>
      <c r="T22" s="76">
        <f>EnrlSC!BG22/'SC-Population'!N22%</f>
        <v>39.887296887710448</v>
      </c>
      <c r="U22" s="76">
        <f>(EnrlSC!AS22+EnrlSC!BE22)/('SC-Population'!L22+'SC-Population'!I22)%</f>
        <v>110.66924018283561</v>
      </c>
      <c r="V22" s="76">
        <f>(EnrlSC!AT22+EnrlSC!BF22)/('SC-Population'!M22+'SC-Population'!J22)%</f>
        <v>106.88223407820777</v>
      </c>
      <c r="W22" s="76">
        <f>(EnrlSC!AU22+EnrlSC!BG22)/('SC-Population'!N22+'SC-Population'!K22)%</f>
        <v>108.90046942232691</v>
      </c>
      <c r="X22" s="76">
        <f>EnrlSC!BH22/('SC-Population'!C22+'SC-Population'!F22+'SC-Population'!I22+'SC-Population'!L22)%</f>
        <v>280.86469483366574</v>
      </c>
      <c r="Y22" s="76">
        <f>EnrlSC!BI22/('SC-Population'!D22+'SC-Population'!G22+'SC-Population'!J22+'SC-Population'!M22)%</f>
        <v>263.00413089110839</v>
      </c>
      <c r="Z22" s="76">
        <f>EnrlSC!BJ22/('SC-Population'!E22+'SC-Population'!H22+'SC-Population'!K22+'SC-Population'!N22)%</f>
        <v>272.25452768665355</v>
      </c>
    </row>
    <row r="23" spans="1:26" s="58" customFormat="1" ht="18.75" customHeight="1" x14ac:dyDescent="0.25">
      <c r="A23" s="35">
        <v>18</v>
      </c>
      <c r="B23" s="36" t="s">
        <v>31</v>
      </c>
      <c r="C23" s="76">
        <f>EnrlSC!U23/'SC-Population'!C23%</f>
        <v>135.44575725026851</v>
      </c>
      <c r="D23" s="76">
        <f>EnrlSC!V23/'SC-Population'!D23%</f>
        <v>80.274306960390319</v>
      </c>
      <c r="E23" s="76">
        <f>EnrlSC!W23/'SC-Population'!E23%</f>
        <v>93.940363007778743</v>
      </c>
      <c r="F23" s="76">
        <f>EnrlSC!AG23/'SC-Population'!F23%</f>
        <v>134.61131591601219</v>
      </c>
      <c r="G23" s="76">
        <f>EnrlSC!AH23/'SC-Population'!G23%</f>
        <v>123.89051734433671</v>
      </c>
      <c r="H23" s="76">
        <f>EnrlSC!AI23/'SC-Population'!H23%</f>
        <v>128.43675758301259</v>
      </c>
      <c r="I23" s="76">
        <f>EnrlSC!AJ23/('SC-Population'!C23+'SC-Population'!F23)%</f>
        <v>135.07362075553809</v>
      </c>
      <c r="J23" s="76">
        <f>EnrlSC!AK23/('SC-Population'!D23+'SC-Population'!G23)%</f>
        <v>91.81906080284503</v>
      </c>
      <c r="K23" s="76">
        <f>EnrlSC!AL23/('SC-Population'!E23+'SC-Population'!H23)%</f>
        <v>104.97292412694641</v>
      </c>
      <c r="L23" s="76">
        <f>EnrlSC!AS23/'SC-Population'!I23%</f>
        <v>102.87731515063592</v>
      </c>
      <c r="M23" s="76">
        <f>EnrlSC!AT23/'SC-Population'!J23%</f>
        <v>68.129009314357091</v>
      </c>
      <c r="N23" s="76">
        <f>EnrlSC!AU23/'SC-Population'!K23%</f>
        <v>81.97275257580938</v>
      </c>
      <c r="O23" s="76">
        <f>EnrlSC!AV23/('SC-Population'!C23+'SC-Population'!F23+'SC-Population'!I23)%</f>
        <v>127.80152219406757</v>
      </c>
      <c r="P23" s="76">
        <f>EnrlSC!AW23/('SC-Population'!D23+'SC-Population'!G23+'SC-Population'!J23)%</f>
        <v>87.99434891176729</v>
      </c>
      <c r="Q23" s="76">
        <f>EnrlSC!AX23/('SC-Population'!E23+'SC-Population'!H23+'SC-Population'!K23)%</f>
        <v>100.78356584124721</v>
      </c>
      <c r="R23" s="76">
        <f>EnrlSC!BE23/'SC-Population'!L23%</f>
        <v>50.422160074577178</v>
      </c>
      <c r="S23" s="76">
        <f>EnrlSC!BF23/'SC-Population'!M23%</f>
        <v>81.744734768017054</v>
      </c>
      <c r="T23" s="76">
        <f>EnrlSC!BG23/'SC-Population'!N23%</f>
        <v>59.549290269297337</v>
      </c>
      <c r="U23" s="76">
        <f>(EnrlSC!AS23+EnrlSC!BE23)/('SC-Population'!L23+'SC-Population'!I23)%</f>
        <v>63.34062421119522</v>
      </c>
      <c r="V23" s="76">
        <f>(EnrlSC!AT23+EnrlSC!BF23)/('SC-Population'!M23+'SC-Population'!J23)%</f>
        <v>74.318391530259319</v>
      </c>
      <c r="W23" s="76">
        <f>(EnrlSC!AU23+EnrlSC!BG23)/('SC-Population'!N23+'SC-Population'!K23)%</f>
        <v>67.791115791388563</v>
      </c>
      <c r="X23" s="76">
        <f>EnrlSC!BH23/('SC-Population'!C23+'SC-Population'!F23+'SC-Population'!I23+'SC-Population'!L23)%</f>
        <v>96.17457939253849</v>
      </c>
      <c r="Y23" s="76">
        <f>EnrlSC!BI23/('SC-Population'!D23+'SC-Population'!G23+'SC-Population'!J23+'SC-Population'!M23)%</f>
        <v>87.253154657642298</v>
      </c>
      <c r="Z23" s="76">
        <f>EnrlSC!BJ23/('SC-Population'!E23+'SC-Population'!H23+'SC-Population'!K23+'SC-Population'!N23)%</f>
        <v>90.944001614235816</v>
      </c>
    </row>
    <row r="24" spans="1:26" s="58" customFormat="1" ht="18.75" customHeight="1" x14ac:dyDescent="0.25">
      <c r="A24" s="35">
        <v>19</v>
      </c>
      <c r="B24" s="36" t="s">
        <v>55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s="58" customFormat="1" ht="18.75" customHeight="1" x14ac:dyDescent="0.25">
      <c r="A25" s="35">
        <v>20</v>
      </c>
      <c r="B25" s="2" t="s">
        <v>56</v>
      </c>
      <c r="C25" s="76">
        <f>EnrlSC!U25/'SC-Population'!C25%</f>
        <v>131.04722564694154</v>
      </c>
      <c r="D25" s="76">
        <f>EnrlSC!V25/'SC-Population'!D25%</f>
        <v>133.46855658112386</v>
      </c>
      <c r="E25" s="76">
        <f>EnrlSC!W25/'SC-Population'!E25%</f>
        <v>132.22362223026641</v>
      </c>
      <c r="F25" s="76">
        <f>EnrlSC!AG25/'SC-Population'!F25%</f>
        <v>95.758580883756935</v>
      </c>
      <c r="G25" s="76">
        <f>EnrlSC!AH25/'SC-Population'!G25%</f>
        <v>94.075868652260738</v>
      </c>
      <c r="H25" s="76">
        <f>EnrlSC!AI25/'SC-Population'!H25%</f>
        <v>94.937630569846391</v>
      </c>
      <c r="I25" s="76">
        <f>EnrlSC!AJ25/('SC-Population'!C25+'SC-Population'!F25)%</f>
        <v>117.54596408784296</v>
      </c>
      <c r="J25" s="76">
        <f>EnrlSC!AK25/('SC-Population'!D25+'SC-Population'!G25)%</f>
        <v>118.32156869910646</v>
      </c>
      <c r="K25" s="76">
        <f>EnrlSC!AL25/('SC-Population'!E25+'SC-Population'!H25)%</f>
        <v>117.92339204954619</v>
      </c>
      <c r="L25" s="76">
        <f>EnrlSC!AS25/'SC-Population'!I25%</f>
        <v>62.687868243036739</v>
      </c>
      <c r="M25" s="76">
        <f>EnrlSC!AT25/'SC-Population'!J25%</f>
        <v>56.845294291826399</v>
      </c>
      <c r="N25" s="76">
        <f>EnrlSC!AU25/'SC-Population'!K25%</f>
        <v>59.804868764233149</v>
      </c>
      <c r="O25" s="76">
        <f>EnrlSC!AV25/('SC-Population'!C25+'SC-Population'!F25+'SC-Population'!I25)%</f>
        <v>106.35214947380054</v>
      </c>
      <c r="P25" s="76">
        <f>EnrlSC!AW25/('SC-Population'!D25+'SC-Population'!G25+'SC-Population'!J25)%</f>
        <v>105.50251187711065</v>
      </c>
      <c r="Q25" s="76">
        <f>EnrlSC!AX25/('SC-Population'!E25+'SC-Population'!H25+'SC-Population'!K25)%</f>
        <v>105.93749979443193</v>
      </c>
      <c r="R25" s="76">
        <f>EnrlSC!BE25/'SC-Population'!L25%</f>
        <v>22.312062453850341</v>
      </c>
      <c r="S25" s="76">
        <f>EnrlSC!BF25/'SC-Population'!M25%</f>
        <v>15.650940572938982</v>
      </c>
      <c r="T25" s="76">
        <f>EnrlSC!BG25/'SC-Population'!N25%</f>
        <v>19.063059742952603</v>
      </c>
      <c r="U25" s="76">
        <f>(EnrlSC!AS25+EnrlSC!BE25)/('SC-Population'!L25+'SC-Population'!I25)%</f>
        <v>42.425504058610088</v>
      </c>
      <c r="V25" s="76">
        <f>(EnrlSC!AT25+EnrlSC!BF25)/('SC-Population'!M25+'SC-Population'!J25)%</f>
        <v>36.406654353217426</v>
      </c>
      <c r="W25" s="76">
        <f>(EnrlSC!AU25+EnrlSC!BG25)/('SC-Population'!N25+'SC-Population'!K25)%</f>
        <v>39.472615195598387</v>
      </c>
      <c r="X25" s="76">
        <f>EnrlSC!BH25/('SC-Population'!C25+'SC-Population'!F25+'SC-Population'!I25+'SC-Population'!L25)%</f>
        <v>92.022408293184313</v>
      </c>
      <c r="Y25" s="76">
        <f>EnrlSC!BI25/('SC-Population'!D25+'SC-Population'!G25+'SC-Population'!J25+'SC-Population'!M25)%</f>
        <v>90.19583963441049</v>
      </c>
      <c r="Z25" s="76">
        <f>EnrlSC!BJ25/('SC-Population'!E25+'SC-Population'!H25+'SC-Population'!K25+'SC-Population'!N25)%</f>
        <v>91.131071404066816</v>
      </c>
    </row>
    <row r="26" spans="1:26" s="58" customFormat="1" ht="18.75" customHeight="1" x14ac:dyDescent="0.25">
      <c r="A26" s="35">
        <v>21</v>
      </c>
      <c r="B26" s="36" t="s">
        <v>87</v>
      </c>
      <c r="C26" s="76">
        <f>EnrlSC!U26/'SC-Population'!C26%</f>
        <v>111.99922005453489</v>
      </c>
      <c r="D26" s="76">
        <f>EnrlSC!V26/'SC-Population'!D26%</f>
        <v>118.18080711759502</v>
      </c>
      <c r="E26" s="76">
        <f>EnrlSC!W26/'SC-Population'!E26%</f>
        <v>114.82955562055561</v>
      </c>
      <c r="F26" s="76">
        <f>EnrlSC!AG26/'SC-Population'!F26%</f>
        <v>104.12688374134933</v>
      </c>
      <c r="G26" s="76">
        <f>EnrlSC!AH26/'SC-Population'!G26%</f>
        <v>106.26129218458988</v>
      </c>
      <c r="H26" s="76">
        <f>EnrlSC!AI26/'SC-Population'!H26%</f>
        <v>105.1083379914224</v>
      </c>
      <c r="I26" s="76">
        <f>EnrlSC!AJ26/('SC-Population'!C26+'SC-Population'!F26)%</f>
        <v>109.11905506923959</v>
      </c>
      <c r="J26" s="76">
        <f>EnrlSC!AK26/('SC-Population'!D26+'SC-Population'!G26)%</f>
        <v>113.79810015422804</v>
      </c>
      <c r="K26" s="76">
        <f>EnrlSC!AL26/('SC-Population'!E26+'SC-Population'!H26)%</f>
        <v>111.26479046770925</v>
      </c>
      <c r="L26" s="76">
        <f>EnrlSC!AS26/'SC-Population'!I26%</f>
        <v>64.649922244993931</v>
      </c>
      <c r="M26" s="76">
        <f>EnrlSC!AT26/'SC-Population'!J26%</f>
        <v>72.060705157458344</v>
      </c>
      <c r="N26" s="76">
        <f>EnrlSC!AU26/'SC-Population'!K26%</f>
        <v>68.063429529978308</v>
      </c>
      <c r="O26" s="76">
        <f>EnrlSC!AV26/('SC-Population'!C26+'SC-Population'!F26+'SC-Population'!I26)%</f>
        <v>100.00179359203266</v>
      </c>
      <c r="P26" s="76">
        <f>EnrlSC!AW26/('SC-Population'!D26+'SC-Population'!G26+'SC-Population'!J26)%</f>
        <v>105.18518882869584</v>
      </c>
      <c r="Q26" s="76">
        <f>EnrlSC!AX26/('SC-Population'!E26+'SC-Population'!H26+'SC-Population'!K26)%</f>
        <v>102.38097921143735</v>
      </c>
      <c r="R26" s="76">
        <f>EnrlSC!BE26/'SC-Population'!L26%</f>
        <v>32.612633936010333</v>
      </c>
      <c r="S26" s="76">
        <f>EnrlSC!BF26/'SC-Population'!M26%</f>
        <v>35.715888933665589</v>
      </c>
      <c r="T26" s="76">
        <f>EnrlSC!BG26/'SC-Population'!N26%</f>
        <v>34.027344264487965</v>
      </c>
      <c r="U26" s="76">
        <f>(EnrlSC!AS26+EnrlSC!BE26)/('SC-Population'!L26+'SC-Population'!I26)%</f>
        <v>48.501354964318111</v>
      </c>
      <c r="V26" s="76">
        <f>(EnrlSC!AT26+EnrlSC!BF26)/('SC-Population'!M26+'SC-Population'!J26)%</f>
        <v>53.914171193633898</v>
      </c>
      <c r="W26" s="76">
        <f>(EnrlSC!AU26+EnrlSC!BG26)/('SC-Population'!N26+'SC-Population'!K26)%</f>
        <v>50.981711340007472</v>
      </c>
      <c r="X26" s="76">
        <f>EnrlSC!BH26/('SC-Population'!C26+'SC-Population'!F26+'SC-Population'!I26+'SC-Population'!L26)%</f>
        <v>88.3809348908283</v>
      </c>
      <c r="Y26" s="76">
        <f>EnrlSC!BI26/('SC-Population'!D26+'SC-Population'!G26+'SC-Population'!J26+'SC-Population'!M26)%</f>
        <v>93.329811746762047</v>
      </c>
      <c r="Z26" s="76">
        <f>EnrlSC!BJ26/('SC-Population'!E26+'SC-Population'!H26+'SC-Population'!K26+'SC-Population'!N26)%</f>
        <v>90.649824673306185</v>
      </c>
    </row>
    <row r="27" spans="1:26" s="58" customFormat="1" ht="18.75" customHeight="1" x14ac:dyDescent="0.25">
      <c r="A27" s="35">
        <v>22</v>
      </c>
      <c r="B27" s="36" t="s">
        <v>33</v>
      </c>
      <c r="C27" s="76">
        <f>EnrlSC!U27/'SC-Population'!C27%</f>
        <v>123.28697817665905</v>
      </c>
      <c r="D27" s="76">
        <f>EnrlSC!V27/'SC-Population'!D27%</f>
        <v>124.03726426794471</v>
      </c>
      <c r="E27" s="76">
        <f>EnrlSC!W27/'SC-Population'!E27%</f>
        <v>123.6363509543788</v>
      </c>
      <c r="F27" s="76">
        <f>EnrlSC!AG27/'SC-Population'!F27%</f>
        <v>93.747328218317435</v>
      </c>
      <c r="G27" s="76">
        <f>EnrlSC!AH27/'SC-Population'!G27%</f>
        <v>76.517616254653845</v>
      </c>
      <c r="H27" s="76">
        <f>EnrlSC!AI27/'SC-Population'!H27%</f>
        <v>85.606362249077137</v>
      </c>
      <c r="I27" s="76">
        <f>EnrlSC!AJ27/('SC-Population'!C27+'SC-Population'!F27)%</f>
        <v>112.30565262040587</v>
      </c>
      <c r="J27" s="76">
        <f>EnrlSC!AK27/('SC-Population'!D27+'SC-Population'!G27)%</f>
        <v>106.06588436822895</v>
      </c>
      <c r="K27" s="76">
        <f>EnrlSC!AL27/('SC-Population'!E27+'SC-Population'!H27)%</f>
        <v>109.38408541273049</v>
      </c>
      <c r="L27" s="76">
        <f>EnrlSC!AS27/'SC-Population'!I27%</f>
        <v>64.582867539711728</v>
      </c>
      <c r="M27" s="76">
        <f>EnrlSC!AT27/'SC-Population'!J27%</f>
        <v>44.841877089214051</v>
      </c>
      <c r="N27" s="76">
        <f>EnrlSC!AU27/'SC-Population'!K27%</f>
        <v>55.45442640581372</v>
      </c>
      <c r="O27" s="76">
        <f>EnrlSC!AV27/('SC-Population'!C27+'SC-Population'!F27+'SC-Population'!I27)%</f>
        <v>102.84178268837046</v>
      </c>
      <c r="P27" s="76">
        <f>EnrlSC!AW27/('SC-Population'!D27+'SC-Population'!G27+'SC-Population'!J27)%</f>
        <v>94.150176475248486</v>
      </c>
      <c r="Q27" s="76">
        <f>EnrlSC!AX27/('SC-Population'!E27+'SC-Population'!H27+'SC-Population'!K27)%</f>
        <v>98.782144464778156</v>
      </c>
      <c r="R27" s="76">
        <f>EnrlSC!BE27/'SC-Population'!L27%</f>
        <v>42.756119889154611</v>
      </c>
      <c r="S27" s="76">
        <f>EnrlSC!BF27/'SC-Population'!M27%</f>
        <v>26.575542733519026</v>
      </c>
      <c r="T27" s="76">
        <f>EnrlSC!BG27/'SC-Population'!N27%</f>
        <v>35.427538402411969</v>
      </c>
      <c r="U27" s="76">
        <f>(EnrlSC!AS27+EnrlSC!BE27)/('SC-Population'!L27+'SC-Population'!I27)%</f>
        <v>53.849514150076246</v>
      </c>
      <c r="V27" s="76">
        <f>(EnrlSC!AT27+EnrlSC!BF27)/('SC-Population'!M27+'SC-Population'!J27)%</f>
        <v>36.033770315813442</v>
      </c>
      <c r="W27" s="76">
        <f>(EnrlSC!AU27+EnrlSC!BG27)/('SC-Population'!N27+'SC-Population'!K27)%</f>
        <v>45.693693827405284</v>
      </c>
      <c r="X27" s="76">
        <f>EnrlSC!BH27/('SC-Population'!C27+'SC-Population'!F27+'SC-Population'!I27+'SC-Population'!L27)%</f>
        <v>93.168924486986498</v>
      </c>
      <c r="Y27" s="76">
        <f>EnrlSC!BI27/('SC-Population'!D27+'SC-Population'!G27+'SC-Population'!J27+'SC-Population'!M27)%</f>
        <v>83.781725543988401</v>
      </c>
      <c r="Z27" s="76">
        <f>EnrlSC!BJ27/('SC-Population'!E27+'SC-Population'!H27+'SC-Population'!K27+'SC-Population'!N27)%</f>
        <v>88.80531080484279</v>
      </c>
    </row>
    <row r="28" spans="1:26" s="58" customFormat="1" ht="18.75" customHeight="1" x14ac:dyDescent="0.25">
      <c r="A28" s="35">
        <v>23</v>
      </c>
      <c r="B28" s="36" t="s">
        <v>34</v>
      </c>
      <c r="C28" s="76">
        <f>EnrlSC!U28/'SC-Population'!C28%</f>
        <v>233.84222524456251</v>
      </c>
      <c r="D28" s="76">
        <f>EnrlSC!V28/'SC-Population'!D28%</f>
        <v>216.01845019112989</v>
      </c>
      <c r="E28" s="76">
        <f>EnrlSC!W28/'SC-Population'!E28%</f>
        <v>224.94175279359357</v>
      </c>
      <c r="F28" s="76">
        <f>EnrlSC!AG28/'SC-Population'!F28%</f>
        <v>76.653855660341222</v>
      </c>
      <c r="G28" s="76">
        <f>EnrlSC!AH28/'SC-Population'!G28%</f>
        <v>89.802039451748939</v>
      </c>
      <c r="H28" s="76">
        <f>EnrlSC!AI28/'SC-Population'!H28%</f>
        <v>83.325275485093769</v>
      </c>
      <c r="I28" s="76">
        <f>EnrlSC!AJ28/('SC-Population'!C28+'SC-Population'!F28)%</f>
        <v>162.90967493824397</v>
      </c>
      <c r="J28" s="76">
        <f>EnrlSC!AK28/('SC-Population'!D28+'SC-Population'!G28)%</f>
        <v>158.05520227498388</v>
      </c>
      <c r="K28" s="76">
        <f>EnrlSC!AL28/('SC-Population'!E28+'SC-Population'!H28)%</f>
        <v>160.4677721242517</v>
      </c>
      <c r="L28" s="76">
        <f>EnrlSC!AS28/'SC-Population'!I28%</f>
        <v>51.361202542156079</v>
      </c>
      <c r="M28" s="76">
        <f>EnrlSC!AT28/'SC-Population'!J28%</f>
        <v>45.640262395953144</v>
      </c>
      <c r="N28" s="76">
        <f>EnrlSC!AU28/'SC-Population'!K28%</f>
        <v>48.429352449104925</v>
      </c>
      <c r="O28" s="76">
        <f>EnrlSC!AV28/('SC-Population'!C28+'SC-Population'!F28+'SC-Population'!I28)%</f>
        <v>138.98836272614921</v>
      </c>
      <c r="P28" s="76">
        <f>EnrlSC!AW28/('SC-Population'!D28+'SC-Population'!G28+'SC-Population'!J28)%</f>
        <v>133.22387822818837</v>
      </c>
      <c r="Q28" s="76">
        <f>EnrlSC!AX28/('SC-Population'!E28+'SC-Population'!H28+'SC-Population'!K28)%</f>
        <v>136.0768382772024</v>
      </c>
      <c r="R28" s="76">
        <f>EnrlSC!BE28/'SC-Population'!L28%</f>
        <v>25.670085836459215</v>
      </c>
      <c r="S28" s="76">
        <f>EnrlSC!BF28/'SC-Population'!M28%</f>
        <v>20.393025105461135</v>
      </c>
      <c r="T28" s="76">
        <f>EnrlSC!BG28/'SC-Population'!N28%</f>
        <v>22.933548872907643</v>
      </c>
      <c r="U28" s="76">
        <f>(EnrlSC!AS28+EnrlSC!BE28)/('SC-Population'!L28+'SC-Population'!I28)%</f>
        <v>37.606482789682374</v>
      </c>
      <c r="V28" s="76">
        <f>(EnrlSC!AT28+EnrlSC!BF28)/('SC-Population'!M28+'SC-Population'!J28)%</f>
        <v>31.970063994512834</v>
      </c>
      <c r="W28" s="76">
        <f>(EnrlSC!AU28+EnrlSC!BG28)/('SC-Population'!N28+'SC-Population'!K28)%</f>
        <v>34.699447099297814</v>
      </c>
      <c r="X28" s="76">
        <f>EnrlSC!BH28/('SC-Population'!C28+'SC-Population'!F28+'SC-Population'!I28+'SC-Population'!L28)%</f>
        <v>116.53439084740536</v>
      </c>
      <c r="Y28" s="76">
        <f>EnrlSC!BI28/('SC-Population'!D28+'SC-Population'!G28+'SC-Population'!J28+'SC-Population'!M28)%</f>
        <v>109.88255822215058</v>
      </c>
      <c r="Z28" s="76">
        <f>EnrlSC!BJ28/('SC-Population'!E28+'SC-Population'!H28+'SC-Population'!K28+'SC-Population'!N28)%</f>
        <v>113.15650356754065</v>
      </c>
    </row>
    <row r="29" spans="1:26" s="58" customFormat="1" ht="18.75" customHeight="1" x14ac:dyDescent="0.25">
      <c r="A29" s="35">
        <v>24</v>
      </c>
      <c r="B29" s="36" t="s">
        <v>35</v>
      </c>
      <c r="C29" s="76">
        <f>EnrlSC!U29/'SC-Population'!C29%</f>
        <v>125.29722881805698</v>
      </c>
      <c r="D29" s="76">
        <f>EnrlSC!V29/'SC-Population'!D29%</f>
        <v>127.25391152059991</v>
      </c>
      <c r="E29" s="76">
        <f>EnrlSC!W29/'SC-Population'!E29%</f>
        <v>126.2477875403233</v>
      </c>
      <c r="F29" s="76">
        <f>EnrlSC!AG29/'SC-Population'!F29%</f>
        <v>129.93529759664628</v>
      </c>
      <c r="G29" s="76">
        <f>EnrlSC!AH29/'SC-Population'!G29%</f>
        <v>128.61870661078453</v>
      </c>
      <c r="H29" s="76">
        <f>EnrlSC!AI29/'SC-Population'!H29%</f>
        <v>129.28998928941903</v>
      </c>
      <c r="I29" s="76">
        <f>EnrlSC!AJ29/('SC-Population'!C29+'SC-Population'!F29)%</f>
        <v>127.0209273113627</v>
      </c>
      <c r="J29" s="76">
        <f>EnrlSC!AK29/('SC-Population'!D29+'SC-Population'!G29)%</f>
        <v>127.76666730289264</v>
      </c>
      <c r="K29" s="76">
        <f>EnrlSC!AL29/('SC-Population'!E29+'SC-Population'!H29)%</f>
        <v>127.38441638222181</v>
      </c>
      <c r="L29" s="76">
        <f>EnrlSC!AS29/'SC-Population'!I29%</f>
        <v>102.83432551962021</v>
      </c>
      <c r="M29" s="76">
        <f>EnrlSC!AT29/'SC-Population'!J29%</f>
        <v>105.25119957732134</v>
      </c>
      <c r="N29" s="76">
        <f>EnrlSC!AU29/'SC-Population'!K29%</f>
        <v>104.01923523002924</v>
      </c>
      <c r="O29" s="76">
        <f>EnrlSC!AV29/('SC-Population'!C29+'SC-Population'!F29+'SC-Population'!I29)%</f>
        <v>122.12792682326015</v>
      </c>
      <c r="P29" s="76">
        <f>EnrlSC!AW29/('SC-Population'!D29+'SC-Population'!G29+'SC-Population'!J29)%</f>
        <v>123.17023482378194</v>
      </c>
      <c r="Q29" s="76">
        <f>EnrlSC!AX29/('SC-Population'!E29+'SC-Population'!H29+'SC-Population'!K29)%</f>
        <v>122.63657177887133</v>
      </c>
      <c r="R29" s="76">
        <f>EnrlSC!BE29/'SC-Population'!L29%</f>
        <v>52.240019120245734</v>
      </c>
      <c r="S29" s="76">
        <f>EnrlSC!BF29/'SC-Population'!M29%</f>
        <v>67.203737683815618</v>
      </c>
      <c r="T29" s="76">
        <f>EnrlSC!BG29/'SC-Population'!N29%</f>
        <v>59.508151659819156</v>
      </c>
      <c r="U29" s="76">
        <f>(EnrlSC!AS29+EnrlSC!BE29)/('SC-Population'!L29+'SC-Population'!I29)%</f>
        <v>77.685775975901123</v>
      </c>
      <c r="V29" s="76">
        <f>(EnrlSC!AT29+EnrlSC!BF29)/('SC-Population'!M29+'SC-Population'!J29)%</f>
        <v>86.512355936056622</v>
      </c>
      <c r="W29" s="76">
        <f>(EnrlSC!AU29+EnrlSC!BG29)/('SC-Population'!N29+'SC-Population'!K29)%</f>
        <v>81.993276379754974</v>
      </c>
      <c r="X29" s="76">
        <f>EnrlSC!BH29/('SC-Population'!C29+'SC-Population'!F29+'SC-Population'!I29+'SC-Population'!L29)%</f>
        <v>110.48289265301028</v>
      </c>
      <c r="Y29" s="76">
        <f>EnrlSC!BI29/('SC-Population'!D29+'SC-Population'!G29+'SC-Population'!J29+'SC-Population'!M29)%</f>
        <v>113.91561070414127</v>
      </c>
      <c r="Z29" s="76">
        <f>EnrlSC!BJ29/('SC-Population'!E29+'SC-Population'!H29+'SC-Population'!K29+'SC-Population'!N29)%</f>
        <v>112.15675437295909</v>
      </c>
    </row>
    <row r="30" spans="1:26" s="58" customFormat="1" ht="18.75" customHeight="1" x14ac:dyDescent="0.25">
      <c r="A30" s="35">
        <v>25</v>
      </c>
      <c r="B30" s="36" t="s">
        <v>36</v>
      </c>
      <c r="C30" s="76">
        <f>EnrlSC!U30/'SC-Population'!C30%</f>
        <v>146.88218476446036</v>
      </c>
      <c r="D30" s="76">
        <f>EnrlSC!V30/'SC-Population'!D30%</f>
        <v>143.8270100511522</v>
      </c>
      <c r="E30" s="76">
        <f>EnrlSC!W30/'SC-Population'!E30%</f>
        <v>145.37065551600929</v>
      </c>
      <c r="F30" s="76">
        <f>EnrlSC!AG30/'SC-Population'!F30%</f>
        <v>106.92836684485837</v>
      </c>
      <c r="G30" s="76">
        <f>EnrlSC!AH30/'SC-Population'!G30%</f>
        <v>107.83271653726406</v>
      </c>
      <c r="H30" s="76">
        <f>EnrlSC!AI30/'SC-Population'!H30%</f>
        <v>107.37695174053734</v>
      </c>
      <c r="I30" s="76">
        <f>EnrlSC!AJ30/('SC-Population'!C30+'SC-Population'!F30)%</f>
        <v>128.40078407635113</v>
      </c>
      <c r="J30" s="76">
        <f>EnrlSC!AK30/('SC-Population'!D30+'SC-Population'!G30)%</f>
        <v>127.13110708963987</v>
      </c>
      <c r="K30" s="76">
        <f>EnrlSC!AL30/('SC-Population'!E30+'SC-Population'!H30)%</f>
        <v>127.77186250331829</v>
      </c>
      <c r="L30" s="76">
        <f>EnrlSC!AS30/'SC-Population'!I30%</f>
        <v>83.14706249322127</v>
      </c>
      <c r="M30" s="76">
        <f>EnrlSC!AT30/'SC-Population'!J30%</f>
        <v>82.281390937961319</v>
      </c>
      <c r="N30" s="76">
        <f>EnrlSC!AU30/'SC-Population'!K30%</f>
        <v>82.718295512097612</v>
      </c>
      <c r="O30" s="76">
        <f>EnrlSC!AV30/('SC-Population'!C30+'SC-Population'!F30+'SC-Population'!I30)%</f>
        <v>117.76248504701472</v>
      </c>
      <c r="P30" s="76">
        <f>EnrlSC!AW30/('SC-Population'!D30+'SC-Population'!G30+'SC-Population'!J30)%</f>
        <v>116.5890720584073</v>
      </c>
      <c r="Q30" s="76">
        <f>EnrlSC!AX30/('SC-Population'!E30+'SC-Population'!H30+'SC-Population'!K30)%</f>
        <v>117.18125789459374</v>
      </c>
      <c r="R30" s="76">
        <f>EnrlSC!BE30/'SC-Population'!L30%</f>
        <v>35.094567704497017</v>
      </c>
      <c r="S30" s="76">
        <f>EnrlSC!BF30/'SC-Population'!M30%</f>
        <v>26.987460183593289</v>
      </c>
      <c r="T30" s="76">
        <f>EnrlSC!BG30/'SC-Population'!N30%</f>
        <v>31.232421406925717</v>
      </c>
      <c r="U30" s="76">
        <f>(EnrlSC!AS30+EnrlSC!BE30)/('SC-Population'!L30+'SC-Population'!I30)%</f>
        <v>58.592049513781248</v>
      </c>
      <c r="V30" s="76">
        <f>(EnrlSC!AT30+EnrlSC!BF30)/('SC-Population'!M30+'SC-Population'!J30)%</f>
        <v>55.072394940916148</v>
      </c>
      <c r="W30" s="76">
        <f>(EnrlSC!AU30+EnrlSC!BG30)/('SC-Population'!N30+'SC-Population'!K30)%</f>
        <v>56.882163403472319</v>
      </c>
      <c r="X30" s="76">
        <f>EnrlSC!BH30/('SC-Population'!C30+'SC-Population'!F30+'SC-Population'!I30+'SC-Population'!L30)%</f>
        <v>101.45925094141758</v>
      </c>
      <c r="Y30" s="76">
        <f>EnrlSC!BI30/('SC-Population'!D30+'SC-Population'!G30+'SC-Population'!J30+'SC-Population'!M30)%</f>
        <v>99.969499551586793</v>
      </c>
      <c r="Z30" s="76">
        <f>EnrlSC!BJ30/('SC-Population'!E30+'SC-Population'!H30+'SC-Population'!K30+'SC-Population'!N30)%</f>
        <v>100.72673363568259</v>
      </c>
    </row>
    <row r="31" spans="1:26" s="58" customFormat="1" ht="18.75" customHeight="1" x14ac:dyDescent="0.25">
      <c r="A31" s="35">
        <v>26</v>
      </c>
      <c r="B31" s="36" t="s">
        <v>37</v>
      </c>
      <c r="C31" s="76">
        <f>EnrlSC!U31/'SC-Population'!C31%</f>
        <v>146.42700727869118</v>
      </c>
      <c r="D31" s="76">
        <f>EnrlSC!V31/'SC-Population'!D31%</f>
        <v>154.27658013119773</v>
      </c>
      <c r="E31" s="76">
        <f>EnrlSC!W31/'SC-Population'!E31%</f>
        <v>150.10495724387155</v>
      </c>
      <c r="F31" s="76">
        <f>EnrlSC!AG31/'SC-Population'!F31%</f>
        <v>82.024932807230215</v>
      </c>
      <c r="G31" s="76">
        <f>EnrlSC!AH31/'SC-Population'!G31%</f>
        <v>75.967379257393418</v>
      </c>
      <c r="H31" s="76">
        <f>EnrlSC!AI31/'SC-Population'!H31%</f>
        <v>79.145894002240965</v>
      </c>
      <c r="I31" s="76">
        <f>EnrlSC!AJ31/('SC-Population'!C31+'SC-Population'!F31)%</f>
        <v>123.71773109805095</v>
      </c>
      <c r="J31" s="76">
        <f>EnrlSC!AK31/('SC-Population'!D31+'SC-Population'!G31)%</f>
        <v>126.17899661125263</v>
      </c>
      <c r="K31" s="76">
        <f>EnrlSC!AL31/('SC-Population'!E31+'SC-Population'!H31)%</f>
        <v>124.87685344783645</v>
      </c>
      <c r="L31" s="76">
        <f>EnrlSC!AS31/'SC-Population'!I31%</f>
        <v>76.319429670059222</v>
      </c>
      <c r="M31" s="76">
        <f>EnrlSC!AT31/'SC-Population'!J31%</f>
        <v>60.943725410144715</v>
      </c>
      <c r="N31" s="76">
        <f>EnrlSC!AU31/'SC-Population'!K31%</f>
        <v>69.23512376610266</v>
      </c>
      <c r="O31" s="76">
        <f>EnrlSC!AV31/('SC-Population'!C31+'SC-Population'!F31+'SC-Population'!I31)%</f>
        <v>114.75859003744169</v>
      </c>
      <c r="P31" s="76">
        <f>EnrlSC!AW31/('SC-Population'!D31+'SC-Population'!G31+'SC-Population'!J31)%</f>
        <v>114.25301002482006</v>
      </c>
      <c r="Q31" s="76">
        <f>EnrlSC!AX31/('SC-Population'!E31+'SC-Population'!H31+'SC-Population'!K31)%</f>
        <v>114.52144896136929</v>
      </c>
      <c r="R31" s="76">
        <f>EnrlSC!BE31/'SC-Population'!L31%</f>
        <v>35.134781906959951</v>
      </c>
      <c r="S31" s="76">
        <f>EnrlSC!BF31/'SC-Population'!M31%</f>
        <v>28.231521627240312</v>
      </c>
      <c r="T31" s="76">
        <f>EnrlSC!BG31/'SC-Population'!N31%</f>
        <v>31.994657762710254</v>
      </c>
      <c r="U31" s="76">
        <f>(EnrlSC!AS31+EnrlSC!BE31)/('SC-Population'!L31+'SC-Population'!I31)%</f>
        <v>56.173332835225473</v>
      </c>
      <c r="V31" s="76">
        <f>(EnrlSC!AT31+EnrlSC!BF31)/('SC-Population'!M31+'SC-Population'!J31)%</f>
        <v>45.135344527953897</v>
      </c>
      <c r="W31" s="76">
        <f>(EnrlSC!AU31+EnrlSC!BG31)/('SC-Population'!N31+'SC-Population'!K31)%</f>
        <v>51.119141296102605</v>
      </c>
      <c r="X31" s="76">
        <f>EnrlSC!BH31/('SC-Population'!C31+'SC-Population'!F31+'SC-Population'!I31+'SC-Population'!L31)%</f>
        <v>102.55544652046042</v>
      </c>
      <c r="Y31" s="76">
        <f>EnrlSC!BI31/('SC-Population'!D31+'SC-Population'!G31+'SC-Population'!J31+'SC-Population'!M31)%</f>
        <v>101.69339566730159</v>
      </c>
      <c r="Z31" s="76">
        <f>EnrlSC!BJ31/('SC-Population'!E31+'SC-Population'!H31+'SC-Population'!K31+'SC-Population'!N31)%</f>
        <v>102.15293466146714</v>
      </c>
    </row>
    <row r="32" spans="1:26" s="58" customFormat="1" ht="18.75" customHeight="1" x14ac:dyDescent="0.25">
      <c r="A32" s="35">
        <v>27</v>
      </c>
      <c r="B32" s="36" t="s">
        <v>38</v>
      </c>
      <c r="C32" s="76">
        <f>EnrlSC!U32/'SC-Population'!C32%</f>
        <v>143.74862073489672</v>
      </c>
      <c r="D32" s="76">
        <f>EnrlSC!V32/'SC-Population'!D32%</f>
        <v>153.27048687931315</v>
      </c>
      <c r="E32" s="76">
        <f>EnrlSC!W32/'SC-Population'!E32%</f>
        <v>148.31531921736507</v>
      </c>
      <c r="F32" s="76">
        <f>EnrlSC!AG32/'SC-Population'!F32%</f>
        <v>123.25994745716044</v>
      </c>
      <c r="G32" s="76">
        <f>EnrlSC!AH32/'SC-Population'!G32%</f>
        <v>131.14820662749696</v>
      </c>
      <c r="H32" s="76">
        <f>EnrlSC!AI32/'SC-Population'!H32%</f>
        <v>127.01515937682719</v>
      </c>
      <c r="I32" s="76">
        <f>EnrlSC!AJ32/('SC-Population'!C32+'SC-Population'!F32)%</f>
        <v>136.42702701823265</v>
      </c>
      <c r="J32" s="76">
        <f>EnrlSC!AK32/('SC-Population'!D32+'SC-Population'!G32)%</f>
        <v>145.43727147608899</v>
      </c>
      <c r="K32" s="76">
        <f>EnrlSC!AL32/('SC-Population'!E32+'SC-Population'!H32)%</f>
        <v>140.73696937536846</v>
      </c>
      <c r="L32" s="76">
        <f>EnrlSC!AS32/'SC-Population'!I32%</f>
        <v>109.9250509864037</v>
      </c>
      <c r="M32" s="76">
        <f>EnrlSC!AT32/'SC-Population'!J32%</f>
        <v>100.68745409851971</v>
      </c>
      <c r="N32" s="76">
        <f>EnrlSC!AU32/'SC-Population'!K32%</f>
        <v>105.5179771596902</v>
      </c>
      <c r="O32" s="76">
        <f>EnrlSC!AV32/('SC-Population'!C32+'SC-Population'!F32+'SC-Population'!I32)%</f>
        <v>131.33522654736649</v>
      </c>
      <c r="P32" s="76">
        <f>EnrlSC!AW32/('SC-Population'!D32+'SC-Population'!G32+'SC-Population'!J32)%</f>
        <v>136.87449358505722</v>
      </c>
      <c r="Q32" s="76">
        <f>EnrlSC!AX32/('SC-Population'!E32+'SC-Population'!H32+'SC-Population'!K32)%</f>
        <v>133.983532383279</v>
      </c>
      <c r="R32" s="76">
        <f>EnrlSC!BE32/'SC-Population'!L32%</f>
        <v>59.997598268808495</v>
      </c>
      <c r="S32" s="76">
        <f>EnrlSC!BF32/'SC-Population'!M32%</f>
        <v>56.220948146421279</v>
      </c>
      <c r="T32" s="76">
        <f>EnrlSC!BG32/'SC-Population'!N32%</f>
        <v>58.229962916591958</v>
      </c>
      <c r="U32" s="76">
        <f>(EnrlSC!AS32+EnrlSC!BE32)/('SC-Population'!L32+'SC-Population'!I32)%</f>
        <v>85.14695386245117</v>
      </c>
      <c r="V32" s="76">
        <f>(EnrlSC!AT32+EnrlSC!BF32)/('SC-Population'!M32+'SC-Population'!J32)%</f>
        <v>79.022471735376584</v>
      </c>
      <c r="W32" s="76">
        <f>(EnrlSC!AU32+EnrlSC!BG32)/('SC-Population'!N32+'SC-Population'!K32)%</f>
        <v>82.25231564829636</v>
      </c>
      <c r="X32" s="76">
        <f>EnrlSC!BH32/('SC-Population'!C32+'SC-Population'!F32+'SC-Population'!I32+'SC-Population'!L32)%</f>
        <v>119.98082972794727</v>
      </c>
      <c r="Y32" s="76">
        <f>EnrlSC!BI32/('SC-Population'!D32+'SC-Population'!G32+'SC-Population'!J32+'SC-Population'!M32)%</f>
        <v>124.46672545828311</v>
      </c>
      <c r="Z32" s="76">
        <f>EnrlSC!BJ32/('SC-Population'!E32+'SC-Population'!H32+'SC-Population'!K32+'SC-Population'!N32)%</f>
        <v>122.11845830933326</v>
      </c>
    </row>
    <row r="33" spans="1:26" s="58" customFormat="1" ht="18.75" customHeight="1" x14ac:dyDescent="0.25">
      <c r="A33" s="35">
        <v>28</v>
      </c>
      <c r="B33" s="36" t="s">
        <v>39</v>
      </c>
      <c r="C33" s="76">
        <f>EnrlSC!U33/'SC-Population'!C33%</f>
        <v>115.68816046541079</v>
      </c>
      <c r="D33" s="76">
        <f>EnrlSC!V33/'SC-Population'!D33%</f>
        <v>110.82381267683364</v>
      </c>
      <c r="E33" s="76">
        <f>EnrlSC!W33/'SC-Population'!E33%</f>
        <v>113.29798185633238</v>
      </c>
      <c r="F33" s="76">
        <f>EnrlSC!AG33/'SC-Population'!F33%</f>
        <v>100.5512215730577</v>
      </c>
      <c r="G33" s="76">
        <f>EnrlSC!AH33/'SC-Population'!G33%</f>
        <v>98.547644447205585</v>
      </c>
      <c r="H33" s="76">
        <f>EnrlSC!AI33/'SC-Population'!H33%</f>
        <v>99.565862303689059</v>
      </c>
      <c r="I33" s="76">
        <f>EnrlSC!AJ33/('SC-Population'!C33+'SC-Population'!F33)%</f>
        <v>109.66654484338012</v>
      </c>
      <c r="J33" s="76">
        <f>EnrlSC!AK33/('SC-Population'!D33+'SC-Population'!G33)%</f>
        <v>105.93513890472673</v>
      </c>
      <c r="K33" s="76">
        <f>EnrlSC!AL33/('SC-Population'!E33+'SC-Population'!H33)%</f>
        <v>107.83241263573792</v>
      </c>
      <c r="L33" s="76">
        <f>EnrlSC!AS33/'SC-Population'!I33%</f>
        <v>60.022902784365129</v>
      </c>
      <c r="M33" s="76">
        <f>EnrlSC!AT33/'SC-Population'!J33%</f>
        <v>69.255842697962038</v>
      </c>
      <c r="N33" s="76">
        <f>EnrlSC!AU33/'SC-Population'!K33%</f>
        <v>64.497329194928284</v>
      </c>
      <c r="O33" s="76">
        <f>EnrlSC!AV33/('SC-Population'!C33+'SC-Population'!F33+'SC-Population'!I33)%</f>
        <v>99.048073249646052</v>
      </c>
      <c r="P33" s="76">
        <f>EnrlSC!AW33/('SC-Population'!D33+'SC-Population'!G33+'SC-Population'!J33)%</f>
        <v>98.259208602659641</v>
      </c>
      <c r="Q33" s="76">
        <f>EnrlSC!AX33/('SC-Population'!E33+'SC-Population'!H33+'SC-Population'!K33)%</f>
        <v>98.661471240740525</v>
      </c>
      <c r="R33" s="76">
        <f>EnrlSC!BE33/'SC-Population'!L33%</f>
        <v>27.715907976919507</v>
      </c>
      <c r="S33" s="76">
        <f>EnrlSC!BF33/'SC-Population'!M33%</f>
        <v>23.742165411742047</v>
      </c>
      <c r="T33" s="76">
        <f>EnrlSC!BG33/'SC-Population'!N33%</f>
        <v>25.835472561025863</v>
      </c>
      <c r="U33" s="76">
        <f>(EnrlSC!AS33+EnrlSC!BE33)/('SC-Population'!L33+'SC-Population'!I33)%</f>
        <v>43.734747797660788</v>
      </c>
      <c r="V33" s="76">
        <f>(EnrlSC!AT33+EnrlSC!BF33)/('SC-Population'!M33+'SC-Population'!J33)%</f>
        <v>46.829091930687412</v>
      </c>
      <c r="W33" s="76">
        <f>(EnrlSC!AU33+EnrlSC!BG33)/('SC-Population'!N33+'SC-Population'!K33)%</f>
        <v>45.2167227332829</v>
      </c>
      <c r="X33" s="76">
        <f>EnrlSC!BH33/('SC-Population'!C33+'SC-Population'!F33+'SC-Population'!I33+'SC-Population'!L33)%</f>
        <v>86.305438702751843</v>
      </c>
      <c r="Y33" s="76">
        <f>EnrlSC!BI33/('SC-Population'!D33+'SC-Population'!G33+'SC-Population'!J33+'SC-Population'!M33)%</f>
        <v>85.670054701713767</v>
      </c>
      <c r="Z33" s="76">
        <f>EnrlSC!BJ33/('SC-Population'!E33+'SC-Population'!H33+'SC-Population'!K33+'SC-Population'!N33)%</f>
        <v>85.995916500112429</v>
      </c>
    </row>
    <row r="34" spans="1:26" s="58" customFormat="1" ht="18.75" customHeight="1" x14ac:dyDescent="0.25">
      <c r="A34" s="35">
        <v>29</v>
      </c>
      <c r="B34" s="36" t="s">
        <v>40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s="58" customFormat="1" ht="18.75" customHeight="1" x14ac:dyDescent="0.25">
      <c r="A35" s="35">
        <v>30</v>
      </c>
      <c r="B35" s="36" t="s">
        <v>41</v>
      </c>
      <c r="C35" s="76">
        <f>EnrlSC!U35/'SC-Population'!C35%</f>
        <v>32.606603857216513</v>
      </c>
      <c r="D35" s="76">
        <f>EnrlSC!V35/'SC-Population'!D35%</f>
        <v>30.722699501024547</v>
      </c>
      <c r="E35" s="76">
        <f>EnrlSC!W35/'SC-Population'!E35%</f>
        <v>31.709969759995044</v>
      </c>
      <c r="F35" s="76">
        <f>EnrlSC!AG35/'SC-Population'!F35%</f>
        <v>44.326794326865645</v>
      </c>
      <c r="G35" s="76">
        <f>EnrlSC!AH35/'SC-Population'!G35%</f>
        <v>46.579245276781911</v>
      </c>
      <c r="H35" s="76">
        <f>EnrlSC!AI35/'SC-Population'!H35%</f>
        <v>45.40494563135239</v>
      </c>
      <c r="I35" s="76">
        <f>EnrlSC!AJ35/('SC-Population'!C35+'SC-Population'!F35)%</f>
        <v>36.675138321488255</v>
      </c>
      <c r="J35" s="76">
        <f>EnrlSC!AK35/('SC-Population'!D35+'SC-Population'!G35)%</f>
        <v>36.266257967946409</v>
      </c>
      <c r="K35" s="76">
        <f>EnrlSC!AL35/('SC-Population'!E35+'SC-Population'!H35)%</f>
        <v>36.480147634523462</v>
      </c>
      <c r="L35" s="76">
        <f>EnrlSC!AS35/'SC-Population'!I35%</f>
        <v>28.699560261739194</v>
      </c>
      <c r="M35" s="76">
        <f>EnrlSC!AT35/'SC-Population'!J35%</f>
        <v>24.325163668195181</v>
      </c>
      <c r="N35" s="76">
        <f>EnrlSC!AU35/'SC-Population'!K35%</f>
        <v>26.398539320173423</v>
      </c>
      <c r="O35" s="76">
        <f>EnrlSC!AV35/('SC-Population'!C35+'SC-Population'!F35+'SC-Population'!I35)%</f>
        <v>35.150545561065648</v>
      </c>
      <c r="P35" s="76">
        <f>EnrlSC!AW35/('SC-Population'!D35+'SC-Population'!G35+'SC-Population'!J35)%</f>
        <v>33.598328749903935</v>
      </c>
      <c r="Q35" s="76">
        <f>EnrlSC!AX35/('SC-Population'!E35+'SC-Population'!H35+'SC-Population'!K35)%</f>
        <v>34.394533388352194</v>
      </c>
      <c r="R35" s="76">
        <f>EnrlSC!BE35/'SC-Population'!L35%</f>
        <v>35.641013567923416</v>
      </c>
      <c r="S35" s="76">
        <f>EnrlSC!BF35/'SC-Population'!M35%</f>
        <v>38.243854663364345</v>
      </c>
      <c r="T35" s="76">
        <f>EnrlSC!BG35/'SC-Population'!N35%</f>
        <v>36.833516695010552</v>
      </c>
      <c r="U35" s="76">
        <f>(EnrlSC!AS35+EnrlSC!BE35)/('SC-Population'!L35+'SC-Population'!I35)%</f>
        <v>31.985694247230061</v>
      </c>
      <c r="V35" s="76">
        <f>(EnrlSC!AT35+EnrlSC!BF35)/('SC-Population'!M35+'SC-Population'!J35)%</f>
        <v>29.983218801955605</v>
      </c>
      <c r="W35" s="76">
        <f>(EnrlSC!AU35+EnrlSC!BG35)/('SC-Population'!N35+'SC-Population'!K35)%</f>
        <v>30.99217680411569</v>
      </c>
      <c r="X35" s="76">
        <f>EnrlSC!BH35/('SC-Population'!C35+'SC-Population'!F35+'SC-Population'!I35+'SC-Population'!L35)%</f>
        <v>35.2224722354687</v>
      </c>
      <c r="Y35" s="76">
        <f>EnrlSC!BI35/('SC-Population'!D35+'SC-Population'!G35+'SC-Population'!J35+'SC-Population'!M35)%</f>
        <v>34.214891359020271</v>
      </c>
      <c r="Z35" s="76">
        <f>EnrlSC!BJ35/('SC-Population'!E35+'SC-Population'!H35+'SC-Population'!K35+'SC-Population'!N35)%</f>
        <v>34.735800973266024</v>
      </c>
    </row>
    <row r="36" spans="1:26" s="58" customFormat="1" ht="18.75" customHeight="1" x14ac:dyDescent="0.25">
      <c r="A36" s="35">
        <v>31</v>
      </c>
      <c r="B36" s="36" t="s">
        <v>42</v>
      </c>
      <c r="C36" s="76">
        <f>EnrlSC!U36/'SC-Population'!C36%</f>
        <v>108.65313359747773</v>
      </c>
      <c r="D36" s="76">
        <f>EnrlSC!V36/'SC-Population'!D36%</f>
        <v>85.294259885996951</v>
      </c>
      <c r="E36" s="76">
        <f>EnrlSC!W36/'SC-Population'!E36%</f>
        <v>96.686351905729992</v>
      </c>
      <c r="F36" s="76">
        <f>EnrlSC!AG36/'SC-Population'!F36%</f>
        <v>105.61959417913506</v>
      </c>
      <c r="G36" s="76">
        <f>EnrlSC!AH36/'SC-Population'!G36%</f>
        <v>137.64802023060807</v>
      </c>
      <c r="H36" s="76">
        <f>EnrlSC!AI36/'SC-Population'!H36%</f>
        <v>119.18972141920291</v>
      </c>
      <c r="I36" s="76">
        <f>EnrlSC!AJ36/('SC-Population'!C36+'SC-Population'!F36)%</f>
        <v>107.5101544699463</v>
      </c>
      <c r="J36" s="76">
        <f>EnrlSC!AK36/('SC-Population'!D36+'SC-Population'!G36)%</f>
        <v>100.86006983524234</v>
      </c>
      <c r="K36" s="76">
        <f>EnrlSC!AL36/('SC-Population'!E36+'SC-Population'!H36)%</f>
        <v>104.30274996640443</v>
      </c>
      <c r="L36" s="76">
        <f>EnrlSC!AS36/'SC-Population'!I36%</f>
        <v>89.920541996794384</v>
      </c>
      <c r="M36" s="76">
        <f>EnrlSC!AT36/'SC-Population'!J36%</f>
        <v>134.18038321752724</v>
      </c>
      <c r="N36" s="76">
        <f>EnrlSC!AU36/'SC-Population'!K36%</f>
        <v>106.99813208456263</v>
      </c>
      <c r="O36" s="76">
        <f>EnrlSC!AV36/('SC-Population'!C36+'SC-Population'!F36+'SC-Population'!I36)%</f>
        <v>103.48663842427895</v>
      </c>
      <c r="P36" s="76">
        <f>EnrlSC!AW36/('SC-Population'!D36+'SC-Population'!G36+'SC-Population'!J36)%</f>
        <v>106.41350809445957</v>
      </c>
      <c r="Q36" s="76">
        <f>EnrlSC!AX36/('SC-Population'!E36+'SC-Population'!H36+'SC-Population'!K36)%</f>
        <v>104.84183111765005</v>
      </c>
      <c r="R36" s="76">
        <f>EnrlSC!BE36/'SC-Population'!L36%</f>
        <v>48.216507146665315</v>
      </c>
      <c r="S36" s="76">
        <f>EnrlSC!BF36/'SC-Population'!M36%</f>
        <v>61.796160955235543</v>
      </c>
      <c r="T36" s="76">
        <f>EnrlSC!BG36/'SC-Population'!N36%</f>
        <v>54.220098933549011</v>
      </c>
      <c r="U36" s="76">
        <f>(EnrlSC!AS36+EnrlSC!BE36)/('SC-Population'!L36+'SC-Population'!I36)%</f>
        <v>69.797237178621046</v>
      </c>
      <c r="V36" s="76">
        <f>(EnrlSC!AT36+EnrlSC!BF36)/('SC-Population'!M36+'SC-Population'!J36)%</f>
        <v>95.058803154168103</v>
      </c>
      <c r="W36" s="76">
        <f>(EnrlSC!AU36+EnrlSC!BG36)/('SC-Population'!N36+'SC-Population'!K36)%</f>
        <v>80.264186287255754</v>
      </c>
      <c r="X36" s="76">
        <f>EnrlSC!BH36/('SC-Population'!C36+'SC-Population'!F36+'SC-Population'!I36+'SC-Population'!L36)%</f>
        <v>93.770216106285361</v>
      </c>
      <c r="Y36" s="76">
        <f>EnrlSC!BI36/('SC-Population'!D36+'SC-Population'!G36+'SC-Population'!J36+'SC-Population'!M36)%</f>
        <v>99.10084057737798</v>
      </c>
      <c r="Z36" s="76">
        <f>EnrlSC!BJ36/('SC-Population'!E36+'SC-Population'!H36+'SC-Population'!K36+'SC-Population'!N36)%</f>
        <v>96.219399114863023</v>
      </c>
    </row>
    <row r="37" spans="1:26" s="58" customFormat="1" ht="18.75" customHeight="1" x14ac:dyDescent="0.25">
      <c r="A37" s="35">
        <v>32</v>
      </c>
      <c r="B37" s="36" t="s">
        <v>43</v>
      </c>
      <c r="C37" s="76">
        <f>EnrlSC!U37/'SC-Population'!C37%</f>
        <v>84.526546518207425</v>
      </c>
      <c r="D37" s="76">
        <f>EnrlSC!V37/'SC-Population'!D37%</f>
        <v>87.990599691781782</v>
      </c>
      <c r="E37" s="76">
        <f>EnrlSC!W37/'SC-Population'!E37%</f>
        <v>86.059473172220422</v>
      </c>
      <c r="F37" s="76">
        <f>EnrlSC!AG37/'SC-Population'!F37%</f>
        <v>88.137010981468777</v>
      </c>
      <c r="G37" s="76">
        <f>EnrlSC!AH37/'SC-Population'!G37%</f>
        <v>97.460420194115372</v>
      </c>
      <c r="H37" s="76">
        <f>EnrlSC!AI37/'SC-Population'!H37%</f>
        <v>92.331225921306356</v>
      </c>
      <c r="I37" s="76">
        <f>EnrlSC!AJ37/('SC-Population'!C37+'SC-Population'!F37)%</f>
        <v>86.014636340791256</v>
      </c>
      <c r="J37" s="76">
        <f>EnrlSC!AK37/('SC-Population'!D37+'SC-Population'!G37)%</f>
        <v>91.961958829380393</v>
      </c>
      <c r="K37" s="76">
        <f>EnrlSC!AL37/('SC-Population'!E37+'SC-Population'!H37)%</f>
        <v>88.664588102174207</v>
      </c>
      <c r="L37" s="76">
        <f>EnrlSC!AS37/'SC-Population'!I37%</f>
        <v>86.648819685134399</v>
      </c>
      <c r="M37" s="76">
        <f>EnrlSC!AT37/'SC-Population'!J37%</f>
        <v>77.219399253265124</v>
      </c>
      <c r="N37" s="76">
        <f>EnrlSC!AU37/'SC-Population'!K37%</f>
        <v>81.925687326896011</v>
      </c>
      <c r="O37" s="76">
        <f>EnrlSC!AV37/('SC-Population'!C37+'SC-Population'!F37+'SC-Population'!I37)%</f>
        <v>86.132422319227288</v>
      </c>
      <c r="P37" s="76">
        <f>EnrlSC!AW37/('SC-Population'!D37+'SC-Population'!G37+'SC-Population'!J37)%</f>
        <v>88.693695429920552</v>
      </c>
      <c r="Q37" s="76">
        <f>EnrlSC!AX37/('SC-Population'!E37+'SC-Population'!H37+'SC-Population'!K37)%</f>
        <v>87.302294628571445</v>
      </c>
      <c r="R37" s="76">
        <f>EnrlSC!BE37/'SC-Population'!L37%</f>
        <v>73.990929705215407</v>
      </c>
      <c r="S37" s="76">
        <f>EnrlSC!BF37/'SC-Population'!M37%</f>
        <v>75.877508482545466</v>
      </c>
      <c r="T37" s="76">
        <f>EnrlSC!BG37/'SC-Population'!N37%</f>
        <v>74.922344747533373</v>
      </c>
      <c r="U37" s="76">
        <f>(EnrlSC!AS37+EnrlSC!BE37)/('SC-Population'!L37+'SC-Population'!I37)%</f>
        <v>80.57102497539546</v>
      </c>
      <c r="V37" s="76">
        <f>(EnrlSC!AT37+EnrlSC!BF37)/('SC-Population'!M37+'SC-Population'!J37)%</f>
        <v>76.584702531008446</v>
      </c>
      <c r="W37" s="76">
        <f>(EnrlSC!AU37+EnrlSC!BG37)/('SC-Population'!N37+'SC-Population'!K37)%</f>
        <v>78.587958004771053</v>
      </c>
      <c r="X37" s="76">
        <f>EnrlSC!BH37/('SC-Population'!C37+'SC-Population'!F37+'SC-Population'!I37+'SC-Population'!L37)%</f>
        <v>84.354537658869276</v>
      </c>
      <c r="Y37" s="76">
        <f>EnrlSC!BI37/('SC-Population'!D37+'SC-Population'!G37+'SC-Population'!J37+'SC-Population'!M37)%</f>
        <v>86.566903745330563</v>
      </c>
      <c r="Z37" s="76">
        <f>EnrlSC!BJ37/('SC-Population'!E37+'SC-Population'!H37+'SC-Population'!K37+'SC-Population'!N37)%</f>
        <v>85.377753854618902</v>
      </c>
    </row>
    <row r="38" spans="1:26" s="58" customFormat="1" ht="18.75" customHeight="1" x14ac:dyDescent="0.25">
      <c r="A38" s="35">
        <v>33</v>
      </c>
      <c r="B38" s="36" t="s">
        <v>44</v>
      </c>
      <c r="C38" s="76">
        <f>EnrlSC!U38/'SC-Population'!C38%</f>
        <v>69.336239576727806</v>
      </c>
      <c r="D38" s="76">
        <f>EnrlSC!V38/'SC-Population'!D38%</f>
        <v>69.691849159349559</v>
      </c>
      <c r="E38" s="76">
        <f>EnrlSC!W38/'SC-Population'!E38%</f>
        <v>69.502938693108206</v>
      </c>
      <c r="F38" s="76">
        <f>EnrlSC!AG38/'SC-Population'!F38%</f>
        <v>51.339851138119577</v>
      </c>
      <c r="G38" s="76">
        <f>EnrlSC!AH38/'SC-Population'!G38%</f>
        <v>57.060955663522805</v>
      </c>
      <c r="H38" s="76">
        <f>EnrlSC!AI38/'SC-Population'!H38%</f>
        <v>54.072827447442464</v>
      </c>
      <c r="I38" s="76">
        <f>EnrlSC!AJ38/('SC-Population'!C38+'SC-Population'!F38)%</f>
        <v>62.139614255153219</v>
      </c>
      <c r="J38" s="76">
        <f>EnrlSC!AK38/('SC-Population'!D38+'SC-Population'!G38)%</f>
        <v>64.531871175934043</v>
      </c>
      <c r="K38" s="76">
        <f>EnrlSC!AL38/('SC-Population'!E38+'SC-Population'!H38)%</f>
        <v>63.269663286863093</v>
      </c>
      <c r="L38" s="76">
        <f>EnrlSC!AS38/'SC-Population'!I38%</f>
        <v>60.86939921216716</v>
      </c>
      <c r="M38" s="76">
        <f>EnrlSC!AT38/'SC-Population'!J38%</f>
        <v>67.356646671629235</v>
      </c>
      <c r="N38" s="76">
        <f>EnrlSC!AU38/'SC-Population'!K38%</f>
        <v>63.98805342454029</v>
      </c>
      <c r="O38" s="76">
        <f>EnrlSC!AV38/('SC-Population'!C38+'SC-Population'!F38+'SC-Population'!I38)%</f>
        <v>61.861158811579742</v>
      </c>
      <c r="P38" s="76">
        <f>EnrlSC!AW38/('SC-Population'!D38+'SC-Population'!G38+'SC-Population'!J38)%</f>
        <v>65.1674691825704</v>
      </c>
      <c r="Q38" s="76">
        <f>EnrlSC!AX38/('SC-Population'!E38+'SC-Population'!H38+'SC-Population'!K38)%</f>
        <v>63.42912043845422</v>
      </c>
      <c r="R38" s="76">
        <f>EnrlSC!BE38/'SC-Population'!L38%</f>
        <v>36.045100231110979</v>
      </c>
      <c r="S38" s="76">
        <f>EnrlSC!BF38/'SC-Population'!M38%</f>
        <v>41.203056116806309</v>
      </c>
      <c r="T38" s="76">
        <f>EnrlSC!BG38/'SC-Population'!N38%</f>
        <v>38.552714512362442</v>
      </c>
      <c r="U38" s="76">
        <f>(EnrlSC!AS38+EnrlSC!BE38)/('SC-Population'!L38+'SC-Population'!I38)%</f>
        <v>48.408358382020481</v>
      </c>
      <c r="V38" s="76">
        <f>(EnrlSC!AT38+EnrlSC!BF38)/('SC-Population'!M38+'SC-Population'!J38)%</f>
        <v>54.086231193611212</v>
      </c>
      <c r="W38" s="76">
        <f>(EnrlSC!AU38+EnrlSC!BG38)/('SC-Population'!N38+'SC-Population'!K38)%</f>
        <v>51.153469019585856</v>
      </c>
      <c r="X38" s="76">
        <f>EnrlSC!BH38/('SC-Population'!C38+'SC-Population'!F38+'SC-Population'!I38+'SC-Population'!L38)%</f>
        <v>57.18928778885406</v>
      </c>
      <c r="Y38" s="76">
        <f>EnrlSC!BI38/('SC-Population'!D38+'SC-Population'!G38+'SC-Population'!J38+'SC-Population'!M38)%</f>
        <v>60.65829705002605</v>
      </c>
      <c r="Z38" s="76">
        <f>EnrlSC!BJ38/('SC-Population'!E38+'SC-Population'!H38+'SC-Population'!K38+'SC-Population'!N38)%</f>
        <v>58.842038676724989</v>
      </c>
    </row>
    <row r="39" spans="1:26" s="58" customFormat="1" ht="18.75" customHeight="1" x14ac:dyDescent="0.25">
      <c r="A39" s="35">
        <v>34</v>
      </c>
      <c r="B39" s="36" t="s">
        <v>45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 s="58" customFormat="1" ht="18.75" customHeight="1" x14ac:dyDescent="0.25">
      <c r="A40" s="35">
        <v>35</v>
      </c>
      <c r="B40" s="36" t="s">
        <v>46</v>
      </c>
      <c r="C40" s="76">
        <f>EnrlSC!U40/'SC-Population'!C40%</f>
        <v>107.97350707708158</v>
      </c>
      <c r="D40" s="76">
        <f>EnrlSC!V40/'SC-Population'!D40%</f>
        <v>104.58741961700242</v>
      </c>
      <c r="E40" s="76">
        <f>EnrlSC!W40/'SC-Population'!E40%</f>
        <v>106.28365053593376</v>
      </c>
      <c r="F40" s="76">
        <f>EnrlSC!AG40/'SC-Population'!F40%</f>
        <v>110.4625345180671</v>
      </c>
      <c r="G40" s="76">
        <f>EnrlSC!AH40/'SC-Population'!G40%</f>
        <v>103.08802754032028</v>
      </c>
      <c r="H40" s="76">
        <f>EnrlSC!AI40/'SC-Population'!H40%</f>
        <v>106.76506988153508</v>
      </c>
      <c r="I40" s="76">
        <f>EnrlSC!AJ40/('SC-Population'!C40+'SC-Population'!F40)%</f>
        <v>108.96164753809275</v>
      </c>
      <c r="J40" s="76">
        <f>EnrlSC!AK40/('SC-Population'!D40+'SC-Population'!G40)%</f>
        <v>103.98882038404095</v>
      </c>
      <c r="K40" s="76">
        <f>EnrlSC!AL40/('SC-Population'!E40+'SC-Population'!H40)%</f>
        <v>106.47530995812059</v>
      </c>
      <c r="L40" s="76">
        <f>EnrlSC!AS40/'SC-Population'!I40%</f>
        <v>99.499536031988512</v>
      </c>
      <c r="M40" s="76">
        <f>EnrlSC!AT40/'SC-Population'!J40%</f>
        <v>93.307714813789119</v>
      </c>
      <c r="N40" s="76">
        <f>EnrlSC!AU40/'SC-Population'!K40%</f>
        <v>96.332309989669994</v>
      </c>
      <c r="O40" s="76">
        <f>EnrlSC!AV40/('SC-Population'!C40+'SC-Population'!F40+'SC-Population'!I40)%</f>
        <v>107.03463882259912</v>
      </c>
      <c r="P40" s="76">
        <f>EnrlSC!AW40/('SC-Population'!D40+'SC-Population'!G40+'SC-Population'!J40)%</f>
        <v>101.73253720900216</v>
      </c>
      <c r="Q40" s="76">
        <f>EnrlSC!AX40/('SC-Population'!E40+'SC-Population'!H40+'SC-Population'!K40)%</f>
        <v>104.37098271842112</v>
      </c>
      <c r="R40" s="76">
        <f>EnrlSC!BE40/'SC-Population'!L40%</f>
        <v>44.131394500022992</v>
      </c>
      <c r="S40" s="76">
        <f>EnrlSC!BF40/'SC-Population'!M40%</f>
        <v>55.088333451693465</v>
      </c>
      <c r="T40" s="76">
        <f>EnrlSC!BG40/'SC-Population'!N40%</f>
        <v>49.541583922519678</v>
      </c>
      <c r="U40" s="76">
        <f>(EnrlSC!AS40+EnrlSC!BE40)/('SC-Population'!L40+'SC-Population'!I40)%</f>
        <v>71.073962826684522</v>
      </c>
      <c r="V40" s="76">
        <f>(EnrlSC!AT40+EnrlSC!BF40)/('SC-Population'!M40+'SC-Population'!J40)%</f>
        <v>74.36451462474372</v>
      </c>
      <c r="W40" s="76">
        <f>(EnrlSC!AU40+EnrlSC!BG40)/('SC-Population'!N40+'SC-Population'!K40)%</f>
        <v>72.7276744531014</v>
      </c>
      <c r="X40" s="76">
        <f>EnrlSC!BH40/('SC-Population'!C40+'SC-Population'!F40+'SC-Population'!I40+'SC-Population'!L40)%</f>
        <v>95.909361411846263</v>
      </c>
      <c r="Y40" s="76">
        <f>EnrlSC!BI40/('SC-Population'!D40+'SC-Population'!G40+'SC-Population'!J40+'SC-Population'!M40)%</f>
        <v>93.714143951394107</v>
      </c>
      <c r="Z40" s="76">
        <f>EnrlSC!BJ40/('SC-Population'!E40+'SC-Population'!H40+'SC-Population'!K40+'SC-Population'!N40)%</f>
        <v>94.809829315206215</v>
      </c>
    </row>
    <row r="41" spans="1:26" s="117" customFormat="1" ht="18.75" customHeight="1" x14ac:dyDescent="0.25">
      <c r="A41" s="242" t="s">
        <v>47</v>
      </c>
      <c r="B41" s="242"/>
      <c r="C41" s="122">
        <f>EnrlSC!U41/'SC-Population'!C41%</f>
        <v>130.62149127647987</v>
      </c>
      <c r="D41" s="122">
        <f>EnrlSC!V41/'SC-Population'!D41%</f>
        <v>132.18114662584287</v>
      </c>
      <c r="E41" s="122">
        <f>EnrlSC!W41/'SC-Population'!E41%</f>
        <v>131.36379535207107</v>
      </c>
      <c r="F41" s="122">
        <f>EnrlSC!AG41/'SC-Population'!F41%</f>
        <v>93.814940803137503</v>
      </c>
      <c r="G41" s="122">
        <f>EnrlSC!AH41/'SC-Population'!G41%</f>
        <v>90.526830190550342</v>
      </c>
      <c r="H41" s="122">
        <f>EnrlSC!AI41/'SC-Population'!H41%</f>
        <v>92.237272363158993</v>
      </c>
      <c r="I41" s="122">
        <f>EnrlSC!AJ41/('SC-Population'!C41+'SC-Population'!F41)%</f>
        <v>116.92079465023652</v>
      </c>
      <c r="J41" s="122">
        <f>EnrlSC!AK41/('SC-Population'!D41+'SC-Population'!G41)%</f>
        <v>116.52471279325196</v>
      </c>
      <c r="K41" s="122">
        <f>EnrlSC!AL41/('SC-Population'!E41+'SC-Population'!H41)%</f>
        <v>116.73170994305724</v>
      </c>
      <c r="L41" s="122">
        <f>EnrlSC!AS41/'SC-Population'!I41%</f>
        <v>73.794797144860667</v>
      </c>
      <c r="M41" s="122">
        <f>EnrlSC!AT41/'SC-Population'!J41%</f>
        <v>67.263812552968346</v>
      </c>
      <c r="N41" s="122">
        <f>EnrlSC!AU41/'SC-Population'!K41%</f>
        <v>70.71812793418087</v>
      </c>
      <c r="O41" s="122">
        <f>EnrlSC!AV41/('SC-Population'!C41+'SC-Population'!F41+'SC-Population'!I41)%</f>
        <v>108.32463936500517</v>
      </c>
      <c r="P41" s="122">
        <f>EnrlSC!AW41/('SC-Population'!D41+'SC-Population'!G41+'SC-Population'!J41)%</f>
        <v>106.90284326223541</v>
      </c>
      <c r="Q41" s="122">
        <f>EnrlSC!AX41/('SC-Population'!E41+'SC-Population'!H41+'SC-Population'!K41)%</f>
        <v>107.64765935094054</v>
      </c>
      <c r="R41" s="122">
        <f>EnrlSC!BE41/'SC-Population'!L41%</f>
        <v>40.398706544473136</v>
      </c>
      <c r="S41" s="122">
        <f>EnrlSC!BF41/'SC-Population'!M41%</f>
        <v>36.341683388121744</v>
      </c>
      <c r="T41" s="122">
        <f>EnrlSC!BG41/'SC-Population'!N41%</f>
        <v>38.510723711956111</v>
      </c>
      <c r="U41" s="122">
        <f>(EnrlSC!AS41+EnrlSC!BE41)/('SC-Population'!L41+'SC-Population'!I41)%</f>
        <v>57.278877035883397</v>
      </c>
      <c r="V41" s="122">
        <f>(EnrlSC!AT41+EnrlSC!BF41)/('SC-Population'!M41+'SC-Population'!J41)%</f>
        <v>52.149125834835395</v>
      </c>
      <c r="W41" s="122">
        <f>(EnrlSC!AU41+EnrlSC!BG41)/('SC-Population'!N41+'SC-Population'!K41)%</f>
        <v>54.876760717207148</v>
      </c>
      <c r="X41" s="122">
        <f>EnrlSC!BH41/('SC-Population'!C41+'SC-Population'!F41+'SC-Population'!I41+'SC-Population'!L41)%</f>
        <v>97.239286031001129</v>
      </c>
      <c r="Y41" s="122">
        <f>EnrlSC!BI41/('SC-Population'!D41+'SC-Population'!G41+'SC-Population'!J41+'SC-Population'!M41)%</f>
        <v>95.798426001400955</v>
      </c>
      <c r="Z41" s="122">
        <f>EnrlSC!BJ41/('SC-Population'!E41+'SC-Population'!H41+'SC-Population'!K41+'SC-Population'!N41)%</f>
        <v>96.555721385679604</v>
      </c>
    </row>
    <row r="42" spans="1:26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</row>
    <row r="47" spans="1:26" s="69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2" right="0.22" top="0.44" bottom="0.59" header="0.2" footer="0.33"/>
  <pageSetup paperSize="9" scale="98" firstPageNumber="52" orientation="portrait" useFirstPageNumber="1" r:id="rId1"/>
  <headerFooter alignWithMargins="0">
    <oddFooter>&amp;LSTATISTICS OF SCHOOL EDUCATION 2010-11&amp;R&amp;P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view="pageBreakPreview" topLeftCell="W37" zoomScaleSheetLayoutView="100" workbookViewId="0">
      <selection activeCell="AG41" sqref="AG41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51" customFormat="1" ht="24.75" customHeight="1" x14ac:dyDescent="0.25">
      <c r="A1" s="49"/>
      <c r="B1" s="50"/>
      <c r="C1" s="33" t="s">
        <v>175</v>
      </c>
      <c r="D1" s="33"/>
      <c r="E1" s="33"/>
      <c r="F1" s="33"/>
      <c r="G1" s="33"/>
      <c r="H1" s="33"/>
      <c r="I1" s="33" t="str">
        <f>C1</f>
        <v>Table D3: GROSS ENROLMENT RATIO (GER)</v>
      </c>
      <c r="J1" s="33"/>
      <c r="K1" s="33"/>
      <c r="L1" s="33"/>
      <c r="M1" s="33"/>
      <c r="N1" s="33"/>
      <c r="O1" s="33" t="str">
        <f>I1</f>
        <v>Table D3: GROSS ENROLMENT RATIO (GER)</v>
      </c>
      <c r="P1" s="33"/>
      <c r="Q1" s="33"/>
      <c r="R1" s="33"/>
      <c r="S1" s="33"/>
      <c r="T1" s="33"/>
      <c r="U1" s="33" t="str">
        <f>O1</f>
        <v>Table D3: GROSS ENROLMENT RATIO (GER)</v>
      </c>
      <c r="V1" s="33"/>
      <c r="W1" s="33"/>
      <c r="X1" s="33"/>
      <c r="Y1" s="33"/>
      <c r="Z1" s="33"/>
    </row>
    <row r="2" spans="1:62" s="203" customFormat="1" ht="15.75" customHeight="1" x14ac:dyDescent="0.25">
      <c r="C2" s="205" t="s">
        <v>100</v>
      </c>
      <c r="I2" s="205" t="str">
        <f>C2</f>
        <v>Scheduled Tribe</v>
      </c>
      <c r="O2" s="205" t="str">
        <f>I2</f>
        <v>Scheduled Tribe</v>
      </c>
      <c r="U2" s="205" t="str">
        <f>O2</f>
        <v>Scheduled Tribe</v>
      </c>
      <c r="AA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</row>
    <row r="3" spans="1:62" s="53" customFormat="1" ht="32.25" customHeight="1" x14ac:dyDescent="0.25">
      <c r="A3" s="239" t="s">
        <v>70</v>
      </c>
      <c r="B3" s="239" t="s">
        <v>68</v>
      </c>
      <c r="C3" s="239" t="s">
        <v>113</v>
      </c>
      <c r="D3" s="241"/>
      <c r="E3" s="241"/>
      <c r="F3" s="239" t="s">
        <v>114</v>
      </c>
      <c r="G3" s="241"/>
      <c r="H3" s="241"/>
      <c r="I3" s="239" t="s">
        <v>115</v>
      </c>
      <c r="J3" s="241"/>
      <c r="K3" s="241"/>
      <c r="L3" s="254" t="s">
        <v>116</v>
      </c>
      <c r="M3" s="255"/>
      <c r="N3" s="256"/>
      <c r="O3" s="254" t="s">
        <v>117</v>
      </c>
      <c r="P3" s="255"/>
      <c r="Q3" s="256"/>
      <c r="R3" s="254" t="s">
        <v>118</v>
      </c>
      <c r="S3" s="255"/>
      <c r="T3" s="256"/>
      <c r="U3" s="254" t="s">
        <v>119</v>
      </c>
      <c r="V3" s="257"/>
      <c r="W3" s="258"/>
      <c r="X3" s="254" t="s">
        <v>120</v>
      </c>
      <c r="Y3" s="255"/>
      <c r="Z3" s="256"/>
    </row>
    <row r="4" spans="1:62" s="53" customFormat="1" ht="20.25" customHeight="1" x14ac:dyDescent="0.25">
      <c r="A4" s="239"/>
      <c r="B4" s="239"/>
      <c r="C4" s="77" t="s">
        <v>13</v>
      </c>
      <c r="D4" s="77" t="s">
        <v>14</v>
      </c>
      <c r="E4" s="77" t="s">
        <v>15</v>
      </c>
      <c r="F4" s="77" t="s">
        <v>13</v>
      </c>
      <c r="G4" s="77" t="s">
        <v>14</v>
      </c>
      <c r="H4" s="77" t="s">
        <v>15</v>
      </c>
      <c r="I4" s="77" t="s">
        <v>13</v>
      </c>
      <c r="J4" s="77" t="s">
        <v>14</v>
      </c>
      <c r="K4" s="77" t="s">
        <v>15</v>
      </c>
      <c r="L4" s="77" t="s">
        <v>13</v>
      </c>
      <c r="M4" s="77" t="s">
        <v>14</v>
      </c>
      <c r="N4" s="77" t="s">
        <v>15</v>
      </c>
      <c r="O4" s="77" t="s">
        <v>13</v>
      </c>
      <c r="P4" s="77" t="s">
        <v>14</v>
      </c>
      <c r="Q4" s="77" t="s">
        <v>15</v>
      </c>
      <c r="R4" s="77" t="s">
        <v>13</v>
      </c>
      <c r="S4" s="77" t="s">
        <v>14</v>
      </c>
      <c r="T4" s="77" t="s">
        <v>15</v>
      </c>
      <c r="U4" s="77" t="s">
        <v>13</v>
      </c>
      <c r="V4" s="77" t="s">
        <v>14</v>
      </c>
      <c r="W4" s="77" t="s">
        <v>15</v>
      </c>
      <c r="X4" s="77" t="s">
        <v>13</v>
      </c>
      <c r="Y4" s="77" t="s">
        <v>14</v>
      </c>
      <c r="Z4" s="77" t="s">
        <v>15</v>
      </c>
    </row>
    <row r="5" spans="1:62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</row>
    <row r="6" spans="1:62" s="58" customFormat="1" ht="19.5" customHeight="1" x14ac:dyDescent="0.25">
      <c r="A6" s="35">
        <v>1</v>
      </c>
      <c r="B6" s="36" t="s">
        <v>16</v>
      </c>
      <c r="C6" s="76">
        <f>EnrlST!U6/'ST-Population'!C6%</f>
        <v>122.35207133346094</v>
      </c>
      <c r="D6" s="76">
        <f>EnrlST!V6/'ST-Population'!D6%</f>
        <v>123.45304658587121</v>
      </c>
      <c r="E6" s="76">
        <f>EnrlST!W6/'ST-Population'!E6%</f>
        <v>122.88382548543788</v>
      </c>
      <c r="F6" s="76">
        <f>EnrlST!AG6/'ST-Population'!F6%</f>
        <v>90.79407301240802</v>
      </c>
      <c r="G6" s="76">
        <f>EnrlST!AH6/'ST-Population'!G6%</f>
        <v>89.923674111548422</v>
      </c>
      <c r="H6" s="76">
        <f>EnrlST!AI6/'ST-Population'!H6%</f>
        <v>90.389063602083965</v>
      </c>
      <c r="I6" s="76">
        <f>EnrlST!AJ6/('ST-Population'!C6+'ST-Population'!F6)%</f>
        <v>111.55896611972129</v>
      </c>
      <c r="J6" s="76">
        <f>EnrlST!AK6/('ST-Population'!D6+'ST-Population'!G6)%</f>
        <v>112.51436692428584</v>
      </c>
      <c r="K6" s="76">
        <f>EnrlST!AL6/('ST-Population'!E6+'ST-Population'!H6)%</f>
        <v>112.01476328434363</v>
      </c>
      <c r="L6" s="76">
        <f>EnrlST!AS6/'ST-Population'!I6%</f>
        <v>71.131279585303105</v>
      </c>
      <c r="M6" s="76">
        <f>EnrlST!AT6/'ST-Population'!J6%</f>
        <v>74.208784341367391</v>
      </c>
      <c r="N6" s="76">
        <f>EnrlST!AU6/'ST-Population'!K6%</f>
        <v>72.54425853111249</v>
      </c>
      <c r="O6" s="76">
        <f>EnrlST!AV6/('ST-Population'!C6+'ST-Population'!F6+'ST-Population'!I6)%</f>
        <v>104.02555825798495</v>
      </c>
      <c r="P6" s="76">
        <f>EnrlST!AW6/('ST-Population'!D6+'ST-Population'!G6+'ST-Population'!J6)%</f>
        <v>105.78556051266719</v>
      </c>
      <c r="Q6" s="76">
        <f>EnrlST!AX6/('ST-Population'!E6+'ST-Population'!H6+'ST-Population'!K6)%</f>
        <v>104.85948528911959</v>
      </c>
      <c r="R6" s="76">
        <f>EnrlST!BE6/'ST-Population'!L6%</f>
        <v>60.361549595919847</v>
      </c>
      <c r="S6" s="76">
        <f>EnrlST!BF6/'ST-Population'!M6%</f>
        <v>46.129340874832323</v>
      </c>
      <c r="T6" s="76">
        <f>EnrlST!BG6/'ST-Population'!N6%</f>
        <v>53.49434983264436</v>
      </c>
      <c r="U6" s="76">
        <f>(EnrlST!AS6+EnrlST!BE6)/('ST-Population'!L6+'ST-Population'!I6)%</f>
        <v>66.17043214846295</v>
      </c>
      <c r="V6" s="76">
        <f>(EnrlST!AT6+EnrlST!BF6)/('ST-Population'!M6+'ST-Population'!J6)%</f>
        <v>60.617867691116281</v>
      </c>
      <c r="W6" s="76">
        <f>(EnrlST!AU6+EnrlST!BG6)/('ST-Population'!N6+'ST-Population'!K6)%</f>
        <v>63.559850326926799</v>
      </c>
      <c r="X6" s="76">
        <f>EnrlST!BH6/('ST-Population'!C6+'ST-Population'!F6+'ST-Population'!I6+'ST-Population'!L6)%</f>
        <v>98.030905147052437</v>
      </c>
      <c r="Y6" s="76">
        <f>EnrlST!BI6/('ST-Population'!D6+'ST-Population'!G6+'ST-Population'!J6+'ST-Population'!M6)%</f>
        <v>97.346135194666644</v>
      </c>
      <c r="Z6" s="76">
        <f>EnrlST!BJ6/('ST-Population'!E6+'ST-Population'!H6+'ST-Population'!K6+'ST-Population'!N6)%</f>
        <v>97.705617635294217</v>
      </c>
    </row>
    <row r="7" spans="1:62" s="58" customFormat="1" ht="19.5" customHeight="1" x14ac:dyDescent="0.25">
      <c r="A7" s="35">
        <v>2</v>
      </c>
      <c r="B7" s="36" t="s">
        <v>17</v>
      </c>
      <c r="C7" s="76">
        <f>EnrlST!U7/'ST-Population'!C7%</f>
        <v>206.64479508571247</v>
      </c>
      <c r="D7" s="76">
        <f>EnrlST!V7/'ST-Population'!D7%</f>
        <v>198.6706317264811</v>
      </c>
      <c r="E7" s="76">
        <f>EnrlST!W7/'ST-Population'!E7%</f>
        <v>202.68667827946783</v>
      </c>
      <c r="F7" s="76">
        <f>EnrlST!AG7/'ST-Population'!F7%</f>
        <v>119.08545267165817</v>
      </c>
      <c r="G7" s="76">
        <f>EnrlST!AH7/'ST-Population'!G7%</f>
        <v>112.31419273853658</v>
      </c>
      <c r="H7" s="76">
        <f>EnrlST!AI7/'ST-Population'!H7%</f>
        <v>115.6585891780106</v>
      </c>
      <c r="I7" s="76">
        <f>EnrlST!AJ7/('ST-Population'!C7+'ST-Population'!F7)%</f>
        <v>174.0205272393608</v>
      </c>
      <c r="J7" s="76">
        <f>EnrlST!AK7/('ST-Population'!D7+'ST-Population'!G7)%</f>
        <v>165.70568868821385</v>
      </c>
      <c r="K7" s="76">
        <f>EnrlST!AL7/('ST-Population'!E7+'ST-Population'!H7)%</f>
        <v>169.86282206662332</v>
      </c>
      <c r="L7" s="76">
        <f>EnrlST!AS7/'ST-Population'!I7%</f>
        <v>77.77634160089346</v>
      </c>
      <c r="M7" s="76">
        <f>EnrlST!AT7/'ST-Population'!J7%</f>
        <v>69.250174840114283</v>
      </c>
      <c r="N7" s="76">
        <f>EnrlST!AU7/'ST-Population'!K7%</f>
        <v>73.548890119815155</v>
      </c>
      <c r="O7" s="76">
        <f>EnrlST!AV7/('ST-Population'!C7+'ST-Population'!F7+'ST-Population'!I7)%</f>
        <v>153.73608785240683</v>
      </c>
      <c r="P7" s="76">
        <f>EnrlST!AW7/('ST-Population'!D7+'ST-Population'!G7+'ST-Population'!J7)%</f>
        <v>145.64581119016196</v>
      </c>
      <c r="Q7" s="76">
        <f>EnrlST!AX7/('ST-Population'!E7+'ST-Population'!H7+'ST-Population'!K7)%</f>
        <v>149.69780835856895</v>
      </c>
      <c r="R7" s="76">
        <f>EnrlST!BE7/'ST-Population'!L7%</f>
        <v>54.977070451332501</v>
      </c>
      <c r="S7" s="76">
        <f>EnrlST!BF7/'ST-Population'!M7%</f>
        <v>49.560562163720974</v>
      </c>
      <c r="T7" s="76">
        <f>EnrlST!BG7/'ST-Population'!N7%</f>
        <v>52.301912490861255</v>
      </c>
      <c r="U7" s="76">
        <f>(EnrlST!AS7+EnrlST!BE7)/('ST-Population'!L7+'ST-Population'!I7)%</f>
        <v>66.942033949442703</v>
      </c>
      <c r="V7" s="76">
        <f>(EnrlST!AT7+EnrlST!BF7)/('ST-Population'!M7+'ST-Population'!J7)%</f>
        <v>59.931515825195426</v>
      </c>
      <c r="W7" s="76">
        <f>(EnrlST!AU7+EnrlST!BG7)/('ST-Population'!N7+'ST-Population'!K7)%</f>
        <v>63.472493185446169</v>
      </c>
      <c r="X7" s="76">
        <f>EnrlST!BH7/('ST-Population'!C7+'ST-Population'!F7+'ST-Population'!I7+'ST-Population'!L7)%</f>
        <v>137.90902907506643</v>
      </c>
      <c r="Y7" s="76">
        <f>EnrlST!BI7/('ST-Population'!D7+'ST-Population'!G7+'ST-Population'!J7+'ST-Population'!M7)%</f>
        <v>130.51751268997506</v>
      </c>
      <c r="Z7" s="76">
        <f>EnrlST!BJ7/('ST-Population'!E7+'ST-Population'!H7+'ST-Population'!K7+'ST-Population'!N7)%</f>
        <v>134.22571649253445</v>
      </c>
    </row>
    <row r="8" spans="1:62" s="58" customFormat="1" ht="19.5" customHeight="1" x14ac:dyDescent="0.25">
      <c r="A8" s="35">
        <v>3</v>
      </c>
      <c r="B8" s="36" t="s">
        <v>49</v>
      </c>
      <c r="C8" s="76">
        <f>EnrlST!U8/'ST-Population'!C8%</f>
        <v>104.66252752531662</v>
      </c>
      <c r="D8" s="76">
        <f>EnrlST!V8/'ST-Population'!D8%</f>
        <v>107.27320562807525</v>
      </c>
      <c r="E8" s="76">
        <f>EnrlST!W8/'ST-Population'!E8%</f>
        <v>105.95157396474484</v>
      </c>
      <c r="F8" s="76">
        <f>EnrlST!AG8/'ST-Population'!F8%</f>
        <v>83.541858495352074</v>
      </c>
      <c r="G8" s="76">
        <f>EnrlST!AH8/'ST-Population'!G8%</f>
        <v>81.79514857556201</v>
      </c>
      <c r="H8" s="76">
        <f>EnrlST!AI8/'ST-Population'!H8%</f>
        <v>82.673239229780393</v>
      </c>
      <c r="I8" s="76">
        <f>EnrlST!AJ8/('ST-Population'!C8+'ST-Population'!F8)%</f>
        <v>96.397652893131223</v>
      </c>
      <c r="J8" s="76">
        <f>EnrlST!AK8/('ST-Population'!D8+'ST-Population'!G8)%</f>
        <v>97.217396707396233</v>
      </c>
      <c r="K8" s="76">
        <f>EnrlST!AL8/('ST-Population'!E8+'ST-Population'!H8)%</f>
        <v>96.803546010074911</v>
      </c>
      <c r="L8" s="76">
        <f>EnrlST!AS8/'ST-Population'!I8%</f>
        <v>55.383091909010538</v>
      </c>
      <c r="M8" s="76">
        <f>EnrlST!AT8/'ST-Population'!J8%</f>
        <v>47.031197794074991</v>
      </c>
      <c r="N8" s="76">
        <f>EnrlST!AU8/'ST-Population'!K8%</f>
        <v>51.166551303855904</v>
      </c>
      <c r="O8" s="76">
        <f>EnrlST!AV8/('ST-Population'!C8+'ST-Population'!F8+'ST-Population'!I8)%</f>
        <v>87.449902972630412</v>
      </c>
      <c r="P8" s="76">
        <f>EnrlST!AW8/('ST-Population'!D8+'ST-Population'!G8+'ST-Population'!J8)%</f>
        <v>85.932494637563266</v>
      </c>
      <c r="Q8" s="76">
        <f>EnrlST!AX8/('ST-Population'!E8+'ST-Population'!H8+'ST-Population'!K8)%</f>
        <v>86.695298994754694</v>
      </c>
      <c r="R8" s="76">
        <f>EnrlST!BE8/'ST-Population'!L8%</f>
        <v>18.565191395742463</v>
      </c>
      <c r="S8" s="76">
        <f>EnrlST!BF8/'ST-Population'!M8%</f>
        <v>12.571880243878658</v>
      </c>
      <c r="T8" s="76">
        <f>EnrlST!BG8/'ST-Population'!N8%</f>
        <v>15.505656239222414</v>
      </c>
      <c r="U8" s="76">
        <f>(EnrlST!AS8+EnrlST!BE8)/('ST-Population'!L8+'ST-Population'!I8)%</f>
        <v>36.795088898873097</v>
      </c>
      <c r="V8" s="76">
        <f>(EnrlST!AT8+EnrlST!BF8)/('ST-Population'!M8+'ST-Population'!J8)%</f>
        <v>29.439908348499227</v>
      </c>
      <c r="W8" s="76">
        <f>(EnrlST!AU8+EnrlST!BG8)/('ST-Population'!N8+'ST-Population'!K8)%</f>
        <v>33.060720313855427</v>
      </c>
      <c r="X8" s="76">
        <f>EnrlST!BH8/('ST-Population'!C8+'ST-Population'!F8+'ST-Population'!I8+'ST-Population'!L8)%</f>
        <v>74.915100433716361</v>
      </c>
      <c r="Y8" s="76">
        <f>EnrlST!BI8/('ST-Population'!D8+'ST-Population'!G8+'ST-Population'!J8+'ST-Population'!M8)%</f>
        <v>71.997142263533377</v>
      </c>
      <c r="Z8" s="76">
        <f>EnrlST!BJ8/('ST-Population'!E8+'ST-Population'!H8+'ST-Population'!K8+'ST-Population'!N8)%</f>
        <v>73.456846724172365</v>
      </c>
    </row>
    <row r="9" spans="1:62" s="58" customFormat="1" ht="19.5" customHeight="1" x14ac:dyDescent="0.25">
      <c r="A9" s="35">
        <v>4</v>
      </c>
      <c r="B9" s="36" t="s">
        <v>18</v>
      </c>
      <c r="C9" s="76">
        <f>EnrlST!U9/'ST-Population'!C9%</f>
        <v>185.76979543999261</v>
      </c>
      <c r="D9" s="76">
        <f>EnrlST!V9/'ST-Population'!D9%</f>
        <v>139.33942089191623</v>
      </c>
      <c r="E9" s="76">
        <f>EnrlST!W9/'ST-Population'!E9%</f>
        <v>163.6627014589242</v>
      </c>
      <c r="F9" s="76">
        <f>EnrlST!AG9/'ST-Population'!F9%</f>
        <v>76.341734434245993</v>
      </c>
      <c r="G9" s="76">
        <f>EnrlST!AH9/'ST-Population'!G9%</f>
        <v>57.591658502040865</v>
      </c>
      <c r="H9" s="76">
        <f>EnrlST!AI9/'ST-Population'!H9%</f>
        <v>67.233355815172473</v>
      </c>
      <c r="I9" s="76">
        <f>EnrlST!AJ9/('ST-Population'!C9+'ST-Population'!F9)%</f>
        <v>145.3876301881817</v>
      </c>
      <c r="J9" s="76">
        <f>EnrlST!AK9/('ST-Population'!D9+'ST-Population'!G9)%</f>
        <v>108.4330843655268</v>
      </c>
      <c r="K9" s="76">
        <f>EnrlST!AL9/('ST-Population'!E9+'ST-Population'!H9)%</f>
        <v>127.65924050200525</v>
      </c>
      <c r="L9" s="76">
        <f>EnrlST!AS9/'ST-Population'!I9%</f>
        <v>40.666548013590926</v>
      </c>
      <c r="M9" s="76">
        <f>EnrlST!AT9/'ST-Population'!J9%</f>
        <v>26.482450235771864</v>
      </c>
      <c r="N9" s="76">
        <f>EnrlST!AU9/'ST-Population'!K9%</f>
        <v>33.924528712135476</v>
      </c>
      <c r="O9" s="76">
        <f>EnrlST!AV9/('ST-Population'!C9+'ST-Population'!F9+'ST-Population'!I9)%</f>
        <v>124.43290743132488</v>
      </c>
      <c r="P9" s="76">
        <f>EnrlST!AW9/('ST-Population'!D9+'ST-Population'!G9+'ST-Population'!J9)%</f>
        <v>92.2654979636756</v>
      </c>
      <c r="Q9" s="76">
        <f>EnrlST!AX9/('ST-Population'!E9+'ST-Population'!H9+'ST-Population'!K9)%</f>
        <v>109.029286071264</v>
      </c>
      <c r="R9" s="76">
        <f>EnrlST!BE9/'ST-Population'!L9%</f>
        <v>33.303766578999202</v>
      </c>
      <c r="S9" s="76">
        <f>EnrlST!BF9/'ST-Population'!M9%</f>
        <v>19.262251744742009</v>
      </c>
      <c r="T9" s="76">
        <f>EnrlST!BG9/'ST-Population'!N9%</f>
        <v>26.614205334333807</v>
      </c>
      <c r="U9" s="76">
        <f>(EnrlST!AS9+EnrlST!BE9)/('ST-Population'!L9+'ST-Population'!I9)%</f>
        <v>37.180280399372123</v>
      </c>
      <c r="V9" s="76">
        <f>(EnrlST!AT9+EnrlST!BF9)/('ST-Population'!M9+'ST-Population'!J9)%</f>
        <v>23.055823416643051</v>
      </c>
      <c r="W9" s="76">
        <f>(EnrlST!AU9+EnrlST!BG9)/('ST-Population'!N9+'ST-Population'!K9)%</f>
        <v>30.459307334228725</v>
      </c>
      <c r="X9" s="76">
        <f>EnrlST!BH9/('ST-Population'!C9+'ST-Population'!F9+'ST-Population'!I9+'ST-Population'!L9)%</f>
        <v>110.53470875551628</v>
      </c>
      <c r="Y9" s="76">
        <f>EnrlST!BI9/('ST-Population'!D9+'ST-Population'!G9+'ST-Population'!J9+'ST-Population'!M9)%</f>
        <v>81.223847775333141</v>
      </c>
      <c r="Z9" s="76">
        <f>EnrlST!BJ9/('ST-Population'!E9+'ST-Population'!H9+'ST-Population'!K9+'ST-Population'!N9)%</f>
        <v>96.5098545881457</v>
      </c>
    </row>
    <row r="10" spans="1:62" s="58" customFormat="1" ht="19.5" customHeight="1" x14ac:dyDescent="0.25">
      <c r="A10" s="35">
        <v>5</v>
      </c>
      <c r="B10" s="40" t="s">
        <v>19</v>
      </c>
      <c r="C10" s="76">
        <f>EnrlST!U10/'ST-Population'!C10%</f>
        <v>116.69741800473511</v>
      </c>
      <c r="D10" s="76">
        <f>EnrlST!V10/'ST-Population'!D10%</f>
        <v>111.2629736738196</v>
      </c>
      <c r="E10" s="76">
        <f>EnrlST!W10/'ST-Population'!E10%</f>
        <v>114.01068665099498</v>
      </c>
      <c r="F10" s="76">
        <f>EnrlST!AG10/'ST-Population'!F10%</f>
        <v>83.871962118608579</v>
      </c>
      <c r="G10" s="76">
        <f>EnrlST!AH10/'ST-Population'!G10%</f>
        <v>75.675377770328041</v>
      </c>
      <c r="H10" s="76">
        <f>EnrlST!AI10/'ST-Population'!H10%</f>
        <v>79.813163363137775</v>
      </c>
      <c r="I10" s="76">
        <f>EnrlST!AJ10/('ST-Population'!C10+'ST-Population'!F10)%</f>
        <v>104.83019054052203</v>
      </c>
      <c r="J10" s="76">
        <f>EnrlST!AK10/('ST-Population'!D10+'ST-Population'!G10)%</f>
        <v>98.371112864817789</v>
      </c>
      <c r="K10" s="76">
        <f>EnrlST!AL10/('ST-Population'!E10+'ST-Population'!H10)%</f>
        <v>101.63503922511435</v>
      </c>
      <c r="L10" s="76">
        <f>EnrlST!AS10/'ST-Population'!I10%</f>
        <v>58.049801544920221</v>
      </c>
      <c r="M10" s="76">
        <f>EnrlST!AT10/'ST-Population'!J10%</f>
        <v>55.220673427447615</v>
      </c>
      <c r="N10" s="76">
        <f>EnrlST!AU10/'ST-Population'!K10%</f>
        <v>56.664196379906642</v>
      </c>
      <c r="O10" s="76">
        <f>EnrlST!AV10/('ST-Population'!C10+'ST-Population'!F10+'ST-Population'!I10)%</f>
        <v>95.582498415382688</v>
      </c>
      <c r="P10" s="76">
        <f>EnrlST!AW10/('ST-Population'!D10+'ST-Population'!G10+'ST-Population'!J10)%</f>
        <v>89.974705351057636</v>
      </c>
      <c r="Q10" s="76">
        <f>EnrlST!AX10/('ST-Population'!E10+'ST-Population'!H10+'ST-Population'!K10)%</f>
        <v>92.813860462238154</v>
      </c>
      <c r="R10" s="76">
        <f>EnrlST!BE10/'ST-Population'!L10%</f>
        <v>32.565672440073989</v>
      </c>
      <c r="S10" s="76">
        <f>EnrlST!BF10/'ST-Population'!M10%</f>
        <v>24.740025529300535</v>
      </c>
      <c r="T10" s="76">
        <f>EnrlST!BG10/'ST-Population'!N10%</f>
        <v>28.648998381759256</v>
      </c>
      <c r="U10" s="76">
        <f>(EnrlST!AS10+EnrlST!BE10)/('ST-Population'!L10+'ST-Population'!I10)%</f>
        <v>45.870554117729171</v>
      </c>
      <c r="V10" s="76">
        <f>(EnrlST!AT10+EnrlST!BF10)/('ST-Population'!M10+'ST-Population'!J10)%</f>
        <v>40.326852490077187</v>
      </c>
      <c r="W10" s="76">
        <f>(EnrlST!AU10+EnrlST!BG10)/('ST-Population'!N10+'ST-Population'!K10)%</f>
        <v>43.126710015589808</v>
      </c>
      <c r="X10" s="76">
        <f>EnrlST!BH10/('ST-Population'!C10+'ST-Population'!F10+'ST-Population'!I10+'ST-Population'!L10)%</f>
        <v>85.926418267198542</v>
      </c>
      <c r="Y10" s="76">
        <f>EnrlST!BI10/('ST-Population'!D10+'ST-Population'!G10+'ST-Population'!J10+'ST-Population'!M10)%</f>
        <v>79.747074464073251</v>
      </c>
      <c r="Z10" s="76">
        <f>EnrlST!BJ10/('ST-Population'!E10+'ST-Population'!H10+'ST-Population'!K10+'ST-Population'!N10)%</f>
        <v>82.869105679818261</v>
      </c>
    </row>
    <row r="11" spans="1:62" s="58" customFormat="1" ht="19.5" customHeight="1" x14ac:dyDescent="0.25">
      <c r="A11" s="35">
        <v>6</v>
      </c>
      <c r="B11" s="36" t="s">
        <v>20</v>
      </c>
      <c r="C11" s="76">
        <f>EnrlST!U11/'ST-Population'!C11%</f>
        <v>16569.736860942892</v>
      </c>
      <c r="D11" s="76">
        <f>EnrlST!V11/'ST-Population'!D11%</f>
        <v>10492.586936686126</v>
      </c>
      <c r="E11" s="76">
        <f>EnrlST!W11/'ST-Population'!E11%</f>
        <v>12984.625497091398</v>
      </c>
      <c r="F11" s="76">
        <f>EnrlST!AG11/'ST-Population'!F11%</f>
        <v>15324.194048613956</v>
      </c>
      <c r="G11" s="76">
        <f>EnrlST!AH11/'ST-Population'!G11%</f>
        <v>15675.682441814573</v>
      </c>
      <c r="H11" s="76">
        <f>EnrlST!AI11/'ST-Population'!H11%</f>
        <v>15487.091705418747</v>
      </c>
      <c r="I11" s="76">
        <f>EnrlST!AJ11/('ST-Population'!C11+'ST-Population'!F11)%</f>
        <v>16011.80620311754</v>
      </c>
      <c r="J11" s="76">
        <f>EnrlST!AK11/('ST-Population'!D11+'ST-Population'!G11)%</f>
        <v>12190.482485069733</v>
      </c>
      <c r="K11" s="76">
        <f>EnrlST!AL11/('ST-Population'!E11+'ST-Population'!H11)%</f>
        <v>13942.482582960154</v>
      </c>
      <c r="L11" s="76">
        <f>EnrlST!AS11/'ST-Population'!I11%</f>
        <v>17643.599422624535</v>
      </c>
      <c r="M11" s="76">
        <f>EnrlST!AT11/'ST-Population'!J11%</f>
        <v>11808.043942863802</v>
      </c>
      <c r="N11" s="76">
        <f>EnrlST!AU11/'ST-Population'!K11%</f>
        <v>14195.816479630783</v>
      </c>
      <c r="O11" s="76">
        <f>EnrlST!AV11/('ST-Population'!C11+'ST-Population'!F11+'ST-Population'!I11)%</f>
        <v>16264.592396933585</v>
      </c>
      <c r="P11" s="76">
        <f>EnrlST!AW11/('ST-Population'!D11+'ST-Population'!G11+'ST-Population'!J11)%</f>
        <v>12120.468511545516</v>
      </c>
      <c r="Q11" s="76">
        <f>EnrlST!AX11/('ST-Population'!E11+'ST-Population'!H11+'ST-Population'!K11)%</f>
        <v>13985.65031371031</v>
      </c>
      <c r="R11" s="76">
        <f>EnrlST!BE11/'ST-Population'!L11%</f>
        <v>5908.7423072400134</v>
      </c>
      <c r="S11" s="76">
        <f>EnrlST!BF11/'ST-Population'!M11%</f>
        <v>8813.4512439282662</v>
      </c>
      <c r="T11" s="76">
        <f>EnrlST!BG11/'ST-Population'!N11%</f>
        <v>7091.3698903290115</v>
      </c>
      <c r="U11" s="76">
        <f>(EnrlST!AS11+EnrlST!BE11)/('ST-Population'!L11+'ST-Population'!I11)%</f>
        <v>10131.748007783537</v>
      </c>
      <c r="V11" s="76">
        <f>(EnrlST!AT11+EnrlST!BF11)/('ST-Population'!M11+'ST-Population'!J11)%</f>
        <v>10435.653477533295</v>
      </c>
      <c r="W11" s="76">
        <f>(EnrlST!AU11+EnrlST!BG11)/('ST-Population'!N11+'ST-Population'!K11)%</f>
        <v>10280.538875236705</v>
      </c>
      <c r="X11" s="76">
        <f>EnrlST!BH11/('ST-Population'!C11+'ST-Population'!F11+'ST-Population'!I11+'ST-Population'!L11)%</f>
        <v>14027.42243850824</v>
      </c>
      <c r="Y11" s="76">
        <f>EnrlST!BI11/('ST-Population'!D11+'ST-Population'!G11+'ST-Population'!J11+'ST-Population'!M11)%</f>
        <v>11676.966786199309</v>
      </c>
      <c r="Z11" s="76">
        <f>EnrlST!BJ11/('ST-Population'!E11+'ST-Population'!H11+'ST-Population'!K11+'ST-Population'!N11)%</f>
        <v>12792.916291864698</v>
      </c>
    </row>
    <row r="12" spans="1:62" s="58" customFormat="1" ht="19.5" customHeight="1" x14ac:dyDescent="0.25">
      <c r="A12" s="35">
        <v>7</v>
      </c>
      <c r="B12" s="36" t="s">
        <v>21</v>
      </c>
      <c r="C12" s="76">
        <f>EnrlST!U12/'ST-Population'!C12%</f>
        <v>128.77258512244146</v>
      </c>
      <c r="D12" s="76">
        <f>EnrlST!V12/'ST-Population'!D12%</f>
        <v>131.77761518011135</v>
      </c>
      <c r="E12" s="76">
        <f>EnrlST!W12/'ST-Population'!E12%</f>
        <v>130.20324129606578</v>
      </c>
      <c r="F12" s="76">
        <f>EnrlST!AG12/'ST-Population'!F12%</f>
        <v>71.334520761686093</v>
      </c>
      <c r="G12" s="76">
        <f>EnrlST!AH12/'ST-Population'!G12%</f>
        <v>68.390000850702577</v>
      </c>
      <c r="H12" s="76">
        <f>EnrlST!AI12/'ST-Population'!H12%</f>
        <v>69.915621354530714</v>
      </c>
      <c r="I12" s="76">
        <f>EnrlST!AJ12/('ST-Population'!C12+'ST-Population'!F12)%</f>
        <v>108.77054014888014</v>
      </c>
      <c r="J12" s="76">
        <f>EnrlST!AK12/('ST-Population'!D12+'ST-Population'!G12)%</f>
        <v>109.36870783666942</v>
      </c>
      <c r="K12" s="76">
        <f>EnrlST!AL12/('ST-Population'!E12+'ST-Population'!H12)%</f>
        <v>109.05653510868329</v>
      </c>
      <c r="L12" s="76">
        <f>EnrlST!AS12/'ST-Population'!I12%</f>
        <v>52.545610627727299</v>
      </c>
      <c r="M12" s="76">
        <f>EnrlST!AT12/'ST-Population'!J12%</f>
        <v>51.853554954784556</v>
      </c>
      <c r="N12" s="76">
        <f>EnrlST!AU12/'ST-Population'!K12%</f>
        <v>52.216225362794994</v>
      </c>
      <c r="O12" s="76">
        <f>EnrlST!AV12/('ST-Population'!C12+'ST-Population'!F12+'ST-Population'!I12)%</f>
        <v>98.098060412812515</v>
      </c>
      <c r="P12" s="76">
        <f>EnrlST!AW12/('ST-Population'!D12+'ST-Population'!G12+'ST-Population'!J12)%</f>
        <v>98.527924037440059</v>
      </c>
      <c r="Q12" s="76">
        <f>EnrlST!AX12/('ST-Population'!E12+'ST-Population'!H12+'ST-Population'!K12)%</f>
        <v>98.303409932426405</v>
      </c>
      <c r="R12" s="76">
        <f>EnrlST!BE12/'ST-Population'!L12%</f>
        <v>33.195915000417855</v>
      </c>
      <c r="S12" s="76">
        <f>EnrlST!BF12/'ST-Population'!M12%</f>
        <v>29.490130469228923</v>
      </c>
      <c r="T12" s="76">
        <f>EnrlST!BG12/'ST-Population'!N12%</f>
        <v>31.432461692775696</v>
      </c>
      <c r="U12" s="76">
        <f>(EnrlST!AS12+EnrlST!BE12)/('ST-Population'!L12+'ST-Population'!I12)%</f>
        <v>43.462572209675166</v>
      </c>
      <c r="V12" s="76">
        <f>(EnrlST!AT12+EnrlST!BF12)/('ST-Population'!M12+'ST-Population'!J12)%</f>
        <v>41.357768216045564</v>
      </c>
      <c r="W12" s="76">
        <f>(EnrlST!AU12+EnrlST!BG12)/('ST-Population'!N12+'ST-Population'!K12)%</f>
        <v>42.460872476587724</v>
      </c>
      <c r="X12" s="76">
        <f>EnrlST!BH12/('ST-Population'!C12+'ST-Population'!F12+'ST-Population'!I12+'ST-Population'!L12)%</f>
        <v>88.765962688132362</v>
      </c>
      <c r="Y12" s="76">
        <f>EnrlST!BI12/('ST-Population'!D12+'ST-Population'!G12+'ST-Population'!J12+'ST-Population'!M12)%</f>
        <v>88.663817549320413</v>
      </c>
      <c r="Z12" s="76">
        <f>EnrlST!BJ12/('ST-Population'!E12+'ST-Population'!H12+'ST-Population'!K12+'ST-Population'!N12)%</f>
        <v>88.717194078193927</v>
      </c>
    </row>
    <row r="13" spans="1:62" s="58" customFormat="1" ht="19.5" customHeight="1" x14ac:dyDescent="0.25">
      <c r="A13" s="35">
        <v>8</v>
      </c>
      <c r="B13" s="36" t="s">
        <v>22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62" s="58" customFormat="1" ht="19.5" customHeight="1" x14ac:dyDescent="0.25">
      <c r="A14" s="35">
        <v>9</v>
      </c>
      <c r="B14" s="36" t="s">
        <v>23</v>
      </c>
      <c r="C14" s="76">
        <f>EnrlST!U14/'ST-Population'!C14%</f>
        <v>141.59341605051529</v>
      </c>
      <c r="D14" s="76">
        <f>EnrlST!V14/'ST-Population'!D14%</f>
        <v>139.22991864887055</v>
      </c>
      <c r="E14" s="76">
        <f>EnrlST!W14/'ST-Population'!E14%</f>
        <v>140.43316107382961</v>
      </c>
      <c r="F14" s="76">
        <f>EnrlST!AG14/'ST-Population'!F14%</f>
        <v>158.69985801762596</v>
      </c>
      <c r="G14" s="76">
        <f>EnrlST!AH14/'ST-Population'!G14%</f>
        <v>156.1703148564026</v>
      </c>
      <c r="H14" s="76">
        <f>EnrlST!AI14/'ST-Population'!H14%</f>
        <v>157.47790327929383</v>
      </c>
      <c r="I14" s="76">
        <f>EnrlST!AJ14/('ST-Population'!C14+'ST-Population'!F14)%</f>
        <v>148.23832553016311</v>
      </c>
      <c r="J14" s="76">
        <f>EnrlST!AK14/('ST-Population'!D14+'ST-Population'!G14)%</f>
        <v>145.6846068690123</v>
      </c>
      <c r="K14" s="76">
        <f>EnrlST!AL14/('ST-Population'!E14+'ST-Population'!H14)%</f>
        <v>146.99238722585557</v>
      </c>
      <c r="L14" s="76">
        <f>EnrlST!AS14/'ST-Population'!I14%</f>
        <v>137.14037104805774</v>
      </c>
      <c r="M14" s="76">
        <f>EnrlST!AT14/'ST-Population'!J14%</f>
        <v>139.21787481401935</v>
      </c>
      <c r="N14" s="76">
        <f>EnrlST!AU14/'ST-Population'!K14%</f>
        <v>138.15705326522499</v>
      </c>
      <c r="O14" s="76">
        <f>EnrlST!AV14/('ST-Population'!C14+'ST-Population'!F14+'ST-Population'!I14)%</f>
        <v>145.97731880809928</v>
      </c>
      <c r="P14" s="76">
        <f>EnrlST!AW14/('ST-Population'!D14+'ST-Population'!G14+'ST-Population'!J14)%</f>
        <v>144.36088167192548</v>
      </c>
      <c r="Q14" s="76">
        <f>EnrlST!AX14/('ST-Population'!E14+'ST-Population'!H14+'ST-Population'!K14)%</f>
        <v>145.18818224635646</v>
      </c>
      <c r="R14" s="76">
        <f>EnrlST!BE14/'ST-Population'!L14%</f>
        <v>116.36590634024128</v>
      </c>
      <c r="S14" s="76">
        <f>EnrlST!BF14/'ST-Population'!M14%</f>
        <v>101.5651497793806</v>
      </c>
      <c r="T14" s="76">
        <f>EnrlST!BG14/'ST-Population'!N14%</f>
        <v>108.92045881410306</v>
      </c>
      <c r="U14" s="76">
        <f>(EnrlST!AS14+EnrlST!BE14)/('ST-Population'!L14+'ST-Population'!I14)%</f>
        <v>126.78811412064567</v>
      </c>
      <c r="V14" s="76">
        <f>(EnrlST!AT14+EnrlST!BF14)/('ST-Population'!M14+'ST-Population'!J14)%</f>
        <v>119.94028257677917</v>
      </c>
      <c r="W14" s="76">
        <f>(EnrlST!AU14+EnrlST!BG14)/('ST-Population'!N14+'ST-Population'!K14)%</f>
        <v>123.38966784091612</v>
      </c>
      <c r="X14" s="76">
        <f>EnrlST!BH14/('ST-Population'!C14+'ST-Population'!F14+'ST-Population'!I14+'ST-Population'!L14)%</f>
        <v>140.99355761057473</v>
      </c>
      <c r="Y14" s="76">
        <f>EnrlST!BI14/('ST-Population'!D14+'ST-Population'!G14+'ST-Population'!J14+'ST-Population'!M14)%</f>
        <v>136.79519325322519</v>
      </c>
      <c r="Z14" s="76">
        <f>EnrlST!BJ14/('ST-Population'!E14+'ST-Population'!H14+'ST-Population'!K14+'ST-Population'!N14)%</f>
        <v>138.9331844048956</v>
      </c>
    </row>
    <row r="15" spans="1:62" s="58" customFormat="1" ht="19.5" customHeight="1" x14ac:dyDescent="0.25">
      <c r="A15" s="35">
        <v>10</v>
      </c>
      <c r="B15" s="36" t="s">
        <v>24</v>
      </c>
      <c r="C15" s="76">
        <f>EnrlST!U15/'ST-Population'!C15%</f>
        <v>89.969557828916322</v>
      </c>
      <c r="D15" s="76">
        <f>EnrlST!V15/'ST-Population'!D15%</f>
        <v>85.62651166356035</v>
      </c>
      <c r="E15" s="76">
        <f>EnrlST!W15/'ST-Population'!E15%</f>
        <v>87.912514244240313</v>
      </c>
      <c r="F15" s="76">
        <f>EnrlST!AG15/'ST-Population'!F15%</f>
        <v>69.603578835250829</v>
      </c>
      <c r="G15" s="76">
        <f>EnrlST!AH15/'ST-Population'!G15%</f>
        <v>63.705531545302591</v>
      </c>
      <c r="H15" s="76">
        <f>EnrlST!AI15/'ST-Population'!H15%</f>
        <v>66.846225673852047</v>
      </c>
      <c r="I15" s="76">
        <f>EnrlST!AJ15/('ST-Population'!C15+'ST-Population'!F15)%</f>
        <v>82.805635986270701</v>
      </c>
      <c r="J15" s="76">
        <f>EnrlST!AK15/('ST-Population'!D15+'ST-Population'!G15)%</f>
        <v>78.038301676860527</v>
      </c>
      <c r="K15" s="76">
        <f>EnrlST!AL15/('ST-Population'!E15+'ST-Population'!H15)%</f>
        <v>80.557848195611697</v>
      </c>
      <c r="L15" s="76">
        <f>EnrlST!AS15/'ST-Population'!I15%</f>
        <v>36.01536910879684</v>
      </c>
      <c r="M15" s="76">
        <f>EnrlST!AT15/'ST-Population'!J15%</f>
        <v>26.652160354473036</v>
      </c>
      <c r="N15" s="76">
        <f>EnrlST!AU15/'ST-Population'!K15%</f>
        <v>31.678852273074785</v>
      </c>
      <c r="O15" s="76">
        <f>EnrlST!AV15/('ST-Population'!C15+'ST-Population'!F15+'ST-Population'!I15)%</f>
        <v>73.778761529054094</v>
      </c>
      <c r="P15" s="76">
        <f>EnrlST!AW15/('ST-Population'!D15+'ST-Population'!G15+'ST-Population'!J15)%</f>
        <v>68.390517253009222</v>
      </c>
      <c r="Q15" s="76">
        <f>EnrlST!AX15/('ST-Population'!E15+'ST-Population'!H15+'ST-Population'!K15)%</f>
        <v>71.246790238452704</v>
      </c>
      <c r="R15" s="76">
        <f>EnrlST!BE15/'ST-Population'!L15%</f>
        <v>24.714339307292732</v>
      </c>
      <c r="S15" s="76">
        <f>EnrlST!BF15/'ST-Population'!M15%</f>
        <v>18.119816688451323</v>
      </c>
      <c r="T15" s="76">
        <f>EnrlST!BG15/'ST-Population'!N15%</f>
        <v>21.659028994595548</v>
      </c>
      <c r="U15" s="76">
        <f>(EnrlST!AS15+EnrlST!BE15)/('ST-Population'!L15+'ST-Population'!I15)%</f>
        <v>30.582061765055435</v>
      </c>
      <c r="V15" s="76">
        <f>(EnrlST!AT15+EnrlST!BF15)/('ST-Population'!M15+'ST-Population'!J15)%</f>
        <v>22.548559500743039</v>
      </c>
      <c r="W15" s="76">
        <f>(EnrlST!AU15+EnrlST!BG15)/('ST-Population'!N15+'ST-Population'!K15)%</f>
        <v>26.860749663063444</v>
      </c>
      <c r="X15" s="76">
        <f>EnrlST!BH15/('ST-Population'!C15+'ST-Population'!F15+'ST-Population'!I15+'ST-Population'!L15)%</f>
        <v>66.342366985538732</v>
      </c>
      <c r="Y15" s="76">
        <f>EnrlST!BI15/('ST-Population'!D15+'ST-Population'!G15+'ST-Population'!J15+'ST-Population'!M15)%</f>
        <v>60.941047211569085</v>
      </c>
      <c r="Z15" s="76">
        <f>EnrlST!BJ15/('ST-Population'!E15+'ST-Population'!H15+'ST-Population'!K15+'ST-Population'!N15)%</f>
        <v>63.809594999440819</v>
      </c>
    </row>
    <row r="16" spans="1:62" s="58" customFormat="1" ht="19.5" customHeight="1" x14ac:dyDescent="0.25">
      <c r="A16" s="35">
        <v>11</v>
      </c>
      <c r="B16" s="36" t="s">
        <v>53</v>
      </c>
      <c r="C16" s="76">
        <f>EnrlST!U16/'ST-Population'!C16%</f>
        <v>164.88629496102033</v>
      </c>
      <c r="D16" s="76">
        <f>EnrlST!V16/'ST-Population'!D16%</f>
        <v>164.1177759824148</v>
      </c>
      <c r="E16" s="76">
        <f>EnrlST!W16/'ST-Population'!E16%</f>
        <v>164.51010079308685</v>
      </c>
      <c r="F16" s="76">
        <f>EnrlST!AG16/'ST-Population'!F16%</f>
        <v>84.036724730951946</v>
      </c>
      <c r="G16" s="76">
        <f>EnrlST!AH16/'ST-Population'!G16%</f>
        <v>80.816299331971706</v>
      </c>
      <c r="H16" s="76">
        <f>EnrlST!AI16/'ST-Population'!H16%</f>
        <v>82.427779296532663</v>
      </c>
      <c r="I16" s="76">
        <f>EnrlST!AJ16/('ST-Population'!C16+'ST-Population'!F16)%</f>
        <v>134.0605840092515</v>
      </c>
      <c r="J16" s="76">
        <f>EnrlST!AK16/('ST-Population'!D16+'ST-Population'!G16)%</f>
        <v>131.55938648872555</v>
      </c>
      <c r="K16" s="76">
        <f>EnrlST!AL16/('ST-Population'!E16+'ST-Population'!H16)%</f>
        <v>132.82648218675374</v>
      </c>
      <c r="L16" s="76">
        <f>EnrlST!AS16/'ST-Population'!I16%</f>
        <v>42.736462763092582</v>
      </c>
      <c r="M16" s="76">
        <f>EnrlST!AT16/'ST-Population'!J16%</f>
        <v>38.962247431335513</v>
      </c>
      <c r="N16" s="76">
        <f>EnrlST!AU16/'ST-Population'!K16%</f>
        <v>40.855470984404285</v>
      </c>
      <c r="O16" s="76">
        <f>EnrlST!AV16/('ST-Population'!C16+'ST-Population'!F16+'ST-Population'!I16)%</f>
        <v>115.46591754851329</v>
      </c>
      <c r="P16" s="76">
        <f>EnrlST!AW16/('ST-Population'!D16+'ST-Population'!G16+'ST-Population'!J16)%</f>
        <v>112.4049236913321</v>
      </c>
      <c r="Q16" s="76">
        <f>EnrlST!AX16/('ST-Population'!E16+'ST-Population'!H16+'ST-Population'!K16)%</f>
        <v>113.95248451562678</v>
      </c>
      <c r="R16" s="76">
        <f>EnrlST!BE16/'ST-Population'!L16%</f>
        <v>11.116983685365533</v>
      </c>
      <c r="S16" s="76">
        <f>EnrlST!BF16/'ST-Population'!M16%</f>
        <v>9.1203711705656438</v>
      </c>
      <c r="T16" s="76">
        <f>EnrlST!BG16/'ST-Population'!N16%</f>
        <v>10.109348623389202</v>
      </c>
      <c r="U16" s="76">
        <f>(EnrlST!AS16+EnrlST!BE16)/('ST-Population'!L16+'ST-Population'!I16)%</f>
        <v>27.579011443858288</v>
      </c>
      <c r="V16" s="76">
        <f>(EnrlST!AT16+EnrlST!BF16)/('ST-Population'!M16+'ST-Population'!J16)%</f>
        <v>24.469367117248225</v>
      </c>
      <c r="W16" s="76">
        <f>(EnrlST!AU16+EnrlST!BG16)/('ST-Population'!N16+'ST-Population'!K16)%</f>
        <v>26.019786165942563</v>
      </c>
      <c r="X16" s="76">
        <f>EnrlST!BH16/('ST-Population'!C16+'ST-Population'!F16+'ST-Population'!I16+'ST-Population'!L16)%</f>
        <v>98.991544032840025</v>
      </c>
      <c r="Y16" s="76">
        <f>EnrlST!BI16/('ST-Population'!D16+'ST-Population'!G16+'ST-Population'!J16+'ST-Population'!M16)%</f>
        <v>95.527806795000288</v>
      </c>
      <c r="Z16" s="76">
        <f>EnrlST!BJ16/('ST-Population'!E16+'ST-Population'!H16+'ST-Population'!K16+'ST-Population'!N16)%</f>
        <v>97.273283642126216</v>
      </c>
    </row>
    <row r="17" spans="1:26" s="58" customFormat="1" ht="19.5" customHeight="1" x14ac:dyDescent="0.25">
      <c r="A17" s="35">
        <v>12</v>
      </c>
      <c r="B17" s="36" t="s">
        <v>25</v>
      </c>
      <c r="C17" s="76">
        <f>EnrlST!U17/'ST-Population'!C17%</f>
        <v>111.04909924397151</v>
      </c>
      <c r="D17" s="76">
        <f>EnrlST!V17/'ST-Population'!D17%</f>
        <v>108.43507572123302</v>
      </c>
      <c r="E17" s="76">
        <f>EnrlST!W17/'ST-Population'!E17%</f>
        <v>109.76775997288105</v>
      </c>
      <c r="F17" s="76">
        <f>EnrlST!AG17/'ST-Population'!F17%</f>
        <v>99.358048046904585</v>
      </c>
      <c r="G17" s="76">
        <f>EnrlST!AH17/'ST-Population'!G17%</f>
        <v>93.912871381810874</v>
      </c>
      <c r="H17" s="76">
        <f>EnrlST!AI17/'ST-Population'!H17%</f>
        <v>96.69213625414433</v>
      </c>
      <c r="I17" s="76">
        <f>EnrlST!AJ17/('ST-Population'!C17+'ST-Population'!F17)%</f>
        <v>106.71115268602982</v>
      </c>
      <c r="J17" s="76">
        <f>EnrlST!AK17/('ST-Population'!D17+'ST-Population'!G17)%</f>
        <v>103.05459948520293</v>
      </c>
      <c r="K17" s="76">
        <f>EnrlST!AL17/('ST-Population'!E17+'ST-Population'!H17)%</f>
        <v>104.91958386252026</v>
      </c>
      <c r="L17" s="76">
        <f>EnrlST!AS17/'ST-Population'!I17%</f>
        <v>73.335323846135154</v>
      </c>
      <c r="M17" s="76">
        <f>EnrlST!AT17/'ST-Population'!J17%</f>
        <v>72.216640256042766</v>
      </c>
      <c r="N17" s="76">
        <f>EnrlST!AU17/'ST-Population'!K17%</f>
        <v>72.805290647610988</v>
      </c>
      <c r="O17" s="76">
        <f>EnrlST!AV17/('ST-Population'!C17+'ST-Population'!F17+'ST-Population'!I17)%</f>
        <v>99.920245174202634</v>
      </c>
      <c r="P17" s="76">
        <f>EnrlST!AW17/('ST-Population'!D17+'ST-Population'!G17+'ST-Population'!J17)%</f>
        <v>97.097385972987382</v>
      </c>
      <c r="Q17" s="76">
        <f>EnrlST!AX17/('ST-Population'!E17+'ST-Population'!H17+'ST-Population'!K17)%</f>
        <v>98.546207329728304</v>
      </c>
      <c r="R17" s="76">
        <f>EnrlST!BE17/'ST-Population'!L17%</f>
        <v>38.854166856820498</v>
      </c>
      <c r="S17" s="76">
        <f>EnrlST!BF17/'ST-Population'!M17%</f>
        <v>37.184124603423797</v>
      </c>
      <c r="T17" s="76">
        <f>EnrlST!BG17/'ST-Population'!N17%</f>
        <v>38.088972585756686</v>
      </c>
      <c r="U17" s="76">
        <f>(EnrlST!AS17+EnrlST!BE17)/('ST-Population'!L17+'ST-Population'!I17)%</f>
        <v>56.577001842812088</v>
      </c>
      <c r="V17" s="76">
        <f>(EnrlST!AT17+EnrlST!BF17)/('ST-Population'!M17+'ST-Population'!J17)%</f>
        <v>55.738782674391324</v>
      </c>
      <c r="W17" s="76">
        <f>(EnrlST!AU17+EnrlST!BG17)/('ST-Population'!N17+'ST-Population'!K17)%</f>
        <v>56.186117594357746</v>
      </c>
      <c r="X17" s="76">
        <f>EnrlST!BH17/('ST-Population'!C17+'ST-Population'!F17+'ST-Population'!I17+'ST-Population'!L17)%</f>
        <v>90.067140686789187</v>
      </c>
      <c r="Y17" s="76">
        <f>EnrlST!BI17/('ST-Population'!D17+'ST-Population'!G17+'ST-Population'!J17+'ST-Population'!M17)%</f>
        <v>88.324038711465391</v>
      </c>
      <c r="Z17" s="76">
        <f>EnrlST!BJ17/('ST-Population'!E17+'ST-Population'!H17+'ST-Population'!K17+'ST-Population'!N17)%</f>
        <v>89.226354725187278</v>
      </c>
    </row>
    <row r="18" spans="1:26" s="58" customFormat="1" ht="19.5" customHeight="1" x14ac:dyDescent="0.25">
      <c r="A18" s="35">
        <v>13</v>
      </c>
      <c r="B18" s="36" t="s">
        <v>26</v>
      </c>
      <c r="C18" s="76">
        <f>EnrlST!U18/'ST-Population'!C18%</f>
        <v>137.55684705482852</v>
      </c>
      <c r="D18" s="76">
        <f>EnrlST!V18/'ST-Population'!D18%</f>
        <v>130.85642948823835</v>
      </c>
      <c r="E18" s="76">
        <f>EnrlST!W18/'ST-Population'!E18%</f>
        <v>134.27638852442448</v>
      </c>
      <c r="F18" s="76">
        <f>EnrlST!AG18/'ST-Population'!F18%</f>
        <v>146.31611223011058</v>
      </c>
      <c r="G18" s="76">
        <f>EnrlST!AH18/'ST-Population'!G18%</f>
        <v>143.57881052552469</v>
      </c>
      <c r="H18" s="76">
        <f>EnrlST!AI18/'ST-Population'!H18%</f>
        <v>144.98532486388515</v>
      </c>
      <c r="I18" s="76">
        <f>EnrlST!AJ18/('ST-Population'!C18+'ST-Population'!F18)%</f>
        <v>140.69930513344482</v>
      </c>
      <c r="J18" s="76">
        <f>EnrlST!AK18/('ST-Population'!D18+'ST-Population'!G18)%</f>
        <v>135.38067346163209</v>
      </c>
      <c r="K18" s="76">
        <f>EnrlST!AL18/('ST-Population'!E18+'ST-Population'!H18)%</f>
        <v>138.10185804993324</v>
      </c>
      <c r="L18" s="76">
        <f>EnrlST!AS18/'ST-Population'!I18%</f>
        <v>91.874682022876073</v>
      </c>
      <c r="M18" s="76">
        <f>EnrlST!AT18/'ST-Population'!J18%</f>
        <v>98.315721238660657</v>
      </c>
      <c r="N18" s="76">
        <f>EnrlST!AU18/'ST-Population'!K18%</f>
        <v>95.008555905376056</v>
      </c>
      <c r="O18" s="76">
        <f>EnrlST!AV18/('ST-Population'!C18+'ST-Population'!F18+'ST-Population'!I18)%</f>
        <v>130.82879239897161</v>
      </c>
      <c r="P18" s="76">
        <f>EnrlST!AW18/('ST-Population'!D18+'ST-Population'!G18+'ST-Population'!J18)%</f>
        <v>127.93097378422084</v>
      </c>
      <c r="Q18" s="76">
        <f>EnrlST!AX18/('ST-Population'!E18+'ST-Population'!H18+'ST-Population'!K18)%</f>
        <v>129.41465484746666</v>
      </c>
      <c r="R18" s="76">
        <f>EnrlST!BE18/'ST-Population'!L18%</f>
        <v>24.720368382903956</v>
      </c>
      <c r="S18" s="76">
        <f>EnrlST!BF18/'ST-Population'!M18%</f>
        <v>25.849407482862041</v>
      </c>
      <c r="T18" s="76">
        <f>EnrlST!BG18/'ST-Population'!N18%</f>
        <v>25.28639809696401</v>
      </c>
      <c r="U18" s="76">
        <f>(EnrlST!AS18+EnrlST!BE18)/('ST-Population'!L18+'ST-Population'!I18)%</f>
        <v>59.491225955858177</v>
      </c>
      <c r="V18" s="76">
        <f>(EnrlST!AT18+EnrlST!BF18)/('ST-Population'!M18+'ST-Population'!J18)%</f>
        <v>62.299238420043721</v>
      </c>
      <c r="W18" s="76">
        <f>(EnrlST!AU18+EnrlST!BG18)/('ST-Population'!N18+'ST-Population'!K18)%</f>
        <v>60.877788251762098</v>
      </c>
      <c r="X18" s="76">
        <f>EnrlST!BH18/('ST-Population'!C18+'ST-Population'!F18+'ST-Population'!I18+'ST-Population'!L18)%</f>
        <v>114.01603352867161</v>
      </c>
      <c r="Y18" s="76">
        <f>EnrlST!BI18/('ST-Population'!D18+'ST-Population'!G18+'ST-Population'!J18+'ST-Population'!M18)%</f>
        <v>111.01668092592946</v>
      </c>
      <c r="Z18" s="76">
        <f>EnrlST!BJ18/('ST-Population'!E18+'ST-Population'!H18+'ST-Population'!K18+'ST-Population'!N18)%</f>
        <v>112.5458670031648</v>
      </c>
    </row>
    <row r="19" spans="1:26" s="58" customFormat="1" ht="19.5" customHeight="1" x14ac:dyDescent="0.25">
      <c r="A19" s="35">
        <v>14</v>
      </c>
      <c r="B19" s="36" t="s">
        <v>27</v>
      </c>
      <c r="C19" s="76">
        <f>EnrlST!U19/'ST-Population'!C19%</f>
        <v>149.52665752634624</v>
      </c>
      <c r="D19" s="76">
        <f>EnrlST!V19/'ST-Population'!D19%</f>
        <v>155.33431491654667</v>
      </c>
      <c r="E19" s="76">
        <f>EnrlST!W19/'ST-Population'!E19%</f>
        <v>152.33927347188148</v>
      </c>
      <c r="F19" s="76">
        <f>EnrlST!AG19/'ST-Population'!F19%</f>
        <v>98.213502882849966</v>
      </c>
      <c r="G19" s="76">
        <f>EnrlST!AH19/'ST-Population'!G19%</f>
        <v>102.90602300770962</v>
      </c>
      <c r="H19" s="76">
        <f>EnrlST!AI19/'ST-Population'!H19%</f>
        <v>100.53395293221487</v>
      </c>
      <c r="I19" s="76">
        <f>EnrlST!AJ19/('ST-Population'!C19+'ST-Population'!F19)%</f>
        <v>132.35215825394101</v>
      </c>
      <c r="J19" s="76">
        <f>EnrlST!AK19/('ST-Population'!D19+'ST-Population'!G19)%</f>
        <v>137.3066046587227</v>
      </c>
      <c r="K19" s="76">
        <f>EnrlST!AL19/('ST-Population'!E19+'ST-Population'!H19)%</f>
        <v>134.7687177243414</v>
      </c>
      <c r="L19" s="76">
        <f>EnrlST!AS19/'ST-Population'!I19%</f>
        <v>60.041142199989686</v>
      </c>
      <c r="M19" s="76">
        <f>EnrlST!AT19/'ST-Population'!J19%</f>
        <v>36.563589906665726</v>
      </c>
      <c r="N19" s="76">
        <f>EnrlST!AU19/'ST-Population'!K19%</f>
        <v>48.491184648622486</v>
      </c>
      <c r="O19" s="76">
        <f>EnrlST!AV19/('ST-Population'!C19+'ST-Population'!F19+'ST-Population'!I19)%</f>
        <v>119.4459379645641</v>
      </c>
      <c r="P19" s="76">
        <f>EnrlST!AW19/('ST-Population'!D19+'ST-Population'!G19+'ST-Population'!J19)%</f>
        <v>119.07606664769752</v>
      </c>
      <c r="Q19" s="76">
        <f>EnrlST!AX19/('ST-Population'!E19+'ST-Population'!H19+'ST-Population'!K19)%</f>
        <v>119.26525185742638</v>
      </c>
      <c r="R19" s="76">
        <f>EnrlST!BE19/'ST-Population'!L19%</f>
        <v>35.601905796820382</v>
      </c>
      <c r="S19" s="76">
        <f>EnrlST!BF19/'ST-Population'!M19%</f>
        <v>22.16379003364997</v>
      </c>
      <c r="T19" s="76">
        <f>EnrlST!BG19/'ST-Population'!N19%</f>
        <v>28.744454018553164</v>
      </c>
      <c r="U19" s="76">
        <f>(EnrlST!AS19+EnrlST!BE19)/('ST-Population'!L19+'ST-Population'!I19)%</f>
        <v>48.549847221865676</v>
      </c>
      <c r="V19" s="76">
        <f>(EnrlST!AT19+EnrlST!BF19)/('ST-Population'!M19+'ST-Population'!J19)%</f>
        <v>29.529164637697939</v>
      </c>
      <c r="W19" s="76">
        <f>(EnrlST!AU19+EnrlST!BG19)/('ST-Population'!N19+'ST-Population'!K19)%</f>
        <v>39.025247657542785</v>
      </c>
      <c r="X19" s="76">
        <f>EnrlST!BH19/('ST-Population'!C19+'ST-Population'!F19+'ST-Population'!I19+'ST-Population'!L19)%</f>
        <v>107.9809022059014</v>
      </c>
      <c r="Y19" s="76">
        <f>EnrlST!BI19/('ST-Population'!D19+'ST-Population'!G19+'ST-Population'!J19+'ST-Population'!M19)%</f>
        <v>104.794949843463</v>
      </c>
      <c r="Z19" s="76">
        <f>EnrlST!BJ19/('ST-Population'!E19+'ST-Population'!H19+'ST-Population'!K19+'ST-Population'!N19)%</f>
        <v>106.41467593011292</v>
      </c>
    </row>
    <row r="20" spans="1:26" s="58" customFormat="1" ht="19.5" customHeight="1" x14ac:dyDescent="0.25">
      <c r="A20" s="35">
        <v>15</v>
      </c>
      <c r="B20" s="36" t="s">
        <v>28</v>
      </c>
      <c r="C20" s="76">
        <f>EnrlST!U20/'ST-Population'!C20%</f>
        <v>124.02763020796371</v>
      </c>
      <c r="D20" s="76">
        <f>EnrlST!V20/'ST-Population'!D20%</f>
        <v>123.38490505147047</v>
      </c>
      <c r="E20" s="76">
        <f>EnrlST!W20/'ST-Population'!E20%</f>
        <v>123.72101250804268</v>
      </c>
      <c r="F20" s="76">
        <f>EnrlST!AG20/'ST-Population'!F20%</f>
        <v>100.94534326881248</v>
      </c>
      <c r="G20" s="76">
        <f>EnrlST!AH20/'ST-Population'!G20%</f>
        <v>93.105152681447976</v>
      </c>
      <c r="H20" s="76">
        <f>EnrlST!AI20/'ST-Population'!H20%</f>
        <v>97.192022187287762</v>
      </c>
      <c r="I20" s="76">
        <f>EnrlST!AJ20/('ST-Population'!C20+'ST-Population'!F20)%</f>
        <v>115.93305520970169</v>
      </c>
      <c r="J20" s="76">
        <f>EnrlST!AK20/('ST-Population'!D20+'ST-Population'!G20)%</f>
        <v>112.72011889921188</v>
      </c>
      <c r="K20" s="76">
        <f>EnrlST!AL20/('ST-Population'!E20+'ST-Population'!H20)%</f>
        <v>114.39841067499633</v>
      </c>
      <c r="L20" s="76">
        <f>EnrlST!AS20/'ST-Population'!I20%</f>
        <v>56.536748215339074</v>
      </c>
      <c r="M20" s="76">
        <f>EnrlST!AT20/'ST-Population'!J20%</f>
        <v>40.809109958881031</v>
      </c>
      <c r="N20" s="76">
        <f>EnrlST!AU20/'ST-Population'!K20%</f>
        <v>48.957320607912095</v>
      </c>
      <c r="O20" s="76">
        <f>EnrlST!AV20/('ST-Population'!C20+'ST-Population'!F20+'ST-Population'!I20)%</f>
        <v>104.63547127378408</v>
      </c>
      <c r="P20" s="76">
        <f>EnrlST!AW20/('ST-Population'!D20+'ST-Population'!G20+'ST-Population'!J20)%</f>
        <v>98.851553259734416</v>
      </c>
      <c r="Q20" s="76">
        <f>EnrlST!AX20/('ST-Population'!E20+'ST-Population'!H20+'ST-Population'!K20)%</f>
        <v>101.86807753142178</v>
      </c>
      <c r="R20" s="76">
        <f>EnrlST!BE20/'ST-Population'!L20%</f>
        <v>51.182165027572331</v>
      </c>
      <c r="S20" s="76">
        <f>EnrlST!BF20/'ST-Population'!M20%</f>
        <v>41.172238429560842</v>
      </c>
      <c r="T20" s="76">
        <f>EnrlST!BG20/'ST-Population'!N20%</f>
        <v>46.309137999943118</v>
      </c>
      <c r="U20" s="76">
        <f>(EnrlST!AS20+EnrlST!BE20)/('ST-Population'!L20+'ST-Population'!I20)%</f>
        <v>53.990510549644206</v>
      </c>
      <c r="V20" s="76">
        <f>(EnrlST!AT20+EnrlST!BF20)/('ST-Population'!M20+'ST-Population'!J20)%</f>
        <v>40.983564833550808</v>
      </c>
      <c r="W20" s="76">
        <f>(EnrlST!AU20+EnrlST!BG20)/('ST-Population'!N20+'ST-Population'!K20)%</f>
        <v>47.69176385353844</v>
      </c>
      <c r="X20" s="76">
        <f>EnrlST!BH20/('ST-Population'!C20+'ST-Population'!F20+'ST-Population'!I20+'ST-Population'!L20)%</f>
        <v>96.773107990053958</v>
      </c>
      <c r="Y20" s="76">
        <f>EnrlST!BI20/('ST-Population'!D20+'ST-Population'!G20+'ST-Population'!J20+'ST-Population'!M20)%</f>
        <v>90.122567889563811</v>
      </c>
      <c r="Z20" s="76">
        <f>EnrlST!BJ20/('ST-Population'!E20+'ST-Population'!H20+'ST-Population'!K20+'ST-Population'!N20)%</f>
        <v>93.582780023669997</v>
      </c>
    </row>
    <row r="21" spans="1:26" s="58" customFormat="1" ht="19.5" customHeight="1" x14ac:dyDescent="0.25">
      <c r="A21" s="35">
        <v>16</v>
      </c>
      <c r="B21" s="36" t="s">
        <v>29</v>
      </c>
      <c r="C21" s="76">
        <f>EnrlST!U21/'ST-Population'!C21%</f>
        <v>203.82905052327411</v>
      </c>
      <c r="D21" s="76">
        <f>EnrlST!V21/'ST-Population'!D21%</f>
        <v>175.03920711871027</v>
      </c>
      <c r="E21" s="76">
        <f>EnrlST!W21/'ST-Population'!E21%</f>
        <v>189.67260039414839</v>
      </c>
      <c r="F21" s="76">
        <f>EnrlST!AG21/'ST-Population'!F21%</f>
        <v>84.7919756274745</v>
      </c>
      <c r="G21" s="76">
        <f>EnrlST!AH21/'ST-Population'!G21%</f>
        <v>80.754480442142352</v>
      </c>
      <c r="H21" s="76">
        <f>EnrlST!AI21/'ST-Population'!H21%</f>
        <v>82.817754045977338</v>
      </c>
      <c r="I21" s="76">
        <f>EnrlST!AJ21/('ST-Population'!C21+'ST-Population'!F21)%</f>
        <v>154.75308727084476</v>
      </c>
      <c r="J21" s="76">
        <f>EnrlST!AK21/('ST-Population'!D21+'ST-Population'!G21)%</f>
        <v>136.41869803099448</v>
      </c>
      <c r="K21" s="76">
        <f>EnrlST!AL21/('ST-Population'!E21+'ST-Population'!H21)%</f>
        <v>145.75844261152236</v>
      </c>
      <c r="L21" s="76">
        <f>EnrlST!AS21/'ST-Population'!I21%</f>
        <v>63.417772207127527</v>
      </c>
      <c r="M21" s="76">
        <f>EnrlST!AT21/'ST-Population'!J21%</f>
        <v>54.841889142861298</v>
      </c>
      <c r="N21" s="76">
        <f>EnrlST!AU21/'ST-Population'!K21%</f>
        <v>59.232416096984934</v>
      </c>
      <c r="O21" s="76">
        <f>EnrlST!AV21/('ST-Population'!C21+'ST-Population'!F21+'ST-Population'!I21)%</f>
        <v>133.08126725981595</v>
      </c>
      <c r="P21" s="76">
        <f>EnrlST!AW21/('ST-Population'!D21+'ST-Population'!G21+'ST-Population'!J21)%</f>
        <v>117.2126529159337</v>
      </c>
      <c r="Q21" s="76">
        <f>EnrlST!AX21/('ST-Population'!E21+'ST-Population'!H21+'ST-Population'!K21)%</f>
        <v>125.30587189623249</v>
      </c>
      <c r="R21" s="76">
        <f>EnrlST!BE21/'ST-Population'!L21%</f>
        <v>16.549141231517908</v>
      </c>
      <c r="S21" s="76">
        <f>EnrlST!BF21/'ST-Population'!M21%</f>
        <v>14.102496371887884</v>
      </c>
      <c r="T21" s="76">
        <f>EnrlST!BG21/'ST-Population'!N21%</f>
        <v>15.31869159368085</v>
      </c>
      <c r="U21" s="76">
        <f>(EnrlST!AS21+EnrlST!BE21)/('ST-Population'!L21+'ST-Population'!I21)%</f>
        <v>40.360042987896797</v>
      </c>
      <c r="V21" s="76">
        <f>(EnrlST!AT21+EnrlST!BF21)/('ST-Population'!M21+'ST-Population'!J21)%</f>
        <v>34.193478214024523</v>
      </c>
      <c r="W21" s="76">
        <f>(EnrlST!AU21+EnrlST!BG21)/('ST-Population'!N21+'ST-Population'!K21)%</f>
        <v>37.304722240273144</v>
      </c>
      <c r="X21" s="76">
        <f>EnrlST!BH21/('ST-Population'!C21+'ST-Population'!F21+'ST-Population'!I21+'ST-Population'!L21)%</f>
        <v>111.30826239080373</v>
      </c>
      <c r="Y21" s="76">
        <f>EnrlST!BI21/('ST-Population'!D21+'ST-Population'!G21+'ST-Population'!J21+'ST-Population'!M21)%</f>
        <v>97.124130911270285</v>
      </c>
      <c r="Z21" s="76">
        <f>EnrlST!BJ21/('ST-Population'!E21+'ST-Population'!H21+'ST-Population'!K21+'ST-Population'!N21)%</f>
        <v>104.32325907869576</v>
      </c>
    </row>
    <row r="22" spans="1:26" s="58" customFormat="1" ht="19.5" customHeight="1" x14ac:dyDescent="0.25">
      <c r="A22" s="35">
        <v>17</v>
      </c>
      <c r="B22" s="36" t="s">
        <v>30</v>
      </c>
      <c r="C22" s="76">
        <f>EnrlST!U22/'ST-Population'!C22%</f>
        <v>191.04040754748209</v>
      </c>
      <c r="D22" s="76">
        <f>EnrlST!V22/'ST-Population'!D22%</f>
        <v>192.62952113243566</v>
      </c>
      <c r="E22" s="76">
        <f>EnrlST!W22/'ST-Population'!E22%</f>
        <v>191.83177824521516</v>
      </c>
      <c r="F22" s="76">
        <f>EnrlST!AG22/'ST-Population'!F22%</f>
        <v>84.212832337974703</v>
      </c>
      <c r="G22" s="76">
        <f>EnrlST!AH22/'ST-Population'!G22%</f>
        <v>95.101889343936989</v>
      </c>
      <c r="H22" s="76">
        <f>EnrlST!AI22/'ST-Population'!H22%</f>
        <v>89.666969557554282</v>
      </c>
      <c r="I22" s="76">
        <f>EnrlST!AJ22/('ST-Population'!C22+'ST-Population'!F22)%</f>
        <v>148.78687304915627</v>
      </c>
      <c r="J22" s="76">
        <f>EnrlST!AK22/('ST-Population'!D22+'ST-Population'!G22)%</f>
        <v>153.7847668824005</v>
      </c>
      <c r="K22" s="76">
        <f>EnrlST!AL22/('ST-Population'!E22+'ST-Population'!H22)%</f>
        <v>151.28152715363416</v>
      </c>
      <c r="L22" s="76">
        <f>EnrlST!AS22/'ST-Population'!I22%</f>
        <v>47.651202140485864</v>
      </c>
      <c r="M22" s="76">
        <f>EnrlST!AT22/'ST-Population'!J22%</f>
        <v>52.074861556932923</v>
      </c>
      <c r="N22" s="76">
        <f>EnrlST!AU22/'ST-Population'!K22%</f>
        <v>49.881545616651138</v>
      </c>
      <c r="O22" s="76">
        <f>EnrlST!AV22/('ST-Population'!C22+'ST-Population'!F22+'ST-Population'!I22)%</f>
        <v>128.44464835724838</v>
      </c>
      <c r="P22" s="76">
        <f>EnrlST!AW22/('ST-Population'!D22+'ST-Population'!G22+'ST-Population'!J22)%</f>
        <v>132.99530573611247</v>
      </c>
      <c r="Q22" s="76">
        <f>EnrlST!AX22/('ST-Population'!E22+'ST-Population'!H22+'ST-Population'!K22)%</f>
        <v>130.72072273257882</v>
      </c>
      <c r="R22" s="76">
        <f>EnrlST!BE22/'ST-Population'!L22%</f>
        <v>10.315214543562467</v>
      </c>
      <c r="S22" s="76">
        <f>EnrlST!BF22/'ST-Population'!M22%</f>
        <v>12.76174454650076</v>
      </c>
      <c r="T22" s="76">
        <f>EnrlST!BG22/'ST-Population'!N22%</f>
        <v>11.53768083578875</v>
      </c>
      <c r="U22" s="76">
        <f>(EnrlST!AS22+EnrlST!BE22)/('ST-Population'!L22+'ST-Population'!I22)%</f>
        <v>28.552379669317041</v>
      </c>
      <c r="V22" s="76">
        <f>(EnrlST!AT22+EnrlST!BF22)/('ST-Population'!M22+'ST-Population'!J22)%</f>
        <v>32.141967798650178</v>
      </c>
      <c r="W22" s="76">
        <f>(EnrlST!AU22+EnrlST!BG22)/('ST-Population'!N22+'ST-Population'!K22)%</f>
        <v>30.353949094934148</v>
      </c>
      <c r="X22" s="76">
        <f>EnrlST!BH22/('ST-Population'!C22+'ST-Population'!F22+'ST-Population'!I22+'ST-Population'!L22)%</f>
        <v>107.89113750579551</v>
      </c>
      <c r="Y22" s="76">
        <f>EnrlST!BI22/('ST-Population'!D22+'ST-Population'!G22+'ST-Population'!J22+'ST-Population'!M22)%</f>
        <v>112.10956419741132</v>
      </c>
      <c r="Z22" s="76">
        <f>EnrlST!BJ22/('ST-Population'!E22+'ST-Population'!H22+'ST-Population'!K22+'ST-Population'!N22)%</f>
        <v>110.000682501241</v>
      </c>
    </row>
    <row r="23" spans="1:26" s="58" customFormat="1" ht="19.5" customHeight="1" x14ac:dyDescent="0.25">
      <c r="A23" s="35">
        <v>18</v>
      </c>
      <c r="B23" s="36" t="s">
        <v>31</v>
      </c>
      <c r="C23" s="76">
        <f>EnrlST!U23/'ST-Population'!C23%</f>
        <v>196.9252763948152</v>
      </c>
      <c r="D23" s="76">
        <f>EnrlST!V23/'ST-Population'!D23%</f>
        <v>184.24982957791173</v>
      </c>
      <c r="E23" s="76">
        <f>EnrlST!W23/'ST-Population'!E23%</f>
        <v>190.64856047410547</v>
      </c>
      <c r="F23" s="76">
        <f>EnrlST!AG23/'ST-Population'!F23%</f>
        <v>110.47843353573658</v>
      </c>
      <c r="G23" s="76">
        <f>EnrlST!AH23/'ST-Population'!G23%</f>
        <v>103.20951278928287</v>
      </c>
      <c r="H23" s="76">
        <f>EnrlST!AI23/'ST-Population'!H23%</f>
        <v>106.85869599362738</v>
      </c>
      <c r="I23" s="76">
        <f>EnrlST!AJ23/('ST-Population'!C23+'ST-Population'!F23)%</f>
        <v>159.4355673427383</v>
      </c>
      <c r="J23" s="76">
        <f>EnrlST!AK23/('ST-Population'!D23+'ST-Population'!G23)%</f>
        <v>148.88268261695137</v>
      </c>
      <c r="K23" s="76">
        <f>EnrlST!AL23/('ST-Population'!E23+'ST-Population'!H23)%</f>
        <v>154.19711901316333</v>
      </c>
      <c r="L23" s="76">
        <f>EnrlST!AS23/'ST-Population'!I23%</f>
        <v>76.767693046743986</v>
      </c>
      <c r="M23" s="76">
        <f>EnrlST!AT23/'ST-Population'!J23%</f>
        <v>79.719163591907602</v>
      </c>
      <c r="N23" s="76">
        <f>EnrlST!AU23/'ST-Population'!K23%</f>
        <v>78.232188612812223</v>
      </c>
      <c r="O23" s="76">
        <f>EnrlST!AV23/('ST-Population'!C23+'ST-Population'!F23+'ST-Population'!I23)%</f>
        <v>140.99134644402156</v>
      </c>
      <c r="P23" s="76">
        <f>EnrlST!AW23/('ST-Population'!D23+'ST-Population'!G23+'ST-Population'!J23)%</f>
        <v>133.46141390111401</v>
      </c>
      <c r="Q23" s="76">
        <f>EnrlST!AX23/('ST-Population'!E23+'ST-Population'!H23+'ST-Population'!K23)%</f>
        <v>137.25383957294028</v>
      </c>
      <c r="R23" s="76">
        <f>EnrlST!BE23/'ST-Population'!L23%</f>
        <v>41.979276849273525</v>
      </c>
      <c r="S23" s="76">
        <f>EnrlST!BF23/'ST-Population'!M23%</f>
        <v>40.660298398115344</v>
      </c>
      <c r="T23" s="76">
        <f>EnrlST!BG23/'ST-Population'!N23%</f>
        <v>41.312025184883531</v>
      </c>
      <c r="U23" s="76">
        <f>(EnrlST!AS23+EnrlST!BE23)/('ST-Population'!L23+'ST-Population'!I23)%</f>
        <v>58.662133989823531</v>
      </c>
      <c r="V23" s="76">
        <f>(EnrlST!AT23+EnrlST!BF23)/('ST-Population'!M23+'ST-Population'!J23)%</f>
        <v>59.013412987467184</v>
      </c>
      <c r="W23" s="76">
        <f>(EnrlST!AU23+EnrlST!BG23)/('ST-Population'!N23+'ST-Population'!K23)%</f>
        <v>58.838224425258446</v>
      </c>
      <c r="X23" s="76">
        <f>EnrlST!BH23/('ST-Population'!C23+'ST-Population'!F23+'ST-Population'!I23+'ST-Population'!L23)%</f>
        <v>121.69020765731128</v>
      </c>
      <c r="Y23" s="76">
        <f>EnrlST!BI23/('ST-Population'!D23+'ST-Population'!G23+'ST-Population'!J23+'ST-Population'!M23)%</f>
        <v>114.80924940833414</v>
      </c>
      <c r="Z23" s="76">
        <f>EnrlST!BJ23/('ST-Population'!E23+'ST-Population'!H23+'ST-Population'!K23+'ST-Population'!N23)%</f>
        <v>118.26183785046709</v>
      </c>
    </row>
    <row r="24" spans="1:26" s="58" customFormat="1" ht="19.5" customHeight="1" x14ac:dyDescent="0.25">
      <c r="A24" s="35">
        <v>19</v>
      </c>
      <c r="B24" s="36" t="s">
        <v>55</v>
      </c>
      <c r="C24" s="76">
        <f>EnrlST!U24/'ST-Population'!C24%</f>
        <v>107.85898424451229</v>
      </c>
      <c r="D24" s="76">
        <f>EnrlST!V24/'ST-Population'!D24%</f>
        <v>105.34365705361176</v>
      </c>
      <c r="E24" s="76">
        <f>EnrlST!W24/'ST-Population'!E24%</f>
        <v>106.63721639644051</v>
      </c>
      <c r="F24" s="76">
        <f>EnrlST!AG24/'ST-Population'!F24%</f>
        <v>61.648383841206645</v>
      </c>
      <c r="G24" s="76">
        <f>EnrlST!AH24/'ST-Population'!G24%</f>
        <v>60.426584096025188</v>
      </c>
      <c r="H24" s="76">
        <f>EnrlST!AI24/'ST-Population'!H24%</f>
        <v>61.05528029079931</v>
      </c>
      <c r="I24" s="76">
        <f>EnrlST!AJ24/('ST-Population'!C24+'ST-Population'!F24)%</f>
        <v>88.682988603979368</v>
      </c>
      <c r="J24" s="76">
        <f>EnrlST!AK24/('ST-Population'!D24+'ST-Population'!G24)%</f>
        <v>86.717306452015123</v>
      </c>
      <c r="K24" s="76">
        <f>EnrlST!AL24/('ST-Population'!E24+'ST-Population'!H24)%</f>
        <v>87.728439830067387</v>
      </c>
      <c r="L24" s="76">
        <f>EnrlST!AS24/'ST-Population'!I24%</f>
        <v>28.883690635579757</v>
      </c>
      <c r="M24" s="76">
        <f>EnrlST!AT24/'ST-Population'!J24%</f>
        <v>30.613960696370903</v>
      </c>
      <c r="N24" s="76">
        <f>EnrlST!AU24/'ST-Population'!K24%</f>
        <v>29.717270169177997</v>
      </c>
      <c r="O24" s="76">
        <f>EnrlST!AV24/('ST-Population'!C24+'ST-Population'!F24+'ST-Population'!I24)%</f>
        <v>74.301557525762433</v>
      </c>
      <c r="P24" s="76">
        <f>EnrlST!AW24/('ST-Population'!D24+'ST-Population'!G24+'ST-Population'!J24)%</f>
        <v>73.381847962793444</v>
      </c>
      <c r="Q24" s="76">
        <f>EnrlST!AX24/('ST-Population'!E24+'ST-Population'!H24+'ST-Population'!K24)%</f>
        <v>73.855785718940382</v>
      </c>
      <c r="R24" s="76">
        <f>EnrlST!BE24/'ST-Population'!L24%</f>
        <v>18.327924102291057</v>
      </c>
      <c r="S24" s="76">
        <f>EnrlST!BF24/'ST-Population'!M24%</f>
        <v>17.500855084688478</v>
      </c>
      <c r="T24" s="76">
        <f>EnrlST!BG24/'ST-Population'!N24%</f>
        <v>17.92696122377415</v>
      </c>
      <c r="U24" s="76">
        <f>(EnrlST!AS24+EnrlST!BE24)/('ST-Population'!L24+'ST-Population'!I24)%</f>
        <v>23.506404839076918</v>
      </c>
      <c r="V24" s="76">
        <f>(EnrlST!AT24+EnrlST!BF24)/('ST-Population'!M24+'ST-Population'!J24)%</f>
        <v>23.894071781988089</v>
      </c>
      <c r="W24" s="76">
        <f>(EnrlST!AU24+EnrlST!BG24)/('ST-Population'!N24+'ST-Population'!K24)%</f>
        <v>23.693769812029053</v>
      </c>
      <c r="X24" s="76">
        <f>EnrlST!BH24/('ST-Population'!C24+'ST-Population'!F24+'ST-Population'!I24+'ST-Population'!L24)%</f>
        <v>63.116586454548226</v>
      </c>
      <c r="Y24" s="76">
        <f>EnrlST!BI24/('ST-Population'!D24+'ST-Population'!G24+'ST-Population'!J24+'ST-Population'!M24)%</f>
        <v>62.211374638194627</v>
      </c>
      <c r="Z24" s="76">
        <f>EnrlST!BJ24/('ST-Population'!E24+'ST-Population'!H24+'ST-Population'!K24+'ST-Population'!N24)%</f>
        <v>62.677821227443417</v>
      </c>
    </row>
    <row r="25" spans="1:26" s="58" customFormat="1" ht="19.5" customHeight="1" x14ac:dyDescent="0.25">
      <c r="A25" s="35">
        <v>20</v>
      </c>
      <c r="B25" s="2" t="s">
        <v>56</v>
      </c>
      <c r="C25" s="76">
        <f>EnrlST!U25/'ST-Population'!C25%</f>
        <v>132.73926074239165</v>
      </c>
      <c r="D25" s="76">
        <f>EnrlST!V25/'ST-Population'!D25%</f>
        <v>137.43049477297347</v>
      </c>
      <c r="E25" s="76">
        <f>EnrlST!W25/'ST-Population'!E25%</f>
        <v>134.99068302724464</v>
      </c>
      <c r="F25" s="76">
        <f>EnrlST!AG25/'ST-Population'!F25%</f>
        <v>77.096741807286236</v>
      </c>
      <c r="G25" s="76">
        <f>EnrlST!AH25/'ST-Population'!G25%</f>
        <v>72.520485602160988</v>
      </c>
      <c r="H25" s="76">
        <f>EnrlST!AI25/'ST-Population'!H25%</f>
        <v>74.884711827903487</v>
      </c>
      <c r="I25" s="76">
        <f>EnrlST!AJ25/('ST-Population'!C25+'ST-Population'!F25)%</f>
        <v>113.50752949678198</v>
      </c>
      <c r="J25" s="76">
        <f>EnrlST!AK25/('ST-Population'!D25+'ST-Population'!G25)%</f>
        <v>114.79234279687076</v>
      </c>
      <c r="K25" s="76">
        <f>EnrlST!AL25/('ST-Population'!E25+'ST-Population'!H25)%</f>
        <v>114.12567724474523</v>
      </c>
      <c r="L25" s="76">
        <f>EnrlST!AS25/'ST-Population'!I25%</f>
        <v>43.241367230120389</v>
      </c>
      <c r="M25" s="76">
        <f>EnrlST!AT25/'ST-Population'!J25%</f>
        <v>40.749127740827944</v>
      </c>
      <c r="N25" s="76">
        <f>EnrlST!AU25/'ST-Population'!K25%</f>
        <v>42.051583505531909</v>
      </c>
      <c r="O25" s="76">
        <f>EnrlST!AV25/('ST-Population'!C25+'ST-Population'!F25+'ST-Population'!I25)%</f>
        <v>100.26528002631024</v>
      </c>
      <c r="P25" s="76">
        <f>EnrlST!AW25/('ST-Population'!D25+'ST-Population'!G25+'ST-Population'!J25)%</f>
        <v>101.00643843021584</v>
      </c>
      <c r="Q25" s="76">
        <f>EnrlST!AX25/('ST-Population'!E25+'ST-Population'!H25+'ST-Population'!K25)%</f>
        <v>100.62134816712668</v>
      </c>
      <c r="R25" s="76">
        <f>EnrlST!BE25/'ST-Population'!L25%</f>
        <v>20.128079545343635</v>
      </c>
      <c r="S25" s="76">
        <f>EnrlST!BF25/'ST-Population'!M25%</f>
        <v>14.18729480711859</v>
      </c>
      <c r="T25" s="76">
        <f>EnrlST!BG25/'ST-Population'!N25%</f>
        <v>17.215993412790223</v>
      </c>
      <c r="U25" s="76">
        <f>(EnrlST!AS25+EnrlST!BE25)/('ST-Population'!L25+'ST-Population'!I25)%</f>
        <v>32.570574151899017</v>
      </c>
      <c r="V25" s="76">
        <f>(EnrlST!AT25+EnrlST!BF25)/('ST-Population'!M25+'ST-Population'!J25)%</f>
        <v>28.147537973725555</v>
      </c>
      <c r="W25" s="76">
        <f>(EnrlST!AU25+EnrlST!BG25)/('ST-Population'!N25+'ST-Population'!K25)%</f>
        <v>30.432571061598708</v>
      </c>
      <c r="X25" s="76">
        <f>EnrlST!BH25/('ST-Population'!C25+'ST-Population'!F25+'ST-Population'!I25+'ST-Population'!L25)%</f>
        <v>89.115314894349225</v>
      </c>
      <c r="Y25" s="76">
        <f>EnrlST!BI25/('ST-Population'!D25+'ST-Population'!G25+'ST-Population'!J25+'ST-Population'!M25)%</f>
        <v>88.514492226960954</v>
      </c>
      <c r="Z25" s="76">
        <f>EnrlST!BJ25/('ST-Population'!E25+'ST-Population'!H25+'ST-Population'!K25+'ST-Population'!N25)%</f>
        <v>88.825837322014948</v>
      </c>
    </row>
    <row r="26" spans="1:26" s="58" customFormat="1" ht="19.5" customHeight="1" x14ac:dyDescent="0.25">
      <c r="A26" s="35">
        <v>21</v>
      </c>
      <c r="B26" s="36" t="s">
        <v>87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s="58" customFormat="1" ht="19.5" customHeight="1" x14ac:dyDescent="0.25">
      <c r="A27" s="35">
        <v>22</v>
      </c>
      <c r="B27" s="36" t="s">
        <v>33</v>
      </c>
      <c r="C27" s="76">
        <f>EnrlST!U27/'ST-Population'!C27%</f>
        <v>135.82622204596237</v>
      </c>
      <c r="D27" s="76">
        <f>EnrlST!V27/'ST-Population'!D27%</f>
        <v>127.80283218318493</v>
      </c>
      <c r="E27" s="76">
        <f>EnrlST!W27/'ST-Population'!E27%</f>
        <v>132.01215492200839</v>
      </c>
      <c r="F27" s="76">
        <f>EnrlST!AG27/'ST-Population'!F27%</f>
        <v>91.083808516077696</v>
      </c>
      <c r="G27" s="76">
        <f>EnrlST!AH27/'ST-Population'!G27%</f>
        <v>71.180534851050339</v>
      </c>
      <c r="H27" s="76">
        <f>EnrlST!AI27/'ST-Population'!H27%</f>
        <v>81.575223582482593</v>
      </c>
      <c r="I27" s="76">
        <f>EnrlST!AJ27/('ST-Population'!C27+'ST-Population'!F27)%</f>
        <v>120.04403244645046</v>
      </c>
      <c r="J27" s="76">
        <f>EnrlST!AK27/('ST-Population'!D27+'ST-Population'!G27)%</f>
        <v>107.70714072738608</v>
      </c>
      <c r="K27" s="76">
        <f>EnrlST!AL27/('ST-Population'!E27+'ST-Population'!H27)%</f>
        <v>114.16911331082854</v>
      </c>
      <c r="L27" s="76">
        <f>EnrlST!AS27/'ST-Population'!I27%</f>
        <v>58.078051015692317</v>
      </c>
      <c r="M27" s="76">
        <f>EnrlST!AT27/'ST-Population'!J27%</f>
        <v>44.333677865821237</v>
      </c>
      <c r="N27" s="76">
        <f>EnrlST!AU27/'ST-Population'!K27%</f>
        <v>51.526878053111133</v>
      </c>
      <c r="O27" s="76">
        <f>EnrlST!AV27/('ST-Population'!C27+'ST-Population'!F27+'ST-Population'!I27)%</f>
        <v>108.39697624366381</v>
      </c>
      <c r="P27" s="76">
        <f>EnrlST!AW27/('ST-Population'!D27+'ST-Population'!G27+'ST-Population'!J27)%</f>
        <v>95.778596699852983</v>
      </c>
      <c r="Q27" s="76">
        <f>EnrlST!AX27/('ST-Population'!E27+'ST-Population'!H27+'ST-Population'!K27)%</f>
        <v>102.38697432812481</v>
      </c>
      <c r="R27" s="76">
        <f>EnrlST!BE27/'ST-Population'!L27%</f>
        <v>28.73537050478993</v>
      </c>
      <c r="S27" s="76">
        <f>EnrlST!BF27/'ST-Population'!M27%</f>
        <v>18.939959272013247</v>
      </c>
      <c r="T27" s="76">
        <f>EnrlST!BG27/'ST-Population'!N27%</f>
        <v>23.945297622070445</v>
      </c>
      <c r="U27" s="76">
        <f>(EnrlST!AS27+EnrlST!BE27)/('ST-Population'!L27+'ST-Population'!I27)%</f>
        <v>44.036675935982508</v>
      </c>
      <c r="V27" s="76">
        <f>(EnrlST!AT27+EnrlST!BF27)/('ST-Population'!M27+'ST-Population'!J27)%</f>
        <v>31.867857807411355</v>
      </c>
      <c r="W27" s="76">
        <f>(EnrlST!AU27+EnrlST!BG27)/('ST-Population'!N27+'ST-Population'!K27)%</f>
        <v>38.163562881980852</v>
      </c>
      <c r="X27" s="76">
        <f>EnrlST!BH27/('ST-Population'!C27+'ST-Population'!F27+'ST-Population'!I27+'ST-Population'!L27)%</f>
        <v>96.678076594228941</v>
      </c>
      <c r="Y27" s="76">
        <f>EnrlST!BI27/('ST-Population'!D27+'ST-Population'!G27+'ST-Population'!J27+'ST-Population'!M27)%</f>
        <v>83.974862613762781</v>
      </c>
      <c r="Z27" s="76">
        <f>EnrlST!BJ27/('ST-Population'!E27+'ST-Population'!H27+'ST-Population'!K27+'ST-Population'!N27)%</f>
        <v>90.603390902210307</v>
      </c>
    </row>
    <row r="28" spans="1:26" s="58" customFormat="1" ht="19.5" customHeight="1" x14ac:dyDescent="0.25">
      <c r="A28" s="35">
        <v>23</v>
      </c>
      <c r="B28" s="36" t="s">
        <v>34</v>
      </c>
      <c r="C28" s="76">
        <f>EnrlST!U28/'ST-Population'!C28%</f>
        <v>283.48084322304669</v>
      </c>
      <c r="D28" s="76">
        <f>EnrlST!V28/'ST-Population'!D28%</f>
        <v>280.20456321817721</v>
      </c>
      <c r="E28" s="76">
        <f>EnrlST!W28/'ST-Population'!E28%</f>
        <v>281.82277559506571</v>
      </c>
      <c r="F28" s="76">
        <f>EnrlST!AG28/'ST-Population'!F28%</f>
        <v>119.306773569442</v>
      </c>
      <c r="G28" s="76">
        <f>EnrlST!AH28/'ST-Population'!G28%</f>
        <v>149.51662240835236</v>
      </c>
      <c r="H28" s="76">
        <f>EnrlST!AI28/'ST-Population'!H28%</f>
        <v>134.40977744016067</v>
      </c>
      <c r="I28" s="76">
        <f>EnrlST!AJ28/('ST-Population'!C28+'ST-Population'!F28)%</f>
        <v>208.15117513505905</v>
      </c>
      <c r="J28" s="76">
        <f>EnrlST!AK28/('ST-Population'!D28+'ST-Population'!G28)%</f>
        <v>221.03663151196656</v>
      </c>
      <c r="K28" s="76">
        <f>EnrlST!AL28/('ST-Population'!E28+'ST-Population'!H28)%</f>
        <v>214.63618358832176</v>
      </c>
      <c r="L28" s="76">
        <f>EnrlST!AS28/'ST-Population'!I28%</f>
        <v>74.347307419813248</v>
      </c>
      <c r="M28" s="76">
        <f>EnrlST!AT28/'ST-Population'!J28%</f>
        <v>89.132649278955881</v>
      </c>
      <c r="N28" s="76">
        <f>EnrlST!AU28/'ST-Population'!K28%</f>
        <v>81.914192638743103</v>
      </c>
      <c r="O28" s="76">
        <f>EnrlST!AV28/('ST-Population'!C28+'ST-Population'!F28+'ST-Population'!I28)%</f>
        <v>178.84240694792993</v>
      </c>
      <c r="P28" s="76">
        <f>EnrlST!AW28/('ST-Population'!D28+'ST-Population'!G28+'ST-Population'!J28)%</f>
        <v>191.36917361913984</v>
      </c>
      <c r="Q28" s="76">
        <f>EnrlST!AX28/('ST-Population'!E28+'ST-Population'!H28+'ST-Population'!K28)%</f>
        <v>185.1705373395084</v>
      </c>
      <c r="R28" s="76">
        <f>EnrlST!BE28/'ST-Population'!L28%</f>
        <v>48.082949312300066</v>
      </c>
      <c r="S28" s="76">
        <f>EnrlST!BF28/'ST-Population'!M28%</f>
        <v>52.801304902922801</v>
      </c>
      <c r="T28" s="76">
        <f>EnrlST!BG28/'ST-Population'!N28%</f>
        <v>50.526216677020841</v>
      </c>
      <c r="U28" s="76">
        <f>(EnrlST!AS28+EnrlST!BE28)/('ST-Population'!L28+'ST-Population'!I28)%</f>
        <v>60.777472743032881</v>
      </c>
      <c r="V28" s="76">
        <f>(EnrlST!AT28+EnrlST!BF28)/('ST-Population'!M28+'ST-Population'!J28)%</f>
        <v>70.142317218156705</v>
      </c>
      <c r="W28" s="76">
        <f>(EnrlST!AU28+EnrlST!BG28)/('ST-Population'!N28+'ST-Population'!K28)%</f>
        <v>65.599634804287575</v>
      </c>
      <c r="X28" s="76">
        <f>EnrlST!BH28/('ST-Population'!C28+'ST-Population'!F28+'ST-Population'!I28+'ST-Population'!L28)%</f>
        <v>154.03430343261056</v>
      </c>
      <c r="Y28" s="76">
        <f>EnrlST!BI28/('ST-Population'!D28+'ST-Population'!G28+'ST-Population'!J28+'ST-Population'!M28)%</f>
        <v>163.98388676464958</v>
      </c>
      <c r="Z28" s="76">
        <f>EnrlST!BJ28/('ST-Population'!E28+'ST-Population'!H28+'ST-Population'!K28+'ST-Population'!N28)%</f>
        <v>159.08491165689446</v>
      </c>
    </row>
    <row r="29" spans="1:26" s="58" customFormat="1" ht="19.5" customHeight="1" x14ac:dyDescent="0.25">
      <c r="A29" s="35">
        <v>24</v>
      </c>
      <c r="B29" s="36" t="s">
        <v>35</v>
      </c>
      <c r="C29" s="76">
        <f>EnrlST!U29/'ST-Population'!C29%</f>
        <v>151.48424959577531</v>
      </c>
      <c r="D29" s="76">
        <f>EnrlST!V29/'ST-Population'!D29%</f>
        <v>152.92275414083338</v>
      </c>
      <c r="E29" s="76">
        <f>EnrlST!W29/'ST-Population'!E29%</f>
        <v>152.16926461206288</v>
      </c>
      <c r="F29" s="76">
        <f>EnrlST!AG29/'ST-Population'!F29%</f>
        <v>148.09659334784484</v>
      </c>
      <c r="G29" s="76">
        <f>EnrlST!AH29/'ST-Population'!G29%</f>
        <v>149.63411954592186</v>
      </c>
      <c r="H29" s="76">
        <f>EnrlST!AI29/'ST-Population'!H29%</f>
        <v>148.83224925170674</v>
      </c>
      <c r="I29" s="76">
        <f>EnrlST!AJ29/('ST-Population'!C29+'ST-Population'!F29)%</f>
        <v>150.38903342539038</v>
      </c>
      <c r="J29" s="76">
        <f>EnrlST!AK29/('ST-Population'!D29+'ST-Population'!G29)%</f>
        <v>151.85300081050056</v>
      </c>
      <c r="K29" s="76">
        <f>EnrlST!AL29/('ST-Population'!E29+'ST-Population'!H29)%</f>
        <v>151.08725033357487</v>
      </c>
      <c r="L29" s="76">
        <f>EnrlST!AS29/'ST-Population'!I29%</f>
        <v>81.454302623686587</v>
      </c>
      <c r="M29" s="76">
        <f>EnrlST!AT29/'ST-Population'!J29%</f>
        <v>85.846943429032393</v>
      </c>
      <c r="N29" s="76">
        <f>EnrlST!AU29/'ST-Population'!K29%</f>
        <v>83.47805864982125</v>
      </c>
      <c r="O29" s="76">
        <f>EnrlST!AV29/('ST-Population'!C29+'ST-Population'!F29+'ST-Population'!I29)%</f>
        <v>138.03322709697659</v>
      </c>
      <c r="P29" s="76">
        <f>EnrlST!AW29/('ST-Population'!D29+'ST-Population'!G29+'ST-Population'!J29)%</f>
        <v>140.64147426851133</v>
      </c>
      <c r="Q29" s="76">
        <f>EnrlST!AX29/('ST-Population'!E29+'ST-Population'!H29+'ST-Population'!K29)%</f>
        <v>139.26979630916142</v>
      </c>
      <c r="R29" s="76">
        <f>EnrlST!BE29/'ST-Population'!L29%</f>
        <v>43.969638867193126</v>
      </c>
      <c r="S29" s="76">
        <f>EnrlST!BF29/'ST-Population'!M29%</f>
        <v>51.116375707173205</v>
      </c>
      <c r="T29" s="76">
        <f>EnrlST!BG29/'ST-Population'!N29%</f>
        <v>47.322285565499186</v>
      </c>
      <c r="U29" s="76">
        <f>(EnrlST!AS29+EnrlST!BE29)/('ST-Population'!L29+'ST-Population'!I29)%</f>
        <v>63.740270884376535</v>
      </c>
      <c r="V29" s="76">
        <f>(EnrlST!AT29+EnrlST!BF29)/('ST-Population'!M29+'ST-Population'!J29)%</f>
        <v>69.141838317519358</v>
      </c>
      <c r="W29" s="76">
        <f>(EnrlST!AU29+EnrlST!BG29)/('ST-Population'!N29+'ST-Population'!K29)%</f>
        <v>66.250475753497369</v>
      </c>
      <c r="X29" s="76">
        <f>EnrlST!BH29/('ST-Population'!C29+'ST-Population'!F29+'ST-Population'!I29+'ST-Population'!L29)%</f>
        <v>125.01742257897162</v>
      </c>
      <c r="Y29" s="76">
        <f>EnrlST!BI29/('ST-Population'!D29+'ST-Population'!G29+'ST-Population'!J29+'ST-Population'!M29)%</f>
        <v>128.46561070846349</v>
      </c>
      <c r="Z29" s="76">
        <f>EnrlST!BJ29/('ST-Population'!E29+'ST-Population'!H29+'ST-Population'!K29+'ST-Population'!N29)%</f>
        <v>126.64984878969096</v>
      </c>
    </row>
    <row r="30" spans="1:26" s="58" customFormat="1" ht="19.5" customHeight="1" x14ac:dyDescent="0.25">
      <c r="A30" s="35">
        <v>25</v>
      </c>
      <c r="B30" s="36" t="s">
        <v>36</v>
      </c>
      <c r="C30" s="76">
        <f>EnrlST!U30/'ST-Population'!C30%</f>
        <v>148.42131454601068</v>
      </c>
      <c r="D30" s="76">
        <f>EnrlST!V30/'ST-Population'!D30%</f>
        <v>145.00026831748903</v>
      </c>
      <c r="E30" s="76">
        <f>EnrlST!W30/'ST-Population'!E30%</f>
        <v>146.73760901613221</v>
      </c>
      <c r="F30" s="76">
        <f>EnrlST!AG30/'ST-Population'!F30%</f>
        <v>97.074039311868759</v>
      </c>
      <c r="G30" s="76">
        <f>EnrlST!AH30/'ST-Population'!G30%</f>
        <v>90.919017380432152</v>
      </c>
      <c r="H30" s="76">
        <f>EnrlST!AI30/'ST-Population'!H30%</f>
        <v>94.077437708725128</v>
      </c>
      <c r="I30" s="76">
        <f>EnrlST!AJ30/('ST-Population'!C30+'ST-Population'!F30)%</f>
        <v>127.35192647521946</v>
      </c>
      <c r="J30" s="76">
        <f>EnrlST!AK30/('ST-Population'!D30+'ST-Population'!G30)%</f>
        <v>123.08637088857765</v>
      </c>
      <c r="K30" s="76">
        <f>EnrlST!AL30/('ST-Population'!E30+'ST-Population'!H30)%</f>
        <v>125.26181699791672</v>
      </c>
      <c r="L30" s="76">
        <f>EnrlST!AS30/'ST-Population'!I30%</f>
        <v>75.03505348403327</v>
      </c>
      <c r="M30" s="76">
        <f>EnrlST!AT30/'ST-Population'!J30%</f>
        <v>69.997792321371648</v>
      </c>
      <c r="N30" s="76">
        <f>EnrlST!AU30/'ST-Population'!K30%</f>
        <v>72.601426905842246</v>
      </c>
      <c r="O30" s="76">
        <f>EnrlST!AV30/('ST-Population'!C30+'ST-Population'!F30+'ST-Population'!I30)%</f>
        <v>116.42760482467037</v>
      </c>
      <c r="P30" s="76">
        <f>EnrlST!AW30/('ST-Population'!D30+'ST-Population'!G30+'ST-Population'!J30)%</f>
        <v>112.24024557814877</v>
      </c>
      <c r="Q30" s="76">
        <f>EnrlST!AX30/('ST-Population'!E30+'ST-Population'!H30+'ST-Population'!K30)%</f>
        <v>114.38175662210743</v>
      </c>
      <c r="R30" s="76">
        <f>EnrlST!BE30/'ST-Population'!L30%</f>
        <v>23.239767015185752</v>
      </c>
      <c r="S30" s="76">
        <f>EnrlST!BF30/'ST-Population'!M30%</f>
        <v>17.055471073298669</v>
      </c>
      <c r="T30" s="76">
        <f>EnrlST!BG30/'ST-Population'!N30%</f>
        <v>20.225709717927689</v>
      </c>
      <c r="U30" s="76">
        <f>(EnrlST!AS30+EnrlST!BE30)/('ST-Population'!L30+'ST-Population'!I30)%</f>
        <v>50.116446866779533</v>
      </c>
      <c r="V30" s="76">
        <f>(EnrlST!AT30+EnrlST!BF30)/('ST-Population'!M30+'ST-Population'!J30)%</f>
        <v>44.302519297119829</v>
      </c>
      <c r="W30" s="76">
        <f>(EnrlST!AU30+EnrlST!BG30)/('ST-Population'!N30+'ST-Population'!K30)%</f>
        <v>47.295661119380561</v>
      </c>
      <c r="X30" s="76">
        <f>EnrlST!BH30/('ST-Population'!C30+'ST-Population'!F30+'ST-Population'!I30+'ST-Population'!L30)%</f>
        <v>101.31281911901597</v>
      </c>
      <c r="Y30" s="76">
        <f>EnrlST!BI30/('ST-Population'!D30+'ST-Population'!G30+'ST-Population'!J30+'ST-Population'!M30)%</f>
        <v>96.863813105996186</v>
      </c>
      <c r="Z30" s="76">
        <f>EnrlST!BJ30/('ST-Population'!E30+'ST-Population'!H30+'ST-Population'!K30+'ST-Population'!N30)%</f>
        <v>99.140003706730965</v>
      </c>
    </row>
    <row r="31" spans="1:26" s="58" customFormat="1" ht="19.5" customHeight="1" x14ac:dyDescent="0.25">
      <c r="A31" s="35">
        <v>26</v>
      </c>
      <c r="B31" s="36" t="s">
        <v>37</v>
      </c>
      <c r="C31" s="76">
        <f>EnrlST!U31/'ST-Population'!C31%</f>
        <v>957.94176769043759</v>
      </c>
      <c r="D31" s="76">
        <f>EnrlST!V31/'ST-Population'!D31%</f>
        <v>953.69789004830557</v>
      </c>
      <c r="E31" s="76">
        <f>EnrlST!W31/'ST-Population'!E31%</f>
        <v>955.88717018179932</v>
      </c>
      <c r="F31" s="76">
        <f>EnrlST!AG31/'ST-Population'!F31%</f>
        <v>634.87527730788634</v>
      </c>
      <c r="G31" s="76">
        <f>EnrlST!AH31/'ST-Population'!G31%</f>
        <v>538.03058980687524</v>
      </c>
      <c r="H31" s="76">
        <f>EnrlST!AI31/'ST-Population'!H31%</f>
        <v>587.48741301258588</v>
      </c>
      <c r="I31" s="76">
        <f>EnrlST!AJ31/('ST-Population'!C31+'ST-Population'!F31)%</f>
        <v>849.57666661706014</v>
      </c>
      <c r="J31" s="76">
        <f>EnrlST!AK31/('ST-Population'!D31+'ST-Population'!G31)%</f>
        <v>812.34198980990038</v>
      </c>
      <c r="K31" s="76">
        <f>EnrlST!AL31/('ST-Population'!E31+'ST-Population'!H31)%</f>
        <v>831.4849567295355</v>
      </c>
      <c r="L31" s="76">
        <f>EnrlST!AS31/'ST-Population'!I31%</f>
        <v>749.41543656410386</v>
      </c>
      <c r="M31" s="76">
        <f>EnrlST!AT31/'ST-Population'!J31%</f>
        <v>489.07817015512296</v>
      </c>
      <c r="N31" s="76">
        <f>EnrlST!AU31/'ST-Population'!K31%</f>
        <v>618.93607721234252</v>
      </c>
      <c r="O31" s="76">
        <f>EnrlST!AV31/('ST-Population'!C31+'ST-Population'!F31+'ST-Population'!I31)%</f>
        <v>832.13795727379272</v>
      </c>
      <c r="P31" s="76">
        <f>EnrlST!AW31/('ST-Population'!D31+'ST-Population'!G31+'ST-Population'!J31)%</f>
        <v>753.15525882993666</v>
      </c>
      <c r="Q31" s="76">
        <f>EnrlST!AX31/('ST-Population'!E31+'ST-Population'!H31+'ST-Population'!K31)%</f>
        <v>793.54573323259433</v>
      </c>
      <c r="R31" s="76">
        <f>EnrlST!BE31/'ST-Population'!L31%</f>
        <v>484.96657683558232</v>
      </c>
      <c r="S31" s="76">
        <f>EnrlST!BF31/'ST-Population'!M31%</f>
        <v>306.29684613172111</v>
      </c>
      <c r="T31" s="76">
        <f>EnrlST!BG31/'ST-Population'!N31%</f>
        <v>395.01820902886487</v>
      </c>
      <c r="U31" s="76">
        <f>(EnrlST!AS31+EnrlST!BE31)/('ST-Population'!L31+'ST-Population'!I31)%</f>
        <v>619.84787346169253</v>
      </c>
      <c r="V31" s="76">
        <f>(EnrlST!AT31+EnrlST!BF31)/('ST-Population'!M31+'ST-Population'!J31)%</f>
        <v>399.11453720575798</v>
      </c>
      <c r="W31" s="76">
        <f>(EnrlST!AU31+EnrlST!BG31)/('ST-Population'!N31+'ST-Population'!K31)%</f>
        <v>508.97492003257889</v>
      </c>
      <c r="X31" s="76">
        <f>EnrlST!BH31/('ST-Population'!C31+'ST-Population'!F31+'ST-Population'!I31+'ST-Population'!L31)%</f>
        <v>782.39400734637059</v>
      </c>
      <c r="Y31" s="76">
        <f>EnrlST!BI31/('ST-Population'!D31+'ST-Population'!G31+'ST-Population'!J31+'ST-Population'!M31)%</f>
        <v>685.80693344921463</v>
      </c>
      <c r="Z31" s="76">
        <f>EnrlST!BJ31/('ST-Population'!E31+'ST-Population'!H31+'ST-Population'!K31+'ST-Population'!N31)%</f>
        <v>734.98971556876074</v>
      </c>
    </row>
    <row r="32" spans="1:26" s="58" customFormat="1" ht="19.5" customHeight="1" x14ac:dyDescent="0.25">
      <c r="A32" s="35">
        <v>27</v>
      </c>
      <c r="B32" s="36" t="s">
        <v>38</v>
      </c>
      <c r="C32" s="76">
        <f>EnrlST!U32/'ST-Population'!C32%</f>
        <v>154.07472255672297</v>
      </c>
      <c r="D32" s="76">
        <f>EnrlST!V32/'ST-Population'!D32%</f>
        <v>143.08801821723353</v>
      </c>
      <c r="E32" s="76">
        <f>EnrlST!W32/'ST-Population'!E32%</f>
        <v>148.71891878286357</v>
      </c>
      <c r="F32" s="76">
        <f>EnrlST!AG32/'ST-Population'!F32%</f>
        <v>121.98538047046812</v>
      </c>
      <c r="G32" s="76">
        <f>EnrlST!AH32/'ST-Population'!G32%</f>
        <v>128.1797437020827</v>
      </c>
      <c r="H32" s="76">
        <f>EnrlST!AI32/'ST-Population'!H32%</f>
        <v>124.99561668564337</v>
      </c>
      <c r="I32" s="76">
        <f>EnrlST!AJ32/('ST-Population'!C32+'ST-Population'!F32)%</f>
        <v>142.81681433611323</v>
      </c>
      <c r="J32" s="76">
        <f>EnrlST!AK32/('ST-Population'!D32+'ST-Population'!G32)%</f>
        <v>137.87834065143267</v>
      </c>
      <c r="K32" s="76">
        <f>EnrlST!AL32/('ST-Population'!E32+'ST-Population'!H32)%</f>
        <v>140.41202758321123</v>
      </c>
      <c r="L32" s="76">
        <f>EnrlST!AS32/'ST-Population'!I32%</f>
        <v>101.1002376730675</v>
      </c>
      <c r="M32" s="76">
        <f>EnrlST!AT32/'ST-Population'!J32%</f>
        <v>104.70237654676097</v>
      </c>
      <c r="N32" s="76">
        <f>EnrlST!AU32/'ST-Population'!K32%</f>
        <v>102.84273746334928</v>
      </c>
      <c r="O32" s="76">
        <f>EnrlST!AV32/('ST-Population'!C32+'ST-Population'!F32+'ST-Population'!I32)%</f>
        <v>134.40142604228251</v>
      </c>
      <c r="P32" s="76">
        <f>EnrlST!AW32/('ST-Population'!D32+'ST-Population'!G32+'ST-Population'!J32)%</f>
        <v>131.25420385549054</v>
      </c>
      <c r="Q32" s="76">
        <f>EnrlST!AX32/('ST-Population'!E32+'ST-Population'!H32+'ST-Population'!K32)%</f>
        <v>132.87091537752275</v>
      </c>
      <c r="R32" s="76">
        <f>EnrlST!BE32/'ST-Population'!L32%</f>
        <v>70.868633039634886</v>
      </c>
      <c r="S32" s="76">
        <f>EnrlST!BF32/'ST-Population'!M32%</f>
        <v>68.121765672639313</v>
      </c>
      <c r="T32" s="76">
        <f>EnrlST!BG32/'ST-Population'!N32%</f>
        <v>69.492502204011231</v>
      </c>
      <c r="U32" s="76">
        <f>(EnrlST!AS32+EnrlST!BE32)/('ST-Population'!L32+'ST-Population'!I32)%</f>
        <v>86.122907789106279</v>
      </c>
      <c r="V32" s="76">
        <f>(EnrlST!AT32+EnrlST!BF32)/('ST-Population'!M32+'ST-Population'!J32)%</f>
        <v>85.948810604502142</v>
      </c>
      <c r="W32" s="76">
        <f>(EnrlST!AU32+EnrlST!BG32)/('ST-Population'!N32+'ST-Population'!K32)%</f>
        <v>86.037177365893683</v>
      </c>
      <c r="X32" s="76">
        <f>EnrlST!BH32/('ST-Population'!C32+'ST-Population'!F32+'ST-Population'!I32+'ST-Population'!L32)%</f>
        <v>123.8981253712291</v>
      </c>
      <c r="Y32" s="76">
        <f>EnrlST!BI32/('ST-Population'!D32+'ST-Population'!G32+'ST-Population'!J32+'ST-Population'!M32)%</f>
        <v>120.29543801515067</v>
      </c>
      <c r="Z32" s="76">
        <f>EnrlST!BJ32/('ST-Population'!E32+'ST-Population'!H32+'ST-Population'!K32+'ST-Population'!N32)%</f>
        <v>122.13716464225894</v>
      </c>
    </row>
    <row r="33" spans="1:26" s="58" customFormat="1" ht="19.5" customHeight="1" x14ac:dyDescent="0.25">
      <c r="A33" s="35">
        <v>28</v>
      </c>
      <c r="B33" s="36" t="s">
        <v>39</v>
      </c>
      <c r="C33" s="76">
        <f>EnrlST!U33/'ST-Population'!C33%</f>
        <v>122.28771394799418</v>
      </c>
      <c r="D33" s="76">
        <f>EnrlST!V33/'ST-Population'!D33%</f>
        <v>122.40057200428416</v>
      </c>
      <c r="E33" s="76">
        <f>EnrlST!W33/'ST-Population'!E33%</f>
        <v>122.34319651261252</v>
      </c>
      <c r="F33" s="76">
        <f>EnrlST!AG33/'ST-Population'!F33%</f>
        <v>107.98776469939654</v>
      </c>
      <c r="G33" s="76">
        <f>EnrlST!AH33/'ST-Population'!G33%</f>
        <v>115.00529882983092</v>
      </c>
      <c r="H33" s="76">
        <f>EnrlST!AI33/'ST-Population'!H33%</f>
        <v>111.39474775318619</v>
      </c>
      <c r="I33" s="76">
        <f>EnrlST!AJ33/('ST-Population'!C33+'ST-Population'!F33)%</f>
        <v>116.89250995733245</v>
      </c>
      <c r="J33" s="76">
        <f>EnrlST!AK33/('ST-Population'!D33+'ST-Population'!G33)%</f>
        <v>119.65283357380767</v>
      </c>
      <c r="K33" s="76">
        <f>EnrlST!AL33/('ST-Population'!E33+'ST-Population'!H33)%</f>
        <v>118.24319876729506</v>
      </c>
      <c r="L33" s="76">
        <f>EnrlST!AS33/'ST-Population'!I33%</f>
        <v>60.5481049461768</v>
      </c>
      <c r="M33" s="76">
        <f>EnrlST!AT33/'ST-Population'!J33%</f>
        <v>62.439527747007361</v>
      </c>
      <c r="N33" s="76">
        <f>EnrlST!AU33/'ST-Population'!K33%</f>
        <v>61.449747289314047</v>
      </c>
      <c r="O33" s="76">
        <f>EnrlST!AV33/('ST-Population'!C33+'ST-Population'!F33+'ST-Population'!I33)%</f>
        <v>105.16987605199434</v>
      </c>
      <c r="P33" s="76">
        <f>EnrlST!AW33/('ST-Population'!D33+'ST-Population'!G33+'ST-Population'!J33)%</f>
        <v>108.21891467212367</v>
      </c>
      <c r="Q33" s="76">
        <f>EnrlST!AX33/('ST-Population'!E33+'ST-Population'!H33+'ST-Population'!K33)%</f>
        <v>106.65398641312852</v>
      </c>
      <c r="R33" s="76">
        <f>EnrlST!BE33/'ST-Population'!L33%</f>
        <v>35.571635827970567</v>
      </c>
      <c r="S33" s="76">
        <f>EnrlST!BF33/'ST-Population'!M33%</f>
        <v>24.378183026596584</v>
      </c>
      <c r="T33" s="76">
        <f>EnrlST!BG33/'ST-Population'!N33%</f>
        <v>30.110052958032423</v>
      </c>
      <c r="U33" s="76">
        <f>(EnrlST!AS33+EnrlST!BE33)/('ST-Population'!L33+'ST-Population'!I33)%</f>
        <v>48.506898085754308</v>
      </c>
      <c r="V33" s="76">
        <f>(EnrlST!AT33+EnrlST!BF33)/('ST-Population'!M33+'ST-Population'!J33)%</f>
        <v>43.662522582219218</v>
      </c>
      <c r="W33" s="76">
        <f>(EnrlST!AU33+EnrlST!BG33)/('ST-Population'!N33+'ST-Population'!K33)%</f>
        <v>46.171068840487791</v>
      </c>
      <c r="X33" s="76">
        <f>EnrlST!BH33/('ST-Population'!C33+'ST-Population'!F33+'ST-Population'!I33+'ST-Population'!L33)%</f>
        <v>93.877585204869519</v>
      </c>
      <c r="Y33" s="76">
        <f>EnrlST!BI33/('ST-Population'!D33+'ST-Population'!G33+'ST-Population'!J33+'ST-Population'!M33)%</f>
        <v>94.561894470343944</v>
      </c>
      <c r="Z33" s="76">
        <f>EnrlST!BJ33/('ST-Population'!E33+'ST-Population'!H33+'ST-Population'!K33+'ST-Population'!N33)%</f>
        <v>94.210801896820556</v>
      </c>
    </row>
    <row r="34" spans="1:26" s="58" customFormat="1" ht="19.5" customHeight="1" x14ac:dyDescent="0.25">
      <c r="A34" s="35">
        <v>29</v>
      </c>
      <c r="B34" s="36" t="s">
        <v>40</v>
      </c>
      <c r="C34" s="76">
        <f>EnrlST!U34/'ST-Population'!C34%</f>
        <v>71.298486130044921</v>
      </c>
      <c r="D34" s="76">
        <f>EnrlST!V34/'ST-Population'!D34%</f>
        <v>74.576166749802837</v>
      </c>
      <c r="E34" s="76">
        <f>EnrlST!W34/'ST-Population'!E34%</f>
        <v>72.849394227271532</v>
      </c>
      <c r="F34" s="76">
        <f>EnrlST!AG34/'ST-Population'!F34%</f>
        <v>87.487673276405602</v>
      </c>
      <c r="G34" s="76">
        <f>EnrlST!AH34/'ST-Population'!G34%</f>
        <v>76.556485035219708</v>
      </c>
      <c r="H34" s="76">
        <f>EnrlST!AI34/'ST-Population'!H34%</f>
        <v>82.100195725189408</v>
      </c>
      <c r="I34" s="76">
        <f>EnrlST!AJ34/('ST-Population'!C34+'ST-Population'!F34)%</f>
        <v>77.324179453639559</v>
      </c>
      <c r="J34" s="76">
        <f>EnrlST!AK34/('ST-Population'!D34+'ST-Population'!G34)%</f>
        <v>75.350078738165536</v>
      </c>
      <c r="K34" s="76">
        <f>EnrlST!AL34/('ST-Population'!E34+'ST-Population'!H34)%</f>
        <v>76.375280844424637</v>
      </c>
      <c r="L34" s="76">
        <f>EnrlST!AS34/'ST-Population'!I34%</f>
        <v>74.452901998097047</v>
      </c>
      <c r="M34" s="76">
        <f>EnrlST!AT34/'ST-Population'!J34%</f>
        <v>76.467971139452672</v>
      </c>
      <c r="N34" s="76">
        <f>EnrlST!AU34/'ST-Population'!K34%</f>
        <v>75.419341393630816</v>
      </c>
      <c r="O34" s="76">
        <f>EnrlST!AV34/('ST-Population'!C34+'ST-Population'!F34+'ST-Population'!I34)%</f>
        <v>76.735686077897185</v>
      </c>
      <c r="P34" s="76">
        <f>EnrlST!AW34/('ST-Population'!D34+'ST-Population'!G34+'ST-Population'!J34)%</f>
        <v>75.578422258836071</v>
      </c>
      <c r="Q34" s="76">
        <f>EnrlST!AX34/('ST-Population'!E34+'ST-Population'!H34+'ST-Population'!K34)%</f>
        <v>76.179672468476539</v>
      </c>
      <c r="R34" s="76">
        <f>EnrlST!BE34/'ST-Population'!L34%</f>
        <v>50.689452045433519</v>
      </c>
      <c r="S34" s="76">
        <f>EnrlST!BF34/'ST-Population'!M34%</f>
        <v>59.576360900182522</v>
      </c>
      <c r="T34" s="76">
        <f>EnrlST!BG34/'ST-Population'!N34%</f>
        <v>55.043020783389963</v>
      </c>
      <c r="U34" s="76">
        <f>(EnrlST!AS34+EnrlST!BE34)/('ST-Population'!L34+'ST-Population'!I34)%</f>
        <v>63.539228627335227</v>
      </c>
      <c r="V34" s="76">
        <f>(EnrlST!AT34+EnrlST!BF34)/('ST-Population'!M34+'ST-Population'!J34)%</f>
        <v>68.537361904231361</v>
      </c>
      <c r="W34" s="76">
        <f>(EnrlST!AU34+EnrlST!BG34)/('ST-Population'!N34+'ST-Population'!K34)%</f>
        <v>65.960214694485103</v>
      </c>
      <c r="X34" s="76">
        <f>EnrlST!BH34/('ST-Population'!C34+'ST-Population'!F34+'ST-Population'!I34+'ST-Population'!L34)%</f>
        <v>72.873883289651062</v>
      </c>
      <c r="Y34" s="76">
        <f>EnrlST!BI34/('ST-Population'!D34+'ST-Population'!G34+'ST-Population'!J34+'ST-Population'!M34)%</f>
        <v>73.128527416455313</v>
      </c>
      <c r="Z34" s="76">
        <f>EnrlST!BJ34/('ST-Population'!E34+'ST-Population'!H34+'ST-Population'!K34+'ST-Population'!N34)%</f>
        <v>72.996590059434723</v>
      </c>
    </row>
    <row r="35" spans="1:26" s="58" customFormat="1" ht="19.5" customHeight="1" x14ac:dyDescent="0.25">
      <c r="A35" s="35">
        <v>30</v>
      </c>
      <c r="B35" s="36" t="s">
        <v>41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s="58" customFormat="1" ht="19.5" customHeight="1" x14ac:dyDescent="0.25">
      <c r="A36" s="35">
        <v>31</v>
      </c>
      <c r="B36" s="36" t="s">
        <v>42</v>
      </c>
      <c r="C36" s="76">
        <f>EnrlST!U36/'ST-Population'!C36%</f>
        <v>92.063626331644898</v>
      </c>
      <c r="D36" s="76">
        <f>EnrlST!V36/'ST-Population'!D36%</f>
        <v>94.746796671660775</v>
      </c>
      <c r="E36" s="76">
        <f>EnrlST!W36/'ST-Population'!E36%</f>
        <v>93.347629021020595</v>
      </c>
      <c r="F36" s="76">
        <f>EnrlST!AG36/'ST-Population'!F36%</f>
        <v>91.607385764456623</v>
      </c>
      <c r="G36" s="76">
        <f>EnrlST!AH36/'ST-Population'!G36%</f>
        <v>92.347897120638223</v>
      </c>
      <c r="H36" s="76">
        <f>EnrlST!AI36/'ST-Population'!H36%</f>
        <v>91.943843271757004</v>
      </c>
      <c r="I36" s="76">
        <f>EnrlST!AJ36/('ST-Population'!C36+'ST-Population'!F36)%</f>
        <v>91.907169930150843</v>
      </c>
      <c r="J36" s="76">
        <f>EnrlST!AK36/('ST-Population'!D36+'ST-Population'!G36)%</f>
        <v>93.975853690375132</v>
      </c>
      <c r="K36" s="76">
        <f>EnrlST!AL36/('ST-Population'!E36+'ST-Population'!H36)%</f>
        <v>92.8804696839413</v>
      </c>
      <c r="L36" s="76">
        <f>EnrlST!AS36/'ST-Population'!I36%</f>
        <v>64.105682287506284</v>
      </c>
      <c r="M36" s="76">
        <f>EnrlST!AT36/'ST-Population'!J36%</f>
        <v>58.146773414349354</v>
      </c>
      <c r="N36" s="76">
        <f>EnrlST!AU36/'ST-Population'!K36%</f>
        <v>61.538380492166134</v>
      </c>
      <c r="O36" s="76">
        <f>EnrlST!AV36/('ST-Population'!C36+'ST-Population'!F36+'ST-Population'!I36)%</f>
        <v>86.772009517732627</v>
      </c>
      <c r="P36" s="76">
        <f>EnrlST!AW36/('ST-Population'!D36+'ST-Population'!G36+'ST-Population'!J36)%</f>
        <v>88.179456164033553</v>
      </c>
      <c r="Q36" s="76">
        <f>EnrlST!AX36/('ST-Population'!E36+'ST-Population'!H36+'ST-Population'!K36)%</f>
        <v>87.424485834581191</v>
      </c>
      <c r="R36" s="76">
        <f>EnrlST!BE36/'ST-Population'!L36%</f>
        <v>31.932885326646804</v>
      </c>
      <c r="S36" s="76">
        <f>EnrlST!BF36/'ST-Population'!M36%</f>
        <v>20.503611447102312</v>
      </c>
      <c r="T36" s="76">
        <f>EnrlST!BG36/'ST-Population'!N36%</f>
        <v>26.448401788218003</v>
      </c>
      <c r="U36" s="76">
        <f>(EnrlST!AS36+EnrlST!BE36)/('ST-Population'!L36+'ST-Population'!I36)%</f>
        <v>50.711134264400542</v>
      </c>
      <c r="V36" s="76">
        <f>(EnrlST!AT36+EnrlST!BF36)/('ST-Population'!M36+'ST-Population'!J36)%</f>
        <v>40.640512204157559</v>
      </c>
      <c r="W36" s="76">
        <f>(EnrlST!AU36+EnrlST!BG36)/('ST-Population'!N36+'ST-Population'!K36)%</f>
        <v>46.155920281330303</v>
      </c>
      <c r="X36" s="76">
        <f>EnrlST!BH36/('ST-Population'!C36+'ST-Population'!F36+'ST-Population'!I36+'ST-Population'!L36)%</f>
        <v>80.387934398728476</v>
      </c>
      <c r="Y36" s="76">
        <f>EnrlST!BI36/('ST-Population'!D36+'ST-Population'!G36+'ST-Population'!J36+'ST-Population'!M36)%</f>
        <v>79.834835731549035</v>
      </c>
      <c r="Z36" s="76">
        <f>EnrlST!BJ36/('ST-Population'!E36+'ST-Population'!H36+'ST-Population'!K36+'ST-Population'!N36)%</f>
        <v>80.130447387726889</v>
      </c>
    </row>
    <row r="37" spans="1:26" s="58" customFormat="1" ht="19.5" customHeight="1" x14ac:dyDescent="0.25">
      <c r="A37" s="35">
        <v>32</v>
      </c>
      <c r="B37" s="36" t="s">
        <v>43</v>
      </c>
      <c r="C37" s="76">
        <f>EnrlST!U37/'ST-Population'!C37%</f>
        <v>67.763298637285615</v>
      </c>
      <c r="D37" s="76">
        <f>EnrlST!V37/'ST-Population'!D37%</f>
        <v>73.871650148086871</v>
      </c>
      <c r="E37" s="76">
        <f>EnrlST!W37/'ST-Population'!E37%</f>
        <v>70.528137360661617</v>
      </c>
      <c r="F37" s="76">
        <f>EnrlST!AG37/'ST-Population'!F37%</f>
        <v>71.799261819423108</v>
      </c>
      <c r="G37" s="76">
        <f>EnrlST!AH37/'ST-Population'!G37%</f>
        <v>76.089275370901319</v>
      </c>
      <c r="H37" s="76">
        <f>EnrlST!AI37/'ST-Population'!H37%</f>
        <v>73.66298748455209</v>
      </c>
      <c r="I37" s="76">
        <f>EnrlST!AJ37/('ST-Population'!C37+'ST-Population'!F37)%</f>
        <v>69.218555435315139</v>
      </c>
      <c r="J37" s="76">
        <f>EnrlST!AK37/('ST-Population'!D37+'ST-Population'!G37)%</f>
        <v>74.633959384183925</v>
      </c>
      <c r="K37" s="76">
        <f>EnrlST!AL37/('ST-Population'!E37+'ST-Population'!H37)%</f>
        <v>71.634947048955354</v>
      </c>
      <c r="L37" s="76">
        <f>EnrlST!AS37/'ST-Population'!I37%</f>
        <v>62.538707558530525</v>
      </c>
      <c r="M37" s="76">
        <f>EnrlST!AT37/'ST-Population'!J37%</f>
        <v>68.716777366981887</v>
      </c>
      <c r="N37" s="76">
        <f>EnrlST!AU37/'ST-Population'!K37%</f>
        <v>65.216698521833038</v>
      </c>
      <c r="O37" s="76">
        <f>EnrlST!AV37/('ST-Population'!C37+'ST-Population'!F37+'ST-Population'!I37)%</f>
        <v>67.898880024972641</v>
      </c>
      <c r="P37" s="76">
        <f>EnrlST!AW37/('ST-Population'!D37+'ST-Population'!G37+'ST-Population'!J37)%</f>
        <v>73.512707009207332</v>
      </c>
      <c r="Q37" s="76">
        <f>EnrlST!AX37/('ST-Population'!E37+'ST-Population'!H37+'ST-Population'!K37)%</f>
        <v>70.389936118177673</v>
      </c>
      <c r="R37" s="76">
        <f>EnrlST!BE37/'ST-Population'!L37%</f>
        <v>25.566508746355684</v>
      </c>
      <c r="S37" s="76">
        <f>EnrlST!BF37/'ST-Population'!M37%</f>
        <v>39.655386823470231</v>
      </c>
      <c r="T37" s="76">
        <f>EnrlST!BG37/'ST-Population'!N37%</f>
        <v>31.716470767200509</v>
      </c>
      <c r="U37" s="76">
        <f>(EnrlST!AS37+EnrlST!BE37)/('ST-Population'!L37+'ST-Population'!I37)%</f>
        <v>44.714914976596653</v>
      </c>
      <c r="V37" s="76">
        <f>(EnrlST!AT37+EnrlST!BF37)/('ST-Population'!M37+'ST-Population'!J37)%</f>
        <v>54.616772710321953</v>
      </c>
      <c r="W37" s="76">
        <f>(EnrlST!AU37+EnrlST!BG37)/('ST-Population'!N37+'ST-Population'!K37)%</f>
        <v>49.021620089354236</v>
      </c>
      <c r="X37" s="76">
        <f>EnrlST!BH37/('ST-Population'!C37+'ST-Population'!F37+'ST-Population'!I37+'ST-Population'!L37)%</f>
        <v>61.323395774796609</v>
      </c>
      <c r="Y37" s="76">
        <f>EnrlST!BI37/('ST-Population'!D37+'ST-Population'!G37+'ST-Population'!J37+'ST-Population'!M37)%</f>
        <v>68.382570414778741</v>
      </c>
      <c r="Z37" s="76">
        <f>EnrlST!BJ37/('ST-Population'!E37+'ST-Population'!H37+'ST-Population'!K37+'ST-Population'!N37)%</f>
        <v>64.447969232796822</v>
      </c>
    </row>
    <row r="38" spans="1:26" s="58" customFormat="1" ht="19.5" customHeight="1" x14ac:dyDescent="0.25">
      <c r="A38" s="35">
        <v>33</v>
      </c>
      <c r="B38" s="36" t="s">
        <v>44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s="58" customFormat="1" ht="19.5" customHeight="1" x14ac:dyDescent="0.25">
      <c r="A39" s="35">
        <v>34</v>
      </c>
      <c r="B39" s="36" t="s">
        <v>45</v>
      </c>
      <c r="C39" s="76">
        <f>EnrlST!U39/'ST-Population'!C39%</f>
        <v>81.611872477067138</v>
      </c>
      <c r="D39" s="76">
        <f>EnrlST!V39/'ST-Population'!D39%</f>
        <v>81.242783841679284</v>
      </c>
      <c r="E39" s="76">
        <f>EnrlST!W39/'ST-Population'!E39%</f>
        <v>81.431802327343732</v>
      </c>
      <c r="F39" s="76">
        <f>EnrlST!AG39/'ST-Population'!F39%</f>
        <v>73.897255119126967</v>
      </c>
      <c r="G39" s="76">
        <f>EnrlST!AH39/'ST-Population'!G39%</f>
        <v>92.817843560181004</v>
      </c>
      <c r="H39" s="76">
        <f>EnrlST!AI39/'ST-Population'!H39%</f>
        <v>82.941170821010914</v>
      </c>
      <c r="I39" s="76">
        <f>EnrlST!AJ39/('ST-Population'!C39+'ST-Population'!F39)%</f>
        <v>78.49208569929155</v>
      </c>
      <c r="J39" s="76">
        <f>EnrlST!AK39/('ST-Population'!D39+'ST-Population'!G39)%</f>
        <v>85.813799286138448</v>
      </c>
      <c r="K39" s="76">
        <f>EnrlST!AL39/('ST-Population'!E39+'ST-Population'!H39)%</f>
        <v>82.03525301619851</v>
      </c>
      <c r="L39" s="76">
        <f>EnrlST!AS39/'ST-Population'!I39%</f>
        <v>70.176760265668833</v>
      </c>
      <c r="M39" s="76">
        <f>EnrlST!AT39/'ST-Population'!J39%</f>
        <v>74.641805350921587</v>
      </c>
      <c r="N39" s="76">
        <f>EnrlST!AU39/'ST-Population'!K39%</f>
        <v>72.361833645330208</v>
      </c>
      <c r="O39" s="76">
        <f>EnrlST!AV39/('ST-Population'!C39+'ST-Population'!F39+'ST-Population'!I39)%</f>
        <v>76.826755931941548</v>
      </c>
      <c r="P39" s="76">
        <f>EnrlST!AW39/('ST-Population'!D39+'ST-Population'!G39+'ST-Population'!J39)%</f>
        <v>83.537086635638474</v>
      </c>
      <c r="Q39" s="76">
        <f>EnrlST!AX39/('ST-Population'!E39+'ST-Population'!H39+'ST-Population'!K39)%</f>
        <v>80.081442014377359</v>
      </c>
      <c r="R39" s="76">
        <f>EnrlST!BE39/'ST-Population'!L39%</f>
        <v>76.25713198934956</v>
      </c>
      <c r="S39" s="76">
        <f>EnrlST!BF39/'ST-Population'!M39%</f>
        <v>84.399448914052797</v>
      </c>
      <c r="T39" s="76">
        <f>EnrlST!BG39/'ST-Population'!N39%</f>
        <v>80.265533712510631</v>
      </c>
      <c r="U39" s="76">
        <f>(EnrlST!AS39+EnrlST!BE39)/('ST-Population'!L39+'ST-Population'!I39)%</f>
        <v>72.94285485889047</v>
      </c>
      <c r="V39" s="76">
        <f>(EnrlST!AT39+EnrlST!BF39)/('ST-Population'!M39+'ST-Population'!J39)%</f>
        <v>79.109049992480948</v>
      </c>
      <c r="W39" s="76">
        <f>(EnrlST!AU39+EnrlST!BG39)/('ST-Population'!N39+'ST-Population'!K39)%</f>
        <v>75.968640182284361</v>
      </c>
      <c r="X39" s="76">
        <f>EnrlST!BH39/('ST-Population'!C39+'ST-Population'!F39+'ST-Population'!I39+'ST-Population'!L39)%</f>
        <v>76.74518004748883</v>
      </c>
      <c r="Y39" s="76">
        <f>EnrlST!BI39/('ST-Population'!D39+'ST-Population'!G39+'ST-Population'!J39+'ST-Population'!M39)%</f>
        <v>83.663694758174046</v>
      </c>
      <c r="Z39" s="76">
        <f>EnrlST!BJ39/('ST-Population'!E39+'ST-Population'!H39+'ST-Population'!K39+'ST-Population'!N39)%</f>
        <v>80.108128421993968</v>
      </c>
    </row>
    <row r="40" spans="1:26" s="58" customFormat="1" ht="19.5" customHeight="1" x14ac:dyDescent="0.25">
      <c r="A40" s="35">
        <v>35</v>
      </c>
      <c r="B40" s="36" t="s">
        <v>46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s="117" customFormat="1" ht="19.5" customHeight="1" x14ac:dyDescent="0.25">
      <c r="A41" s="242" t="s">
        <v>47</v>
      </c>
      <c r="B41" s="242"/>
      <c r="C41" s="122">
        <f>EnrlST!U41/'ST-Population'!C41%</f>
        <v>137.1772951208327</v>
      </c>
      <c r="D41" s="122">
        <f>EnrlST!V41/'ST-Population'!D41%</f>
        <v>136.73220113881851</v>
      </c>
      <c r="E41" s="122">
        <f>EnrlST!W41/'ST-Population'!E41%</f>
        <v>136.96183348144382</v>
      </c>
      <c r="F41" s="122">
        <f>EnrlST!AG41/'ST-Population'!F41%</f>
        <v>90.690803553412124</v>
      </c>
      <c r="G41" s="122">
        <f>EnrlST!AH41/'ST-Population'!G41%</f>
        <v>86.974374283269441</v>
      </c>
      <c r="H41" s="122">
        <f>EnrlST!AI41/'ST-Population'!H41%</f>
        <v>88.880260604953548</v>
      </c>
      <c r="I41" s="122">
        <f>EnrlST!AJ41/('ST-Population'!C41+'ST-Population'!F41)%</f>
        <v>120.50604390512761</v>
      </c>
      <c r="J41" s="122">
        <f>EnrlST!AK41/('ST-Population'!D41+'ST-Population'!G41)%</f>
        <v>118.74587286578513</v>
      </c>
      <c r="K41" s="122">
        <f>EnrlST!AL41/('ST-Population'!E41+'ST-Population'!H41)%</f>
        <v>119.65201914289759</v>
      </c>
      <c r="L41" s="122">
        <f>EnrlST!AS41/'ST-Population'!I41%</f>
        <v>57.111675642973871</v>
      </c>
      <c r="M41" s="122">
        <f>EnrlST!AT41/'ST-Population'!J41%</f>
        <v>49.145242931384139</v>
      </c>
      <c r="N41" s="122">
        <f>EnrlST!AU41/'ST-Population'!K41%</f>
        <v>53.25606515288235</v>
      </c>
      <c r="O41" s="122">
        <f>EnrlST!AV41/('ST-Population'!C41+'ST-Population'!F41+'ST-Population'!I41)%</f>
        <v>108.18265116296125</v>
      </c>
      <c r="P41" s="122">
        <f>EnrlST!AW41/('ST-Population'!D41+'ST-Population'!G41+'ST-Population'!J41)%</f>
        <v>105.26884871716346</v>
      </c>
      <c r="Q41" s="122">
        <f>EnrlST!AX41/('ST-Population'!E41+'ST-Population'!H41+'ST-Population'!K41)%</f>
        <v>106.76957642308813</v>
      </c>
      <c r="R41" s="122">
        <f>EnrlST!BE41/'ST-Population'!L41%</f>
        <v>32.685490688997518</v>
      </c>
      <c r="S41" s="122">
        <f>EnrlST!BF41/'ST-Population'!M41%</f>
        <v>24.810120651112449</v>
      </c>
      <c r="T41" s="122">
        <f>EnrlST!BG41/'ST-Population'!N41%</f>
        <v>28.802414923927071</v>
      </c>
      <c r="U41" s="122">
        <f>(EnrlST!AS41+EnrlST!BE41)/('ST-Population'!L41+'ST-Population'!I41)%</f>
        <v>45.439907922971102</v>
      </c>
      <c r="V41" s="122">
        <f>(EnrlST!AT41+EnrlST!BF41)/('ST-Population'!M41+'ST-Population'!J41)%</f>
        <v>37.296092283833495</v>
      </c>
      <c r="W41" s="122">
        <f>(EnrlST!AU41+EnrlST!BG41)/('ST-Population'!N41+'ST-Population'!K41)%</f>
        <v>41.462770547288876</v>
      </c>
      <c r="X41" s="122">
        <f>EnrlST!BH41/('ST-Population'!C41+'ST-Population'!F41+'ST-Population'!I41+'ST-Population'!L41)%</f>
        <v>96.78065495555191</v>
      </c>
      <c r="Y41" s="122">
        <f>EnrlST!BI41/('ST-Population'!D41+'ST-Population'!G41+'ST-Population'!J41+'ST-Population'!M41)%</f>
        <v>92.779032923638667</v>
      </c>
      <c r="Z41" s="122">
        <f>EnrlST!BJ41/('ST-Population'!E41+'ST-Population'!H41+'ST-Population'!K41+'ST-Population'!N41)%</f>
        <v>94.835066627087599</v>
      </c>
    </row>
    <row r="42" spans="1:26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</row>
    <row r="47" spans="1:26" s="69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2" right="0.22" top="0.44" bottom="0.59" header="0.2" footer="0.33"/>
  <pageSetup paperSize="9" scale="98" firstPageNumber="56" orientation="portrait" useFirstPageNumber="1" r:id="rId1"/>
  <headerFooter alignWithMargins="0">
    <oddFooter>&amp;LSTATISTICS OF SCHOOL EDUCATION 2010-11&amp;R&amp;P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4" zoomScaleSheetLayoutView="100" workbookViewId="0">
      <selection activeCell="C2" sqref="C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51" customFormat="1" ht="24.75" customHeight="1" x14ac:dyDescent="0.25">
      <c r="A1" s="49"/>
      <c r="B1" s="50"/>
      <c r="C1" s="33" t="s">
        <v>176</v>
      </c>
      <c r="D1" s="33"/>
      <c r="E1" s="33"/>
      <c r="F1" s="33"/>
      <c r="G1" s="33"/>
      <c r="H1" s="33"/>
      <c r="I1" s="33"/>
      <c r="J1" s="33"/>
    </row>
    <row r="2" spans="1:10" ht="15.75" customHeight="1" x14ac:dyDescent="0.25">
      <c r="A2" s="34"/>
      <c r="B2" s="34"/>
      <c r="C2" s="205" t="s">
        <v>101</v>
      </c>
      <c r="D2" s="52"/>
      <c r="E2" s="52"/>
      <c r="F2" s="52"/>
      <c r="G2" s="52"/>
      <c r="H2" s="52"/>
      <c r="I2" s="52"/>
      <c r="J2" s="52"/>
    </row>
    <row r="3" spans="1:10" s="53" customFormat="1" ht="37.5" customHeight="1" x14ac:dyDescent="0.25">
      <c r="A3" s="96" t="s">
        <v>70</v>
      </c>
      <c r="B3" s="96" t="s">
        <v>68</v>
      </c>
      <c r="C3" s="97" t="s">
        <v>147</v>
      </c>
      <c r="D3" s="97" t="s">
        <v>141</v>
      </c>
      <c r="E3" s="97" t="s">
        <v>148</v>
      </c>
      <c r="F3" s="97" t="s">
        <v>142</v>
      </c>
      <c r="G3" s="97" t="s">
        <v>143</v>
      </c>
      <c r="H3" s="97" t="s">
        <v>144</v>
      </c>
      <c r="I3" s="97" t="s">
        <v>145</v>
      </c>
      <c r="J3" s="96" t="s">
        <v>146</v>
      </c>
    </row>
    <row r="4" spans="1:10" s="56" customFormat="1" ht="13.5" customHeight="1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  <c r="F4" s="32">
        <v>6</v>
      </c>
      <c r="G4" s="32">
        <v>7</v>
      </c>
      <c r="H4" s="32">
        <v>8</v>
      </c>
      <c r="I4" s="32">
        <v>9</v>
      </c>
      <c r="J4" s="32">
        <v>10</v>
      </c>
    </row>
    <row r="5" spans="1:10" s="58" customFormat="1" ht="19.5" customHeight="1" x14ac:dyDescent="0.25">
      <c r="A5" s="35">
        <v>1</v>
      </c>
      <c r="B5" s="36" t="s">
        <v>16</v>
      </c>
      <c r="C5" s="72">
        <f>IF(GERAll!D3=0,"",ROUND(GERAll!D3/GERAll!C3,2))</f>
        <v>1</v>
      </c>
      <c r="D5" s="72">
        <f>IF(GERAll!G3=0,"",ROUND(GERAll!G3/GERAll!F3,2))</f>
        <v>1</v>
      </c>
      <c r="E5" s="72" t="e">
        <f>IF(GERAll!#REF!=0,"",ROUND(GERAll!#REF!/GERAll!#REF!,2))</f>
        <v>#REF!</v>
      </c>
      <c r="F5" s="72">
        <f>IF(GERAll!J3=0,"",ROUND(GERAll!J3/GERAll!I3,2))</f>
        <v>1</v>
      </c>
      <c r="G5" s="72" t="e">
        <f>IF(GERAll!#REF!=0,"",ROUND(GERAll!#REF!/GERAll!#REF!,2))</f>
        <v>#REF!</v>
      </c>
      <c r="H5" s="72">
        <f>IF(GERAll!M3=0,"",ROUND(GERAll!M3/GERAll!L3,2))</f>
        <v>0.9</v>
      </c>
      <c r="I5" s="72" t="e">
        <f>IF(GERAll!#REF!=0,"",ROUND(GERAll!#REF!/GERAll!#REF!,2))</f>
        <v>#REF!</v>
      </c>
      <c r="J5" s="72">
        <f>IF(GERAll!P3=0,"",ROUND(GERAll!P3/GERAll!O3,2))</f>
        <v>0.99</v>
      </c>
    </row>
    <row r="6" spans="1:10" s="58" customFormat="1" ht="19.5" customHeight="1" x14ac:dyDescent="0.25">
      <c r="A6" s="35">
        <v>2</v>
      </c>
      <c r="B6" s="36" t="s">
        <v>17</v>
      </c>
      <c r="C6" s="72">
        <f>IF(GERAll!D4=0,"",ROUND(GERAll!D4/GERAll!C4,2))</f>
        <v>0.96</v>
      </c>
      <c r="D6" s="72">
        <f>IF(GERAll!G4=0,"",ROUND(GERAll!G4/GERAll!F4,2))</f>
        <v>0.95</v>
      </c>
      <c r="E6" s="72" t="e">
        <f>IF(GERAll!#REF!=0,"",ROUND(GERAll!#REF!/GERAll!#REF!,2))</f>
        <v>#REF!</v>
      </c>
      <c r="F6" s="72">
        <f>IF(GERAll!J4=0,"",ROUND(GERAll!J4/GERAll!I4,2))</f>
        <v>0.93</v>
      </c>
      <c r="G6" s="72" t="e">
        <f>IF(GERAll!#REF!=0,"",ROUND(GERAll!#REF!/GERAll!#REF!,2))</f>
        <v>#REF!</v>
      </c>
      <c r="H6" s="72">
        <f>IF(GERAll!M4=0,"",ROUND(GERAll!M4/GERAll!L4,2))</f>
        <v>0.93</v>
      </c>
      <c r="I6" s="72" t="e">
        <f>IF(GERAll!#REF!=0,"",ROUND(GERAll!#REF!/GERAll!#REF!,2))</f>
        <v>#REF!</v>
      </c>
      <c r="J6" s="72">
        <f>IF(GERAll!P4=0,"",ROUND(GERAll!P4/GERAll!O4,2))</f>
        <v>0.96</v>
      </c>
    </row>
    <row r="7" spans="1:10" s="58" customFormat="1" ht="19.5" customHeight="1" x14ac:dyDescent="0.25">
      <c r="A7" s="35">
        <v>3</v>
      </c>
      <c r="B7" s="36" t="s">
        <v>49</v>
      </c>
      <c r="C7" s="72">
        <f>IF(GERAll!D5=0,"",ROUND(GERAll!D5/GERAll!C5,2))</f>
        <v>1.03</v>
      </c>
      <c r="D7" s="72">
        <f>IF(GERAll!G5=0,"",ROUND(GERAll!G5/GERAll!F5,2))</f>
        <v>1.02</v>
      </c>
      <c r="E7" s="72" t="e">
        <f>IF(GERAll!#REF!=0,"",ROUND(GERAll!#REF!/GERAll!#REF!,2))</f>
        <v>#REF!</v>
      </c>
      <c r="F7" s="72">
        <f>IF(GERAll!J5=0,"",ROUND(GERAll!J5/GERAll!I5,2))</f>
        <v>0.9</v>
      </c>
      <c r="G7" s="72" t="e">
        <f>IF(GERAll!#REF!=0,"",ROUND(GERAll!#REF!/GERAll!#REF!,2))</f>
        <v>#REF!</v>
      </c>
      <c r="H7" s="72">
        <f>IF(GERAll!M5=0,"",ROUND(GERAll!M5/GERAll!L5,2))</f>
        <v>0.8</v>
      </c>
      <c r="I7" s="72" t="e">
        <f>IF(GERAll!#REF!=0,"",ROUND(GERAll!#REF!/GERAll!#REF!,2))</f>
        <v>#REF!</v>
      </c>
      <c r="J7" s="72">
        <f>IF(GERAll!P5=0,"",ROUND(GERAll!P5/GERAll!O5,2))</f>
        <v>1</v>
      </c>
    </row>
    <row r="8" spans="1:10" s="58" customFormat="1" ht="19.5" customHeight="1" x14ac:dyDescent="0.25">
      <c r="A8" s="35">
        <v>4</v>
      </c>
      <c r="B8" s="36" t="s">
        <v>18</v>
      </c>
      <c r="C8" s="72">
        <f>IF(GERAll!D6=0,"",ROUND(GERAll!D6/GERAll!C6,2))</f>
        <v>0.94</v>
      </c>
      <c r="D8" s="72">
        <f>IF(GERAll!G6=0,"",ROUND(GERAll!G6/GERAll!F6,2))</f>
        <v>0.88</v>
      </c>
      <c r="E8" s="72" t="e">
        <f>IF(GERAll!#REF!=0,"",ROUND(GERAll!#REF!/GERAll!#REF!,2))</f>
        <v>#REF!</v>
      </c>
      <c r="F8" s="72">
        <f>IF(GERAll!J6=0,"",ROUND(GERAll!J6/GERAll!I6,2))</f>
        <v>0.8</v>
      </c>
      <c r="G8" s="72" t="e">
        <f>IF(GERAll!#REF!=0,"",ROUND(GERAll!#REF!/GERAll!#REF!,2))</f>
        <v>#REF!</v>
      </c>
      <c r="H8" s="72">
        <f>IF(GERAll!M6=0,"",ROUND(GERAll!M6/GERAll!L6,2))</f>
        <v>0.75</v>
      </c>
      <c r="I8" s="72" t="e">
        <f>IF(GERAll!#REF!=0,"",ROUND(GERAll!#REF!/GERAll!#REF!,2))</f>
        <v>#REF!</v>
      </c>
      <c r="J8" s="72">
        <f>IF(GERAll!P6=0,"",ROUND(GERAll!P6/GERAll!O6,2))</f>
        <v>0.9</v>
      </c>
    </row>
    <row r="9" spans="1:10" s="58" customFormat="1" ht="19.5" customHeight="1" x14ac:dyDescent="0.25">
      <c r="A9" s="35">
        <v>5</v>
      </c>
      <c r="B9" s="40" t="s">
        <v>19</v>
      </c>
      <c r="C9" s="72">
        <f>IF(GERAll!D7=0,"",ROUND(GERAll!D7/GERAll!C7,2))</f>
        <v>0.96</v>
      </c>
      <c r="D9" s="72">
        <f>IF(GERAll!G7=0,"",ROUND(GERAll!G7/GERAll!F7,2))</f>
        <v>0.94</v>
      </c>
      <c r="E9" s="72" t="e">
        <f>IF(GERAll!#REF!=0,"",ROUND(GERAll!#REF!/GERAll!#REF!,2))</f>
        <v>#REF!</v>
      </c>
      <c r="F9" s="72">
        <f>IF(GERAll!J7=0,"",ROUND(GERAll!J7/GERAll!I7,2))</f>
        <v>0.93</v>
      </c>
      <c r="G9" s="72" t="e">
        <f>IF(GERAll!#REF!=0,"",ROUND(GERAll!#REF!/GERAll!#REF!,2))</f>
        <v>#REF!</v>
      </c>
      <c r="H9" s="72">
        <f>IF(GERAll!M7=0,"",ROUND(GERAll!M7/GERAll!L7,2))</f>
        <v>0.81</v>
      </c>
      <c r="I9" s="72" t="e">
        <f>IF(GERAll!#REF!=0,"",ROUND(GERAll!#REF!/GERAll!#REF!,2))</f>
        <v>#REF!</v>
      </c>
      <c r="J9" s="72">
        <f>IF(GERAll!P7=0,"",ROUND(GERAll!P7/GERAll!O7,2))</f>
        <v>0.94</v>
      </c>
    </row>
    <row r="10" spans="1:10" s="58" customFormat="1" ht="19.5" customHeight="1" x14ac:dyDescent="0.25">
      <c r="A10" s="35">
        <v>6</v>
      </c>
      <c r="B10" s="36" t="s">
        <v>20</v>
      </c>
      <c r="C10" s="72">
        <f>IF(GERAll!D8=0,"",ROUND(GERAll!D8/GERAll!C8,2))</f>
        <v>0.95</v>
      </c>
      <c r="D10" s="72">
        <f>IF(GERAll!G8=0,"",ROUND(GERAll!G8/GERAll!F8,2))</f>
        <v>0.93</v>
      </c>
      <c r="E10" s="72" t="e">
        <f>IF(GERAll!#REF!=0,"",ROUND(GERAll!#REF!/GERAll!#REF!,2))</f>
        <v>#REF!</v>
      </c>
      <c r="F10" s="72">
        <f>IF(GERAll!J8=0,"",ROUND(GERAll!J8/GERAll!I8,2))</f>
        <v>0.95</v>
      </c>
      <c r="G10" s="72" t="e">
        <f>IF(GERAll!#REF!=0,"",ROUND(GERAll!#REF!/GERAll!#REF!,2))</f>
        <v>#REF!</v>
      </c>
      <c r="H10" s="72">
        <f>IF(GERAll!M8=0,"",ROUND(GERAll!M8/GERAll!L8,2))</f>
        <v>1.04</v>
      </c>
      <c r="I10" s="72" t="e">
        <f>IF(GERAll!#REF!=0,"",ROUND(GERAll!#REF!/GERAll!#REF!,2))</f>
        <v>#REF!</v>
      </c>
      <c r="J10" s="72">
        <f>IF(GERAll!P8=0,"",ROUND(GERAll!P8/GERAll!O8,2))</f>
        <v>0.95</v>
      </c>
    </row>
    <row r="11" spans="1:10" s="58" customFormat="1" ht="19.5" customHeight="1" x14ac:dyDescent="0.25">
      <c r="A11" s="35">
        <v>7</v>
      </c>
      <c r="B11" s="36" t="s">
        <v>21</v>
      </c>
      <c r="C11" s="72">
        <f>IF(GERAll!D9=0,"",ROUND(GERAll!D9/GERAll!C9,2))</f>
        <v>1.02</v>
      </c>
      <c r="D11" s="72">
        <f>IF(GERAll!G9=0,"",ROUND(GERAll!G9/GERAll!F9,2))</f>
        <v>0.91</v>
      </c>
      <c r="E11" s="72" t="e">
        <f>IF(GERAll!#REF!=0,"",ROUND(GERAll!#REF!/GERAll!#REF!,2))</f>
        <v>#REF!</v>
      </c>
      <c r="F11" s="72">
        <f>IF(GERAll!J9=0,"",ROUND(GERAll!J9/GERAll!I9,2))</f>
        <v>0.79</v>
      </c>
      <c r="G11" s="72" t="e">
        <f>IF(GERAll!#REF!=0,"",ROUND(GERAll!#REF!/GERAll!#REF!,2))</f>
        <v>#REF!</v>
      </c>
      <c r="H11" s="72">
        <f>IF(GERAll!M9=0,"",ROUND(GERAll!M9/GERAll!L9,2))</f>
        <v>0.84</v>
      </c>
      <c r="I11" s="72" t="e">
        <f>IF(GERAll!#REF!=0,"",ROUND(GERAll!#REF!/GERAll!#REF!,2))</f>
        <v>#REF!</v>
      </c>
      <c r="J11" s="72">
        <f>IF(GERAll!P9=0,"",ROUND(GERAll!P9/GERAll!O9,2))</f>
        <v>0.94</v>
      </c>
    </row>
    <row r="12" spans="1:10" s="58" customFormat="1" ht="19.5" customHeight="1" x14ac:dyDescent="0.25">
      <c r="A12" s="35">
        <v>8</v>
      </c>
      <c r="B12" s="36" t="s">
        <v>22</v>
      </c>
      <c r="C12" s="72">
        <f>IF(GERAll!D10=0,"",ROUND(GERAll!D10/GERAll!C10,2))</f>
        <v>1.1100000000000001</v>
      </c>
      <c r="D12" s="72">
        <f>IF(GERAll!G10=0,"",ROUND(GERAll!G10/GERAll!F10,2))</f>
        <v>1.03</v>
      </c>
      <c r="E12" s="72" t="e">
        <f>IF(GERAll!#REF!=0,"",ROUND(GERAll!#REF!/GERAll!#REF!,2))</f>
        <v>#REF!</v>
      </c>
      <c r="F12" s="72">
        <f>IF(GERAll!J10=0,"",ROUND(GERAll!J10/GERAll!I10,2))</f>
        <v>1.03</v>
      </c>
      <c r="G12" s="72" t="e">
        <f>IF(GERAll!#REF!=0,"",ROUND(GERAll!#REF!/GERAll!#REF!,2))</f>
        <v>#REF!</v>
      </c>
      <c r="H12" s="72">
        <f>IF(GERAll!M10=0,"",ROUND(GERAll!M10/GERAll!L10,2))</f>
        <v>0.95</v>
      </c>
      <c r="I12" s="72" t="e">
        <f>IF(GERAll!#REF!=0,"",ROUND(GERAll!#REF!/GERAll!#REF!,2))</f>
        <v>#REF!</v>
      </c>
      <c r="J12" s="72">
        <f>IF(GERAll!P10=0,"",ROUND(GERAll!P10/GERAll!O10,2))</f>
        <v>1.05</v>
      </c>
    </row>
    <row r="13" spans="1:10" s="58" customFormat="1" ht="19.5" customHeight="1" x14ac:dyDescent="0.25">
      <c r="A13" s="35">
        <v>9</v>
      </c>
      <c r="B13" s="36" t="s">
        <v>23</v>
      </c>
      <c r="C13" s="72">
        <f>IF(GERAll!D11=0,"",ROUND(GERAll!D11/GERAll!C11,2))</f>
        <v>1</v>
      </c>
      <c r="D13" s="72">
        <f>IF(GERAll!G11=0,"",ROUND(GERAll!G11/GERAll!F11,2))</f>
        <v>0.96</v>
      </c>
      <c r="E13" s="72" t="e">
        <f>IF(GERAll!#REF!=0,"",ROUND(GERAll!#REF!/GERAll!#REF!,2))</f>
        <v>#REF!</v>
      </c>
      <c r="F13" s="72">
        <f>IF(GERAll!J11=0,"",ROUND(GERAll!J11/GERAll!I11,2))</f>
        <v>0.99</v>
      </c>
      <c r="G13" s="72" t="e">
        <f>IF(GERAll!#REF!=0,"",ROUND(GERAll!#REF!/GERAll!#REF!,2))</f>
        <v>#REF!</v>
      </c>
      <c r="H13" s="72">
        <f>IF(GERAll!M11=0,"",ROUND(GERAll!M11/GERAll!L11,2))</f>
        <v>0.98</v>
      </c>
      <c r="I13" s="72" t="e">
        <f>IF(GERAll!#REF!=0,"",ROUND(GERAll!#REF!/GERAll!#REF!,2))</f>
        <v>#REF!</v>
      </c>
      <c r="J13" s="72">
        <f>IF(GERAll!P11=0,"",ROUND(GERAll!P11/GERAll!O11,2))</f>
        <v>0.98</v>
      </c>
    </row>
    <row r="14" spans="1:10" s="58" customFormat="1" ht="19.5" customHeight="1" x14ac:dyDescent="0.25">
      <c r="A14" s="35">
        <v>10</v>
      </c>
      <c r="B14" s="36" t="s">
        <v>24</v>
      </c>
      <c r="C14" s="72">
        <f>IF(GERAll!D12=0,"",ROUND(GERAll!D12/GERAll!C12,2))</f>
        <v>1.03</v>
      </c>
      <c r="D14" s="72">
        <f>IF(GERAll!G12=0,"",ROUND(GERAll!G12/GERAll!F12,2))</f>
        <v>0.96</v>
      </c>
      <c r="E14" s="72" t="e">
        <f>IF(GERAll!#REF!=0,"",ROUND(GERAll!#REF!/GERAll!#REF!,2))</f>
        <v>#REF!</v>
      </c>
      <c r="F14" s="72">
        <f>IF(GERAll!J12=0,"",ROUND(GERAll!J12/GERAll!I12,2))</f>
        <v>0.94</v>
      </c>
      <c r="G14" s="72" t="e">
        <f>IF(GERAll!#REF!=0,"",ROUND(GERAll!#REF!/GERAll!#REF!,2))</f>
        <v>#REF!</v>
      </c>
      <c r="H14" s="72">
        <f>IF(GERAll!M12=0,"",ROUND(GERAll!M12/GERAll!L12,2))</f>
        <v>0.95</v>
      </c>
      <c r="I14" s="72" t="e">
        <f>IF(GERAll!#REF!=0,"",ROUND(GERAll!#REF!/GERAll!#REF!,2))</f>
        <v>#REF!</v>
      </c>
      <c r="J14" s="72">
        <f>IF(GERAll!P12=0,"",ROUND(GERAll!P12/GERAll!O12,2))</f>
        <v>0.99</v>
      </c>
    </row>
    <row r="15" spans="1:10" s="58" customFormat="1" ht="19.5" customHeight="1" x14ac:dyDescent="0.25">
      <c r="A15" s="35">
        <v>11</v>
      </c>
      <c r="B15" s="36" t="s">
        <v>53</v>
      </c>
      <c r="C15" s="72">
        <f>IF(GERAll!D13=0,"",ROUND(GERAll!D13/GERAll!C13,2))</f>
        <v>1.02</v>
      </c>
      <c r="D15" s="72">
        <f>IF(GERAll!G13=0,"",ROUND(GERAll!G13/GERAll!F13,2))</f>
        <v>0.99</v>
      </c>
      <c r="E15" s="72" t="e">
        <f>IF(GERAll!#REF!=0,"",ROUND(GERAll!#REF!/GERAll!#REF!,2))</f>
        <v>#REF!</v>
      </c>
      <c r="F15" s="72">
        <f>IF(GERAll!J13=0,"",ROUND(GERAll!J13/GERAll!I13,2))</f>
        <v>0.91</v>
      </c>
      <c r="G15" s="72" t="e">
        <f>IF(GERAll!#REF!=0,"",ROUND(GERAll!#REF!/GERAll!#REF!,2))</f>
        <v>#REF!</v>
      </c>
      <c r="H15" s="72">
        <f>IF(GERAll!M13=0,"",ROUND(GERAll!M13/GERAll!L13,2))</f>
        <v>0.89</v>
      </c>
      <c r="I15" s="72" t="e">
        <f>IF(GERAll!#REF!=0,"",ROUND(GERAll!#REF!/GERAll!#REF!,2))</f>
        <v>#REF!</v>
      </c>
      <c r="J15" s="72">
        <f>IF(GERAll!P13=0,"",ROUND(GERAll!P13/GERAll!O13,2))</f>
        <v>1</v>
      </c>
    </row>
    <row r="16" spans="1:10" s="58" customFormat="1" ht="19.5" customHeight="1" x14ac:dyDescent="0.25">
      <c r="A16" s="35">
        <v>12</v>
      </c>
      <c r="B16" s="36" t="s">
        <v>25</v>
      </c>
      <c r="C16" s="72">
        <f>IF(GERAll!D14=0,"",ROUND(GERAll!D14/GERAll!C14,2))</f>
        <v>0.99</v>
      </c>
      <c r="D16" s="72">
        <f>IF(GERAll!G14=0,"",ROUND(GERAll!G14/GERAll!F14,2))</f>
        <v>0.97</v>
      </c>
      <c r="E16" s="72" t="e">
        <f>IF(GERAll!#REF!=0,"",ROUND(GERAll!#REF!/GERAll!#REF!,2))</f>
        <v>#REF!</v>
      </c>
      <c r="F16" s="72">
        <f>IF(GERAll!J14=0,"",ROUND(GERAll!J14/GERAll!I14,2))</f>
        <v>0.98</v>
      </c>
      <c r="G16" s="72" t="e">
        <f>IF(GERAll!#REF!=0,"",ROUND(GERAll!#REF!/GERAll!#REF!,2))</f>
        <v>#REF!</v>
      </c>
      <c r="H16" s="72">
        <f>IF(GERAll!M14=0,"",ROUND(GERAll!M14/GERAll!L14,2))</f>
        <v>1.04</v>
      </c>
      <c r="I16" s="72" t="e">
        <f>IF(GERAll!#REF!=0,"",ROUND(GERAll!#REF!/GERAll!#REF!,2))</f>
        <v>#REF!</v>
      </c>
      <c r="J16" s="72">
        <f>IF(GERAll!P14=0,"",ROUND(GERAll!P14/GERAll!O14,2))</f>
        <v>0.99</v>
      </c>
    </row>
    <row r="17" spans="1:10" s="58" customFormat="1" ht="19.5" customHeight="1" x14ac:dyDescent="0.25">
      <c r="A17" s="35">
        <v>13</v>
      </c>
      <c r="B17" s="36" t="s">
        <v>26</v>
      </c>
      <c r="C17" s="72">
        <f>IF(GERAll!D15=0,"",ROUND(GERAll!D15/GERAll!C15,2))</f>
        <v>1</v>
      </c>
      <c r="D17" s="72">
        <f>IF(GERAll!G15=0,"",ROUND(GERAll!G15/GERAll!F15,2))</f>
        <v>0.95</v>
      </c>
      <c r="E17" s="72" t="e">
        <f>IF(GERAll!#REF!=0,"",ROUND(GERAll!#REF!/GERAll!#REF!,2))</f>
        <v>#REF!</v>
      </c>
      <c r="F17" s="72">
        <f>IF(GERAll!J15=0,"",ROUND(GERAll!J15/GERAll!I15,2))</f>
        <v>0.98</v>
      </c>
      <c r="G17" s="72" t="e">
        <f>IF(GERAll!#REF!=0,"",ROUND(GERAll!#REF!/GERAll!#REF!,2))</f>
        <v>#REF!</v>
      </c>
      <c r="H17" s="72">
        <f>IF(GERAll!M15=0,"",ROUND(GERAll!M15/GERAll!L15,2))</f>
        <v>1.1200000000000001</v>
      </c>
      <c r="I17" s="72" t="e">
        <f>IF(GERAll!#REF!=0,"",ROUND(GERAll!#REF!/GERAll!#REF!,2))</f>
        <v>#REF!</v>
      </c>
      <c r="J17" s="72">
        <f>IF(GERAll!P15=0,"",ROUND(GERAll!P15/GERAll!O15,2))</f>
        <v>1</v>
      </c>
    </row>
    <row r="18" spans="1:10" s="58" customFormat="1" ht="19.5" customHeight="1" x14ac:dyDescent="0.25">
      <c r="A18" s="35">
        <v>14</v>
      </c>
      <c r="B18" s="36" t="s">
        <v>27</v>
      </c>
      <c r="C18" s="72">
        <f>IF(GERAll!D16=0,"",ROUND(GERAll!D16/GERAll!C16,2))</f>
        <v>1.06</v>
      </c>
      <c r="D18" s="72">
        <f>IF(GERAll!G16=0,"",ROUND(GERAll!G16/GERAll!F16,2))</f>
        <v>1.02</v>
      </c>
      <c r="E18" s="72" t="e">
        <f>IF(GERAll!#REF!=0,"",ROUND(GERAll!#REF!/GERAll!#REF!,2))</f>
        <v>#REF!</v>
      </c>
      <c r="F18" s="72">
        <f>IF(GERAll!J16=0,"",ROUND(GERAll!J16/GERAll!I16,2))</f>
        <v>0.66</v>
      </c>
      <c r="G18" s="72" t="e">
        <f>IF(GERAll!#REF!=0,"",ROUND(GERAll!#REF!/GERAll!#REF!,2))</f>
        <v>#REF!</v>
      </c>
      <c r="H18" s="72">
        <f>IF(GERAll!M16=0,"",ROUND(GERAll!M16/GERAll!L16,2))</f>
        <v>0.69</v>
      </c>
      <c r="I18" s="72" t="e">
        <f>IF(GERAll!#REF!=0,"",ROUND(GERAll!#REF!/GERAll!#REF!,2))</f>
        <v>#REF!</v>
      </c>
      <c r="J18" s="72">
        <f>IF(GERAll!P16=0,"",ROUND(GERAll!P16/GERAll!O16,2))</f>
        <v>0.97</v>
      </c>
    </row>
    <row r="19" spans="1:10" s="58" customFormat="1" ht="19.5" customHeight="1" x14ac:dyDescent="0.25">
      <c r="A19" s="35">
        <v>15</v>
      </c>
      <c r="B19" s="36" t="s">
        <v>28</v>
      </c>
      <c r="C19" s="72">
        <f>IF(GERAll!D17=0,"",ROUND(GERAll!D17/GERAll!C17,2))</f>
        <v>0.98</v>
      </c>
      <c r="D19" s="72">
        <f>IF(GERAll!G17=0,"",ROUND(GERAll!G17/GERAll!F17,2))</f>
        <v>0.94</v>
      </c>
      <c r="E19" s="72" t="e">
        <f>IF(GERAll!#REF!=0,"",ROUND(GERAll!#REF!/GERAll!#REF!,2))</f>
        <v>#REF!</v>
      </c>
      <c r="F19" s="72">
        <f>IF(GERAll!J17=0,"",ROUND(GERAll!J17/GERAll!I17,2))</f>
        <v>0.94</v>
      </c>
      <c r="G19" s="72" t="e">
        <f>IF(GERAll!#REF!=0,"",ROUND(GERAll!#REF!/GERAll!#REF!,2))</f>
        <v>#REF!</v>
      </c>
      <c r="H19" s="72">
        <f>IF(GERAll!M17=0,"",ROUND(GERAll!M17/GERAll!L17,2))</f>
        <v>0.83</v>
      </c>
      <c r="I19" s="72" t="e">
        <f>IF(GERAll!#REF!=0,"",ROUND(GERAll!#REF!/GERAll!#REF!,2))</f>
        <v>#REF!</v>
      </c>
      <c r="J19" s="72">
        <f>IF(GERAll!P17=0,"",ROUND(GERAll!P17/GERAll!O17,2))</f>
        <v>0.95</v>
      </c>
    </row>
    <row r="20" spans="1:10" s="58" customFormat="1" ht="19.5" customHeight="1" x14ac:dyDescent="0.25">
      <c r="A20" s="35">
        <v>16</v>
      </c>
      <c r="B20" s="36" t="s">
        <v>29</v>
      </c>
      <c r="C20" s="72">
        <f>IF(GERAll!D18=0,"",ROUND(GERAll!D18/GERAll!C18,2))</f>
        <v>0.96</v>
      </c>
      <c r="D20" s="72">
        <f>IF(GERAll!G18=0,"",ROUND(GERAll!G18/GERAll!F18,2))</f>
        <v>0.93</v>
      </c>
      <c r="E20" s="72" t="e">
        <f>IF(GERAll!#REF!=0,"",ROUND(GERAll!#REF!/GERAll!#REF!,2))</f>
        <v>#REF!</v>
      </c>
      <c r="F20" s="72">
        <f>IF(GERAll!J18=0,"",ROUND(GERAll!J18/GERAll!I18,2))</f>
        <v>0.96</v>
      </c>
      <c r="G20" s="72" t="e">
        <f>IF(GERAll!#REF!=0,"",ROUND(GERAll!#REF!/GERAll!#REF!,2))</f>
        <v>#REF!</v>
      </c>
      <c r="H20" s="72">
        <f>IF(GERAll!M18=0,"",ROUND(GERAll!M18/GERAll!L18,2))</f>
        <v>0.82</v>
      </c>
      <c r="I20" s="72" t="e">
        <f>IF(GERAll!#REF!=0,"",ROUND(GERAll!#REF!/GERAll!#REF!,2))</f>
        <v>#REF!</v>
      </c>
      <c r="J20" s="72">
        <f>IF(GERAll!P18=0,"",ROUND(GERAll!P18/GERAll!O18,2))</f>
        <v>0.94</v>
      </c>
    </row>
    <row r="21" spans="1:10" s="58" customFormat="1" ht="19.5" customHeight="1" x14ac:dyDescent="0.25">
      <c r="A21" s="35">
        <v>17</v>
      </c>
      <c r="B21" s="36" t="s">
        <v>30</v>
      </c>
      <c r="C21" s="72">
        <f>IF(GERAll!D19=0,"",ROUND(GERAll!D19/GERAll!C19,2))</f>
        <v>1.01</v>
      </c>
      <c r="D21" s="72">
        <f>IF(GERAll!G19=0,"",ROUND(GERAll!G19/GERAll!F19,2))</f>
        <v>1.1200000000000001</v>
      </c>
      <c r="E21" s="72" t="e">
        <f>IF(GERAll!#REF!=0,"",ROUND(GERAll!#REF!/GERAll!#REF!,2))</f>
        <v>#REF!</v>
      </c>
      <c r="F21" s="72">
        <f>IF(GERAll!J19=0,"",ROUND(GERAll!J19/GERAll!I19,2))</f>
        <v>1.02</v>
      </c>
      <c r="G21" s="72" t="e">
        <f>IF(GERAll!#REF!=0,"",ROUND(GERAll!#REF!/GERAll!#REF!,2))</f>
        <v>#REF!</v>
      </c>
      <c r="H21" s="72">
        <f>IF(GERAll!M19=0,"",ROUND(GERAll!M19/GERAll!L19,2))</f>
        <v>1.27</v>
      </c>
      <c r="I21" s="72" t="e">
        <f>IF(GERAll!#REF!=0,"",ROUND(GERAll!#REF!/GERAll!#REF!,2))</f>
        <v>#REF!</v>
      </c>
      <c r="J21" s="72">
        <f>IF(GERAll!P19=0,"",ROUND(GERAll!P19/GERAll!O19,2))</f>
        <v>1.04</v>
      </c>
    </row>
    <row r="22" spans="1:10" s="58" customFormat="1" ht="19.5" customHeight="1" x14ac:dyDescent="0.25">
      <c r="A22" s="35">
        <v>18</v>
      </c>
      <c r="B22" s="36" t="s">
        <v>31</v>
      </c>
      <c r="C22" s="72">
        <f>IF(GERAll!D20=0,"",ROUND(GERAll!D20/GERAll!C20,2))</f>
        <v>0.94</v>
      </c>
      <c r="D22" s="72">
        <f>IF(GERAll!G20=0,"",ROUND(GERAll!G20/GERAll!F20,2))</f>
        <v>0.94</v>
      </c>
      <c r="E22" s="72" t="e">
        <f>IF(GERAll!#REF!=0,"",ROUND(GERAll!#REF!/GERAll!#REF!,2))</f>
        <v>#REF!</v>
      </c>
      <c r="F22" s="72">
        <f>IF(GERAll!J20=0,"",ROUND(GERAll!J20/GERAll!I20,2))</f>
        <v>1.04</v>
      </c>
      <c r="G22" s="72" t="e">
        <f>IF(GERAll!#REF!=0,"",ROUND(GERAll!#REF!/GERAll!#REF!,2))</f>
        <v>#REF!</v>
      </c>
      <c r="H22" s="72">
        <f>IF(GERAll!M20=0,"",ROUND(GERAll!M20/GERAll!L20,2))</f>
        <v>0.98</v>
      </c>
      <c r="I22" s="72" t="e">
        <f>IF(GERAll!#REF!=0,"",ROUND(GERAll!#REF!/GERAll!#REF!,2))</f>
        <v>#REF!</v>
      </c>
      <c r="J22" s="72">
        <f>IF(GERAll!P20=0,"",ROUND(GERAll!P20/GERAll!O20,2))</f>
        <v>0.95</v>
      </c>
    </row>
    <row r="23" spans="1:10" s="58" customFormat="1" ht="19.5" customHeight="1" x14ac:dyDescent="0.25">
      <c r="A23" s="35">
        <v>19</v>
      </c>
      <c r="B23" s="36" t="s">
        <v>55</v>
      </c>
      <c r="C23" s="72">
        <f>IF(GERAll!D21=0,"",ROUND(GERAll!D21/GERAll!C21,2))</f>
        <v>0.99</v>
      </c>
      <c r="D23" s="72">
        <f>IF(GERAll!G21=0,"",ROUND(GERAll!G21/GERAll!F21,2))</f>
        <v>1.02</v>
      </c>
      <c r="E23" s="72" t="e">
        <f>IF(GERAll!#REF!=0,"",ROUND(GERAll!#REF!/GERAll!#REF!,2))</f>
        <v>#REF!</v>
      </c>
      <c r="F23" s="72">
        <f>IF(GERAll!J21=0,"",ROUND(GERAll!J21/GERAll!I21,2))</f>
        <v>1.08</v>
      </c>
      <c r="G23" s="72" t="e">
        <f>IF(GERAll!#REF!=0,"",ROUND(GERAll!#REF!/GERAll!#REF!,2))</f>
        <v>#REF!</v>
      </c>
      <c r="H23" s="72">
        <f>IF(GERAll!M21=0,"",ROUND(GERAll!M21/GERAll!L21,2))</f>
        <v>0.91</v>
      </c>
      <c r="I23" s="72" t="e">
        <f>IF(GERAll!#REF!=0,"",ROUND(GERAll!#REF!/GERAll!#REF!,2))</f>
        <v>#REF!</v>
      </c>
      <c r="J23" s="72">
        <f>IF(GERAll!P21=0,"",ROUND(GERAll!P21/GERAll!O21,2))</f>
        <v>1.01</v>
      </c>
    </row>
    <row r="24" spans="1:10" s="58" customFormat="1" ht="19.5" customHeight="1" x14ac:dyDescent="0.25">
      <c r="A24" s="35">
        <v>20</v>
      </c>
      <c r="B24" s="2" t="s">
        <v>56</v>
      </c>
      <c r="C24" s="72">
        <f>IF(GERAll!D22=0,"",ROUND(GERAll!D22/GERAll!C22,2))</f>
        <v>1.01</v>
      </c>
      <c r="D24" s="72">
        <f>IF(GERAll!G22=0,"",ROUND(GERAll!G22/GERAll!F22,2))</f>
        <v>0.97</v>
      </c>
      <c r="E24" s="72" t="e">
        <f>IF(GERAll!#REF!=0,"",ROUND(GERAll!#REF!/GERAll!#REF!,2))</f>
        <v>#REF!</v>
      </c>
      <c r="F24" s="72">
        <f>IF(GERAll!J22=0,"",ROUND(GERAll!J22/GERAll!I22,2))</f>
        <v>0.93</v>
      </c>
      <c r="G24" s="72" t="e">
        <f>IF(GERAll!#REF!=0,"",ROUND(GERAll!#REF!/GERAll!#REF!,2))</f>
        <v>#REF!</v>
      </c>
      <c r="H24" s="72">
        <f>IF(GERAll!M22=0,"",ROUND(GERAll!M22/GERAll!L22,2))</f>
        <v>0.82</v>
      </c>
      <c r="I24" s="72" t="e">
        <f>IF(GERAll!#REF!=0,"",ROUND(GERAll!#REF!/GERAll!#REF!,2))</f>
        <v>#REF!</v>
      </c>
      <c r="J24" s="72">
        <f>IF(GERAll!P22=0,"",ROUND(GERAll!P22/GERAll!O22,2))</f>
        <v>0.98</v>
      </c>
    </row>
    <row r="25" spans="1:10" s="58" customFormat="1" ht="19.5" customHeight="1" x14ac:dyDescent="0.25">
      <c r="A25" s="35">
        <v>21</v>
      </c>
      <c r="B25" s="36" t="s">
        <v>87</v>
      </c>
      <c r="C25" s="72">
        <f>IF(GERAll!D23=0,"",ROUND(GERAll!D23/GERAll!C23,2))</f>
        <v>1.03</v>
      </c>
      <c r="D25" s="72">
        <f>IF(GERAll!G23=0,"",ROUND(GERAll!G23/GERAll!F23,2))</f>
        <v>0.97</v>
      </c>
      <c r="E25" s="72" t="e">
        <f>IF(GERAll!#REF!=0,"",ROUND(GERAll!#REF!/GERAll!#REF!,2))</f>
        <v>#REF!</v>
      </c>
      <c r="F25" s="72">
        <f>IF(GERAll!J23=0,"",ROUND(GERAll!J23/GERAll!I23,2))</f>
        <v>1.02</v>
      </c>
      <c r="G25" s="72" t="e">
        <f>IF(GERAll!#REF!=0,"",ROUND(GERAll!#REF!/GERAll!#REF!,2))</f>
        <v>#REF!</v>
      </c>
      <c r="H25" s="72">
        <f>IF(GERAll!M23=0,"",ROUND(GERAll!M23/GERAll!L23,2))</f>
        <v>1</v>
      </c>
      <c r="I25" s="72" t="e">
        <f>IF(GERAll!#REF!=0,"",ROUND(GERAll!#REF!/GERAll!#REF!,2))</f>
        <v>#REF!</v>
      </c>
      <c r="J25" s="72">
        <f>IF(GERAll!P23=0,"",ROUND(GERAll!P23/GERAll!O23,2))</f>
        <v>1</v>
      </c>
    </row>
    <row r="26" spans="1:10" s="58" customFormat="1" ht="19.5" customHeight="1" x14ac:dyDescent="0.25">
      <c r="A26" s="35">
        <v>22</v>
      </c>
      <c r="B26" s="36" t="s">
        <v>33</v>
      </c>
      <c r="C26" s="72">
        <f>IF(GERAll!D24=0,"",ROUND(GERAll!D24/GERAll!C24,2))</f>
        <v>0.99</v>
      </c>
      <c r="D26" s="72">
        <f>IF(GERAll!G24=0,"",ROUND(GERAll!G24/GERAll!F24,2))</f>
        <v>0.8</v>
      </c>
      <c r="E26" s="72" t="e">
        <f>IF(GERAll!#REF!=0,"",ROUND(GERAll!#REF!/GERAll!#REF!,2))</f>
        <v>#REF!</v>
      </c>
      <c r="F26" s="72">
        <f>IF(GERAll!J24=0,"",ROUND(GERAll!J24/GERAll!I24,2))</f>
        <v>0.69</v>
      </c>
      <c r="G26" s="72" t="e">
        <f>IF(GERAll!#REF!=0,"",ROUND(GERAll!#REF!/GERAll!#REF!,2))</f>
        <v>#REF!</v>
      </c>
      <c r="H26" s="72">
        <f>IF(GERAll!M24=0,"",ROUND(GERAll!M24/GERAll!L24,2))</f>
        <v>0.63</v>
      </c>
      <c r="I26" s="72" t="e">
        <f>IF(GERAll!#REF!=0,"",ROUND(GERAll!#REF!/GERAll!#REF!,2))</f>
        <v>#REF!</v>
      </c>
      <c r="J26" s="72">
        <f>IF(GERAll!P24=0,"",ROUND(GERAll!P24/GERAll!O24,2))</f>
        <v>0.86</v>
      </c>
    </row>
    <row r="27" spans="1:10" s="58" customFormat="1" ht="19.5" customHeight="1" x14ac:dyDescent="0.25">
      <c r="A27" s="35">
        <v>23</v>
      </c>
      <c r="B27" s="36" t="s">
        <v>34</v>
      </c>
      <c r="C27" s="72">
        <f>IF(GERAll!D25=0,"",ROUND(GERAll!D25/GERAll!C25,2))</f>
        <v>0.98</v>
      </c>
      <c r="D27" s="72">
        <f>IF(GERAll!G25=0,"",ROUND(GERAll!G25/GERAll!F25,2))</f>
        <v>1.22</v>
      </c>
      <c r="E27" s="72" t="e">
        <f>IF(GERAll!#REF!=0,"",ROUND(GERAll!#REF!/GERAll!#REF!,2))</f>
        <v>#REF!</v>
      </c>
      <c r="F27" s="72">
        <f>IF(GERAll!J25=0,"",ROUND(GERAll!J25/GERAll!I25,2))</f>
        <v>1.1299999999999999</v>
      </c>
      <c r="G27" s="72" t="e">
        <f>IF(GERAll!#REF!=0,"",ROUND(GERAll!#REF!/GERAll!#REF!,2))</f>
        <v>#REF!</v>
      </c>
      <c r="H27" s="72">
        <f>IF(GERAll!M25=0,"",ROUND(GERAll!M25/GERAll!L25,2))</f>
        <v>1.1000000000000001</v>
      </c>
      <c r="I27" s="72" t="e">
        <f>IF(GERAll!#REF!=0,"",ROUND(GERAll!#REF!/GERAll!#REF!,2))</f>
        <v>#REF!</v>
      </c>
      <c r="J27" s="72">
        <f>IF(GERAll!P25=0,"",ROUND(GERAll!P25/GERAll!O25,2))</f>
        <v>1.05</v>
      </c>
    </row>
    <row r="28" spans="1:10" s="58" customFormat="1" ht="19.5" customHeight="1" x14ac:dyDescent="0.25">
      <c r="A28" s="35">
        <v>24</v>
      </c>
      <c r="B28" s="36" t="s">
        <v>35</v>
      </c>
      <c r="C28" s="72">
        <f>IF(GERAll!D26=0,"",ROUND(GERAll!D26/GERAll!C26,2))</f>
        <v>1.01</v>
      </c>
      <c r="D28" s="72">
        <f>IF(GERAll!G26=0,"",ROUND(GERAll!G26/GERAll!F26,2))</f>
        <v>0.99</v>
      </c>
      <c r="E28" s="72" t="e">
        <f>IF(GERAll!#REF!=0,"",ROUND(GERAll!#REF!/GERAll!#REF!,2))</f>
        <v>#REF!</v>
      </c>
      <c r="F28" s="72">
        <f>IF(GERAll!J26=0,"",ROUND(GERAll!J26/GERAll!I26,2))</f>
        <v>1.02</v>
      </c>
      <c r="G28" s="72" t="e">
        <f>IF(GERAll!#REF!=0,"",ROUND(GERAll!#REF!/GERAll!#REF!,2))</f>
        <v>#REF!</v>
      </c>
      <c r="H28" s="72">
        <f>IF(GERAll!M26=0,"",ROUND(GERAll!M26/GERAll!L26,2))</f>
        <v>1.24</v>
      </c>
      <c r="I28" s="72" t="e">
        <f>IF(GERAll!#REF!=0,"",ROUND(GERAll!#REF!/GERAll!#REF!,2))</f>
        <v>#REF!</v>
      </c>
      <c r="J28" s="72">
        <f>IF(GERAll!P26=0,"",ROUND(GERAll!P26/GERAll!O26,2))</f>
        <v>1.02</v>
      </c>
    </row>
    <row r="29" spans="1:10" s="58" customFormat="1" ht="19.5" customHeight="1" x14ac:dyDescent="0.25">
      <c r="A29" s="35">
        <v>25</v>
      </c>
      <c r="B29" s="36" t="s">
        <v>36</v>
      </c>
      <c r="C29" s="72">
        <f>IF(GERAll!D27=0,"",ROUND(GERAll!D27/GERAll!C27,2))</f>
        <v>0.99</v>
      </c>
      <c r="D29" s="72">
        <f>IF(GERAll!G27=0,"",ROUND(GERAll!G27/GERAll!F27,2))</f>
        <v>0.99</v>
      </c>
      <c r="E29" s="72" t="e">
        <f>IF(GERAll!#REF!=0,"",ROUND(GERAll!#REF!/GERAll!#REF!,2))</f>
        <v>#REF!</v>
      </c>
      <c r="F29" s="72">
        <f>IF(GERAll!J27=0,"",ROUND(GERAll!J27/GERAll!I27,2))</f>
        <v>1</v>
      </c>
      <c r="G29" s="72" t="e">
        <f>IF(GERAll!#REF!=0,"",ROUND(GERAll!#REF!/GERAll!#REF!,2))</f>
        <v>#REF!</v>
      </c>
      <c r="H29" s="72">
        <f>IF(GERAll!M27=0,"",ROUND(GERAll!M27/GERAll!L27,2))</f>
        <v>0.78</v>
      </c>
      <c r="I29" s="72" t="e">
        <f>IF(GERAll!#REF!=0,"",ROUND(GERAll!#REF!/GERAll!#REF!,2))</f>
        <v>#REF!</v>
      </c>
      <c r="J29" s="72">
        <f>IF(GERAll!P27=0,"",ROUND(GERAll!P27/GERAll!O27,2))</f>
        <v>0.98</v>
      </c>
    </row>
    <row r="30" spans="1:10" s="58" customFormat="1" ht="19.5" customHeight="1" x14ac:dyDescent="0.25">
      <c r="A30" s="35">
        <v>26</v>
      </c>
      <c r="B30" s="36" t="s">
        <v>37</v>
      </c>
      <c r="C30" s="72">
        <f>IF(GERAll!D28=0,"",ROUND(GERAll!D28/GERAll!C28,2))</f>
        <v>1.05</v>
      </c>
      <c r="D30" s="72">
        <f>IF(GERAll!G28=0,"",ROUND(GERAll!G28/GERAll!F28,2))</f>
        <v>0.9</v>
      </c>
      <c r="E30" s="72" t="e">
        <f>IF(GERAll!#REF!=0,"",ROUND(GERAll!#REF!/GERAll!#REF!,2))</f>
        <v>#REF!</v>
      </c>
      <c r="F30" s="72">
        <f>IF(GERAll!J28=0,"",ROUND(GERAll!J28/GERAll!I28,2))</f>
        <v>0.81</v>
      </c>
      <c r="G30" s="72" t="e">
        <f>IF(GERAll!#REF!=0,"",ROUND(GERAll!#REF!/GERAll!#REF!,2))</f>
        <v>#REF!</v>
      </c>
      <c r="H30" s="72">
        <f>IF(GERAll!M28=0,"",ROUND(GERAll!M28/GERAll!L28,2))</f>
        <v>0.77</v>
      </c>
      <c r="I30" s="72" t="e">
        <f>IF(GERAll!#REF!=0,"",ROUND(GERAll!#REF!/GERAll!#REF!,2))</f>
        <v>#REF!</v>
      </c>
      <c r="J30" s="72">
        <f>IF(GERAll!P28=0,"",ROUND(GERAll!P28/GERAll!O28,2))</f>
        <v>0.96</v>
      </c>
    </row>
    <row r="31" spans="1:10" s="58" customFormat="1" ht="19.5" customHeight="1" x14ac:dyDescent="0.25">
      <c r="A31" s="35">
        <v>27</v>
      </c>
      <c r="B31" s="36" t="s">
        <v>38</v>
      </c>
      <c r="C31" s="72">
        <f>IF(GERAll!D29=0,"",ROUND(GERAll!D29/GERAll!C29,2))</f>
        <v>1.02</v>
      </c>
      <c r="D31" s="72">
        <f>IF(GERAll!G29=0,"",ROUND(GERAll!G29/GERAll!F29,2))</f>
        <v>1.07</v>
      </c>
      <c r="E31" s="72" t="e">
        <f>IF(GERAll!#REF!=0,"",ROUND(GERAll!#REF!/GERAll!#REF!,2))</f>
        <v>#REF!</v>
      </c>
      <c r="F31" s="72">
        <f>IF(GERAll!J29=0,"",ROUND(GERAll!J29/GERAll!I29,2))</f>
        <v>0.95</v>
      </c>
      <c r="G31" s="72" t="e">
        <f>IF(GERAll!#REF!=0,"",ROUND(GERAll!#REF!/GERAll!#REF!,2))</f>
        <v>#REF!</v>
      </c>
      <c r="H31" s="72">
        <f>IF(GERAll!M29=0,"",ROUND(GERAll!M29/GERAll!L29,2))</f>
        <v>0.97</v>
      </c>
      <c r="I31" s="72" t="e">
        <f>IF(GERAll!#REF!=0,"",ROUND(GERAll!#REF!/GERAll!#REF!,2))</f>
        <v>#REF!</v>
      </c>
      <c r="J31" s="72">
        <f>IF(GERAll!P29=0,"",ROUND(GERAll!P29/GERAll!O29,2))</f>
        <v>1.02</v>
      </c>
    </row>
    <row r="32" spans="1:10" s="58" customFormat="1" ht="19.5" customHeight="1" x14ac:dyDescent="0.25">
      <c r="A32" s="35">
        <v>28</v>
      </c>
      <c r="B32" s="36" t="s">
        <v>39</v>
      </c>
      <c r="C32" s="72">
        <f>IF(GERAll!D30=0,"",ROUND(GERAll!D30/GERAll!C30,2))</f>
        <v>1.03</v>
      </c>
      <c r="D32" s="72">
        <f>IF(GERAll!G30=0,"",ROUND(GERAll!G30/GERAll!F30,2))</f>
        <v>1.04</v>
      </c>
      <c r="E32" s="72" t="e">
        <f>IF(GERAll!#REF!=0,"",ROUND(GERAll!#REF!/GERAll!#REF!,2))</f>
        <v>#REF!</v>
      </c>
      <c r="F32" s="72">
        <f>IF(GERAll!J30=0,"",ROUND(GERAll!J30/GERAll!I30,2))</f>
        <v>1.02</v>
      </c>
      <c r="G32" s="72" t="e">
        <f>IF(GERAll!#REF!=0,"",ROUND(GERAll!#REF!/GERAll!#REF!,2))</f>
        <v>#REF!</v>
      </c>
      <c r="H32" s="72">
        <f>IF(GERAll!M30=0,"",ROUND(GERAll!M30/GERAll!L30,2))</f>
        <v>0.9</v>
      </c>
      <c r="I32" s="72" t="e">
        <f>IF(GERAll!#REF!=0,"",ROUND(GERAll!#REF!/GERAll!#REF!,2))</f>
        <v>#REF!</v>
      </c>
      <c r="J32" s="72">
        <f>IF(GERAll!P30=0,"",ROUND(GERAll!P30/GERAll!O30,2))</f>
        <v>1.02</v>
      </c>
    </row>
    <row r="33" spans="1:10" s="58" customFormat="1" ht="19.5" customHeight="1" x14ac:dyDescent="0.25">
      <c r="A33" s="35">
        <v>29</v>
      </c>
      <c r="B33" s="36" t="s">
        <v>40</v>
      </c>
      <c r="C33" s="72">
        <f>IF(GERAll!D31=0,"",ROUND(GERAll!D31/GERAll!C31,2))</f>
        <v>0.97</v>
      </c>
      <c r="D33" s="72">
        <f>IF(GERAll!G31=0,"",ROUND(GERAll!G31/GERAll!F31,2))</f>
        <v>0.97</v>
      </c>
      <c r="E33" s="72" t="e">
        <f>IF(GERAll!#REF!=0,"",ROUND(GERAll!#REF!/GERAll!#REF!,2))</f>
        <v>#REF!</v>
      </c>
      <c r="F33" s="72">
        <f>IF(GERAll!J31=0,"",ROUND(GERAll!J31/GERAll!I31,2))</f>
        <v>0.94</v>
      </c>
      <c r="G33" s="72" t="e">
        <f>IF(GERAll!#REF!=0,"",ROUND(GERAll!#REF!/GERAll!#REF!,2))</f>
        <v>#REF!</v>
      </c>
      <c r="H33" s="72">
        <f>IF(GERAll!M31=0,"",ROUND(GERAll!M31/GERAll!L31,2))</f>
        <v>1.1100000000000001</v>
      </c>
      <c r="I33" s="72" t="e">
        <f>IF(GERAll!#REF!=0,"",ROUND(GERAll!#REF!/GERAll!#REF!,2))</f>
        <v>#REF!</v>
      </c>
      <c r="J33" s="72">
        <f>IF(GERAll!P31=0,"",ROUND(GERAll!P31/GERAll!O31,2))</f>
        <v>0.98</v>
      </c>
    </row>
    <row r="34" spans="1:10" s="58" customFormat="1" ht="19.5" customHeight="1" x14ac:dyDescent="0.25">
      <c r="A34" s="35">
        <v>30</v>
      </c>
      <c r="B34" s="36" t="s">
        <v>41</v>
      </c>
      <c r="C34" s="72">
        <f>IF(GERAll!D32=0,"",ROUND(GERAll!D32/GERAll!C32,2))</f>
        <v>0.99</v>
      </c>
      <c r="D34" s="72">
        <f>IF(GERAll!G32=0,"",ROUND(GERAll!G32/GERAll!F32,2))</f>
        <v>0.91</v>
      </c>
      <c r="E34" s="72" t="e">
        <f>IF(GERAll!#REF!=0,"",ROUND(GERAll!#REF!/GERAll!#REF!,2))</f>
        <v>#REF!</v>
      </c>
      <c r="F34" s="72">
        <f>IF(GERAll!J32=0,"",ROUND(GERAll!J32/GERAll!I32,2))</f>
        <v>0.83</v>
      </c>
      <c r="G34" s="72" t="e">
        <f>IF(GERAll!#REF!=0,"",ROUND(GERAll!#REF!/GERAll!#REF!,2))</f>
        <v>#REF!</v>
      </c>
      <c r="H34" s="72">
        <f>IF(GERAll!M32=0,"",ROUND(GERAll!M32/GERAll!L32,2))</f>
        <v>1.1000000000000001</v>
      </c>
      <c r="I34" s="72" t="e">
        <f>IF(GERAll!#REF!=0,"",ROUND(GERAll!#REF!/GERAll!#REF!,2))</f>
        <v>#REF!</v>
      </c>
      <c r="J34" s="72">
        <f>IF(GERAll!P32=0,"",ROUND(GERAll!P32/GERAll!O32,2))</f>
        <v>0.96</v>
      </c>
    </row>
    <row r="35" spans="1:10" s="58" customFormat="1" ht="19.5" customHeight="1" x14ac:dyDescent="0.25">
      <c r="A35" s="35">
        <v>31</v>
      </c>
      <c r="B35" s="36" t="s">
        <v>42</v>
      </c>
      <c r="C35" s="72">
        <f>IF(GERAll!D33=0,"",ROUND(GERAll!D33/GERAll!C33,2))</f>
        <v>1.03</v>
      </c>
      <c r="D35" s="72">
        <f>IF(GERAll!G33=0,"",ROUND(GERAll!G33/GERAll!F33,2))</f>
        <v>1</v>
      </c>
      <c r="E35" s="72" t="e">
        <f>IF(GERAll!#REF!=0,"",ROUND(GERAll!#REF!/GERAll!#REF!,2))</f>
        <v>#REF!</v>
      </c>
      <c r="F35" s="72">
        <f>IF(GERAll!J33=0,"",ROUND(GERAll!J33/GERAll!I33,2))</f>
        <v>0.97</v>
      </c>
      <c r="G35" s="72" t="e">
        <f>IF(GERAll!#REF!=0,"",ROUND(GERAll!#REF!/GERAll!#REF!,2))</f>
        <v>#REF!</v>
      </c>
      <c r="H35" s="72">
        <f>IF(GERAll!M33=0,"",ROUND(GERAll!M33/GERAll!L33,2))</f>
        <v>0.88</v>
      </c>
      <c r="I35" s="72" t="e">
        <f>IF(GERAll!#REF!=0,"",ROUND(GERAll!#REF!/GERAll!#REF!,2))</f>
        <v>#REF!</v>
      </c>
      <c r="J35" s="72">
        <f>IF(GERAll!P33=0,"",ROUND(GERAll!P33/GERAll!O33,2))</f>
        <v>1.02</v>
      </c>
    </row>
    <row r="36" spans="1:10" s="58" customFormat="1" ht="19.5" customHeight="1" x14ac:dyDescent="0.25">
      <c r="A36" s="35">
        <v>32</v>
      </c>
      <c r="B36" s="36" t="s">
        <v>43</v>
      </c>
      <c r="C36" s="72">
        <f>IF(GERAll!D34=0,"",ROUND(GERAll!D34/GERAll!C34,2))</f>
        <v>1.08</v>
      </c>
      <c r="D36" s="72">
        <f>IF(GERAll!G34=0,"",ROUND(GERAll!G34/GERAll!F34,2))</f>
        <v>1.1200000000000001</v>
      </c>
      <c r="E36" s="72" t="e">
        <f>IF(GERAll!#REF!=0,"",ROUND(GERAll!#REF!/GERAll!#REF!,2))</f>
        <v>#REF!</v>
      </c>
      <c r="F36" s="72">
        <f>IF(GERAll!J34=0,"",ROUND(GERAll!J34/GERAll!I34,2))</f>
        <v>1.08</v>
      </c>
      <c r="G36" s="72" t="e">
        <f>IF(GERAll!#REF!=0,"",ROUND(GERAll!#REF!/GERAll!#REF!,2))</f>
        <v>#REF!</v>
      </c>
      <c r="H36" s="72">
        <f>IF(GERAll!M34=0,"",ROUND(GERAll!M34/GERAll!L34,2))</f>
        <v>1.28</v>
      </c>
      <c r="I36" s="72" t="e">
        <f>IF(GERAll!#REF!=0,"",ROUND(GERAll!#REF!/GERAll!#REF!,2))</f>
        <v>#REF!</v>
      </c>
      <c r="J36" s="72">
        <f>IF(GERAll!P34=0,"",ROUND(GERAll!P34/GERAll!O34,2))</f>
        <v>1.1200000000000001</v>
      </c>
    </row>
    <row r="37" spans="1:10" s="58" customFormat="1" ht="19.5" customHeight="1" x14ac:dyDescent="0.25">
      <c r="A37" s="35">
        <v>33</v>
      </c>
      <c r="B37" s="36" t="s">
        <v>44</v>
      </c>
      <c r="C37" s="72">
        <f>IF(GERAll!D35=0,"",ROUND(GERAll!D35/GERAll!C35,2))</f>
        <v>1.03</v>
      </c>
      <c r="D37" s="72">
        <f>IF(GERAll!G35=0,"",ROUND(GERAll!G35/GERAll!F35,2))</f>
        <v>0.96</v>
      </c>
      <c r="E37" s="72" t="e">
        <f>IF(GERAll!#REF!=0,"",ROUND(GERAll!#REF!/GERAll!#REF!,2))</f>
        <v>#REF!</v>
      </c>
      <c r="F37" s="72">
        <f>IF(GERAll!J35=0,"",ROUND(GERAll!J35/GERAll!I35,2))</f>
        <v>0.97</v>
      </c>
      <c r="G37" s="72" t="e">
        <f>IF(GERAll!#REF!=0,"",ROUND(GERAll!#REF!/GERAll!#REF!,2))</f>
        <v>#REF!</v>
      </c>
      <c r="H37" s="72">
        <f>IF(GERAll!M35=0,"",ROUND(GERAll!M35/GERAll!L35,2))</f>
        <v>0.99</v>
      </c>
      <c r="I37" s="72" t="e">
        <f>IF(GERAll!#REF!=0,"",ROUND(GERAll!#REF!/GERAll!#REF!,2))</f>
        <v>#REF!</v>
      </c>
      <c r="J37" s="72">
        <f>IF(GERAll!P35=0,"",ROUND(GERAll!P35/GERAll!O35,2))</f>
        <v>0.99</v>
      </c>
    </row>
    <row r="38" spans="1:10" s="58" customFormat="1" ht="19.5" customHeight="1" x14ac:dyDescent="0.25">
      <c r="A38" s="35">
        <v>34</v>
      </c>
      <c r="B38" s="36" t="s">
        <v>45</v>
      </c>
      <c r="C38" s="72">
        <f>IF(GERAll!D36=0,"",ROUND(GERAll!D36/GERAll!C36,2))</f>
        <v>0.99</v>
      </c>
      <c r="D38" s="72">
        <f>IF(GERAll!G36=0,"",ROUND(GERAll!G36/GERAll!F36,2))</f>
        <v>1.26</v>
      </c>
      <c r="E38" s="72" t="e">
        <f>IF(GERAll!#REF!=0,"",ROUND(GERAll!#REF!/GERAll!#REF!,2))</f>
        <v>#REF!</v>
      </c>
      <c r="F38" s="72">
        <f>IF(GERAll!J36=0,"",ROUND(GERAll!J36/GERAll!I36,2))</f>
        <v>1.07</v>
      </c>
      <c r="G38" s="72" t="e">
        <f>IF(GERAll!#REF!=0,"",ROUND(GERAll!#REF!/GERAll!#REF!,2))</f>
        <v>#REF!</v>
      </c>
      <c r="H38" s="72">
        <f>IF(GERAll!M36=0,"",ROUND(GERAll!M36/GERAll!L36,2))</f>
        <v>1.1200000000000001</v>
      </c>
      <c r="I38" s="72" t="e">
        <f>IF(GERAll!#REF!=0,"",ROUND(GERAll!#REF!/GERAll!#REF!,2))</f>
        <v>#REF!</v>
      </c>
      <c r="J38" s="72">
        <f>IF(GERAll!P36=0,"",ROUND(GERAll!P36/GERAll!O36,2))</f>
        <v>1.0900000000000001</v>
      </c>
    </row>
    <row r="39" spans="1:10" s="58" customFormat="1" ht="19.5" customHeight="1" x14ac:dyDescent="0.25">
      <c r="A39" s="35">
        <v>35</v>
      </c>
      <c r="B39" s="36" t="s">
        <v>46</v>
      </c>
      <c r="C39" s="72">
        <f>IF(GERAll!D37=0,"",ROUND(GERAll!D37/GERAll!C37,2))</f>
        <v>0.98</v>
      </c>
      <c r="D39" s="72">
        <f>IF(GERAll!G37=0,"",ROUND(GERAll!G37/GERAll!F37,2))</f>
        <v>0.93</v>
      </c>
      <c r="E39" s="72" t="e">
        <f>IF(GERAll!#REF!=0,"",ROUND(GERAll!#REF!/GERAll!#REF!,2))</f>
        <v>#REF!</v>
      </c>
      <c r="F39" s="72">
        <f>IF(GERAll!J37=0,"",ROUND(GERAll!J37/GERAll!I37,2))</f>
        <v>0.98</v>
      </c>
      <c r="G39" s="72" t="e">
        <f>IF(GERAll!#REF!=0,"",ROUND(GERAll!#REF!/GERAll!#REF!,2))</f>
        <v>#REF!</v>
      </c>
      <c r="H39" s="72">
        <f>IF(GERAll!M37=0,"",ROUND(GERAll!M37/GERAll!L37,2))</f>
        <v>1.18</v>
      </c>
      <c r="I39" s="72" t="e">
        <f>IF(GERAll!#REF!=0,"",ROUND(GERAll!#REF!/GERAll!#REF!,2))</f>
        <v>#REF!</v>
      </c>
      <c r="J39" s="72">
        <f>IF(GERAll!P37=0,"",ROUND(GERAll!P37/GERAll!O37,2))</f>
        <v>0.98</v>
      </c>
    </row>
    <row r="40" spans="1:10" s="117" customFormat="1" ht="19.5" customHeight="1" x14ac:dyDescent="0.25">
      <c r="A40" s="242" t="s">
        <v>47</v>
      </c>
      <c r="B40" s="242"/>
      <c r="C40" s="127">
        <f>IF(GERAll!D38=0,"",ROUND(GERAll!D38/GERAll!C38,2))</f>
        <v>1.01</v>
      </c>
      <c r="D40" s="127">
        <f>IF(GERAll!G38=0,"",ROUND(GERAll!G38/GERAll!F38,2))</f>
        <v>0.95</v>
      </c>
      <c r="E40" s="127" t="e">
        <f>IF(GERAll!#REF!=0,"",ROUND(GERAll!#REF!/GERAll!#REF!,2))</f>
        <v>#REF!</v>
      </c>
      <c r="F40" s="127">
        <f>IF(GERAll!J38=0,"",ROUND(GERAll!J38/GERAll!I38,2))</f>
        <v>0.88</v>
      </c>
      <c r="G40" s="127" t="e">
        <f>IF(GERAll!#REF!=0,"",ROUND(GERAll!#REF!/GERAll!#REF!,2))</f>
        <v>#REF!</v>
      </c>
      <c r="H40" s="127">
        <f>IF(GERAll!M38=0,"",ROUND(GERAll!M38/GERAll!L38,2))</f>
        <v>0.86</v>
      </c>
      <c r="I40" s="127" t="e">
        <f>IF(GERAll!#REF!=0,"",ROUND(GERAll!#REF!/GERAll!#REF!,2))</f>
        <v>#REF!</v>
      </c>
      <c r="J40" s="127">
        <f>IF(GERAll!P38=0,"",ROUND(GERAll!P38/GERAll!O38,2))</f>
        <v>0.96</v>
      </c>
    </row>
    <row r="41" spans="1:10" s="58" customFormat="1" x14ac:dyDescent="0.25">
      <c r="A41" s="59"/>
      <c r="B41" s="59"/>
      <c r="C41" s="43"/>
      <c r="D41" s="43"/>
      <c r="E41" s="43"/>
      <c r="F41" s="43"/>
      <c r="G41" s="43"/>
      <c r="H41" s="43"/>
      <c r="I41" s="43"/>
      <c r="J41" s="43"/>
    </row>
    <row r="47" spans="1:10" s="69" customFormat="1" x14ac:dyDescent="0.25"/>
  </sheetData>
  <mergeCells count="1">
    <mergeCell ref="A40:B40"/>
  </mergeCells>
  <printOptions horizontalCentered="1"/>
  <pageMargins left="0.2" right="0.22" top="0.44" bottom="0.59" header="0.2" footer="0.33"/>
  <pageSetup paperSize="9" scale="98" firstPageNumber="60" orientation="portrait" useFirstPageNumber="1" r:id="rId1"/>
  <headerFooter alignWithMargins="0">
    <oddFooter>&amp;LSTATISTICS OF SCHOOL EDUCATION 2010-11&amp;R&amp;P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7" zoomScaleSheetLayoutView="100" workbookViewId="0">
      <selection activeCell="E7" sqref="E7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51" customFormat="1" ht="24.75" customHeight="1" x14ac:dyDescent="0.25">
      <c r="A1" s="49"/>
      <c r="B1" s="50"/>
      <c r="C1" s="33" t="s">
        <v>177</v>
      </c>
      <c r="D1" s="33"/>
      <c r="E1" s="33"/>
      <c r="F1" s="33"/>
      <c r="G1" s="33"/>
      <c r="H1" s="33"/>
      <c r="I1" s="33"/>
      <c r="J1" s="33"/>
    </row>
    <row r="2" spans="1:10" ht="15.75" customHeight="1" x14ac:dyDescent="0.25">
      <c r="A2" s="34"/>
      <c r="B2" s="34"/>
      <c r="C2" s="205" t="s">
        <v>99</v>
      </c>
      <c r="D2" s="52"/>
      <c r="E2" s="52"/>
      <c r="F2" s="52"/>
      <c r="G2" s="52"/>
      <c r="H2" s="52"/>
      <c r="I2" s="52"/>
      <c r="J2" s="52"/>
    </row>
    <row r="3" spans="1:10" s="53" customFormat="1" ht="37.5" customHeight="1" x14ac:dyDescent="0.25">
      <c r="A3" s="129" t="s">
        <v>70</v>
      </c>
      <c r="B3" s="129" t="s">
        <v>68</v>
      </c>
      <c r="C3" s="131" t="s">
        <v>147</v>
      </c>
      <c r="D3" s="131" t="s">
        <v>141</v>
      </c>
      <c r="E3" s="131" t="s">
        <v>148</v>
      </c>
      <c r="F3" s="131" t="s">
        <v>142</v>
      </c>
      <c r="G3" s="131" t="s">
        <v>143</v>
      </c>
      <c r="H3" s="131" t="s">
        <v>144</v>
      </c>
      <c r="I3" s="131" t="s">
        <v>145</v>
      </c>
      <c r="J3" s="129" t="s">
        <v>146</v>
      </c>
    </row>
    <row r="4" spans="1:10" s="56" customFormat="1" ht="13.5" customHeight="1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  <c r="F4" s="32">
        <v>6</v>
      </c>
      <c r="G4" s="32">
        <v>7</v>
      </c>
      <c r="H4" s="32">
        <v>8</v>
      </c>
      <c r="I4" s="32">
        <v>9</v>
      </c>
      <c r="J4" s="32">
        <v>10</v>
      </c>
    </row>
    <row r="5" spans="1:10" s="58" customFormat="1" ht="19.5" customHeight="1" x14ac:dyDescent="0.25">
      <c r="A5" s="35">
        <v>1</v>
      </c>
      <c r="B5" s="36" t="s">
        <v>16</v>
      </c>
      <c r="C5" s="72">
        <f>IF(GERSC!D6=0,"",ROUND(GERSC!D6/GERSC!C6,2))</f>
        <v>1.01</v>
      </c>
      <c r="D5" s="72">
        <f>IF(GERSC!G6=0,"",ROUND(GERSC!G6/GERSC!F6,2))</f>
        <v>1.03</v>
      </c>
      <c r="E5" s="72">
        <f>IF(GERSC!J6=0,"",ROUND(GERSC!J6/GERSC!I6,2))</f>
        <v>1.02</v>
      </c>
      <c r="F5" s="72">
        <f>IF(GERSC!M6=0,"",ROUND(GERSC!M6/GERSC!L6,2))</f>
        <v>1.07</v>
      </c>
      <c r="G5" s="72">
        <f>IF(GERSC!P6=0,"",ROUND(GERSC!P6/GERSC!O6,2))</f>
        <v>1.03</v>
      </c>
      <c r="H5" s="72">
        <f>IF(GERSC!S6=0,"",ROUND(GERSC!S6/GERSC!R6,2))</f>
        <v>1.02</v>
      </c>
      <c r="I5" s="72">
        <f>IF(GERSC!V6=0,"",ROUND(GERSC!V6/GERSC!U6,2))</f>
        <v>1.05</v>
      </c>
      <c r="J5" s="72">
        <f>IF(GERSC!Y6=0,"",ROUND(GERSC!Y6/GERSC!X6,2))</f>
        <v>1.03</v>
      </c>
    </row>
    <row r="6" spans="1:10" s="58" customFormat="1" ht="19.5" customHeight="1" x14ac:dyDescent="0.25">
      <c r="A6" s="35">
        <v>2</v>
      </c>
      <c r="B6" s="36" t="s">
        <v>17</v>
      </c>
      <c r="C6" s="72" t="str">
        <f>IF(GERSC!D7=0,"",ROUND(GERSC!D7/GERSC!C7,2))</f>
        <v/>
      </c>
      <c r="D6" s="72" t="str">
        <f>IF(GERSC!G7=0,"",ROUND(GERSC!G7/GERSC!F7,2))</f>
        <v/>
      </c>
      <c r="E6" s="72" t="str">
        <f>IF(GERSC!J7=0,"",ROUND(GERSC!J7/GERSC!I7,2))</f>
        <v/>
      </c>
      <c r="F6" s="72" t="str">
        <f>IF(GERSC!M7=0,"",ROUND(GERSC!M7/GERSC!L7,2))</f>
        <v/>
      </c>
      <c r="G6" s="72" t="str">
        <f>IF(GERSC!P7=0,"",ROUND(GERSC!P7/GERSC!O7,2))</f>
        <v/>
      </c>
      <c r="H6" s="72" t="str">
        <f>IF(GERSC!S7=0,"",ROUND(GERSC!S7/GERSC!R7,2))</f>
        <v/>
      </c>
      <c r="I6" s="72" t="str">
        <f>IF(GERSC!V7=0,"",ROUND(GERSC!V7/GERSC!U7,2))</f>
        <v/>
      </c>
      <c r="J6" s="72" t="str">
        <f>IF(GERSC!Y7=0,"",ROUND(GERSC!Y7/GERSC!X7,2))</f>
        <v/>
      </c>
    </row>
    <row r="7" spans="1:10" s="58" customFormat="1" ht="19.5" customHeight="1" x14ac:dyDescent="0.25">
      <c r="A7" s="35">
        <v>3</v>
      </c>
      <c r="B7" s="36" t="s">
        <v>49</v>
      </c>
      <c r="C7" s="72">
        <f>IF(GERSC!D8=0,"",ROUND(GERSC!D8/GERSC!C8,2))</f>
        <v>1.01</v>
      </c>
      <c r="D7" s="72">
        <f>IF(GERSC!G8=0,"",ROUND(GERSC!G8/GERSC!F8,2))</f>
        <v>0.97</v>
      </c>
      <c r="E7" s="72">
        <f>IF(GERSC!J8=0,"",ROUND(GERSC!J8/GERSC!I8,2))</f>
        <v>1</v>
      </c>
      <c r="F7" s="72">
        <f>IF(GERSC!M8=0,"",ROUND(GERSC!M8/GERSC!L8,2))</f>
        <v>0.87</v>
      </c>
      <c r="G7" s="72">
        <f>IF(GERSC!P8=0,"",ROUND(GERSC!P8/GERSC!O8,2))</f>
        <v>0.97</v>
      </c>
      <c r="H7" s="72">
        <f>IF(GERSC!S8=0,"",ROUND(GERSC!S8/GERSC!R8,2))</f>
        <v>0.73</v>
      </c>
      <c r="I7" s="72">
        <f>IF(GERSC!V8=0,"",ROUND(GERSC!V8/GERSC!U8,2))</f>
        <v>0.85</v>
      </c>
      <c r="J7" s="72">
        <f>IF(GERSC!Y8=0,"",ROUND(GERSC!Y8/GERSC!X8,2))</f>
        <v>0.97</v>
      </c>
    </row>
    <row r="8" spans="1:10" s="58" customFormat="1" ht="19.5" customHeight="1" x14ac:dyDescent="0.25">
      <c r="A8" s="35">
        <v>4</v>
      </c>
      <c r="B8" s="36" t="s">
        <v>18</v>
      </c>
      <c r="C8" s="72">
        <f>IF(GERSC!D9=0,"",ROUND(GERSC!D9/GERSC!C9,2))</f>
        <v>0.9</v>
      </c>
      <c r="D8" s="72">
        <f>IF(GERSC!G9=0,"",ROUND(GERSC!G9/GERSC!F9,2))</f>
        <v>0.82</v>
      </c>
      <c r="E8" s="72">
        <f>IF(GERSC!J9=0,"",ROUND(GERSC!J9/GERSC!I9,2))</f>
        <v>0.88</v>
      </c>
      <c r="F8" s="72">
        <f>IF(GERSC!M9=0,"",ROUND(GERSC!M9/GERSC!L9,2))</f>
        <v>0.76</v>
      </c>
      <c r="G8" s="72">
        <f>IF(GERSC!P9=0,"",ROUND(GERSC!P9/GERSC!O9,2))</f>
        <v>0.88</v>
      </c>
      <c r="H8" s="72">
        <f>IF(GERSC!S9=0,"",ROUND(GERSC!S9/GERSC!R9,2))</f>
        <v>0.62</v>
      </c>
      <c r="I8" s="72">
        <f>IF(GERSC!V9=0,"",ROUND(GERSC!V9/GERSC!U9,2))</f>
        <v>0.71</v>
      </c>
      <c r="J8" s="72">
        <f>IF(GERSC!Y9=0,"",ROUND(GERSC!Y9/GERSC!X9,2))</f>
        <v>0.88</v>
      </c>
    </row>
    <row r="9" spans="1:10" s="58" customFormat="1" ht="19.5" customHeight="1" x14ac:dyDescent="0.25">
      <c r="A9" s="35">
        <v>5</v>
      </c>
      <c r="B9" s="40" t="s">
        <v>19</v>
      </c>
      <c r="C9" s="72">
        <f>IF(GERSC!D10=0,"",ROUND(GERSC!D10/GERSC!C10,2))</f>
        <v>0.96</v>
      </c>
      <c r="D9" s="72">
        <f>IF(GERSC!G10=0,"",ROUND(GERSC!G10/GERSC!F10,2))</f>
        <v>0.9</v>
      </c>
      <c r="E9" s="72">
        <f>IF(GERSC!J10=0,"",ROUND(GERSC!J10/GERSC!I10,2))</f>
        <v>0.94</v>
      </c>
      <c r="F9" s="72">
        <f>IF(GERSC!M10=0,"",ROUND(GERSC!M10/GERSC!L10,2))</f>
        <v>0.91</v>
      </c>
      <c r="G9" s="72">
        <f>IF(GERSC!P10=0,"",ROUND(GERSC!P10/GERSC!O10,2))</f>
        <v>0.94</v>
      </c>
      <c r="H9" s="72">
        <f>IF(GERSC!S10=0,"",ROUND(GERSC!S10/GERSC!R10,2))</f>
        <v>0.84</v>
      </c>
      <c r="I9" s="72">
        <f>IF(GERSC!V10=0,"",ROUND(GERSC!V10/GERSC!U10,2))</f>
        <v>0.89</v>
      </c>
      <c r="J9" s="72">
        <f>IF(GERSC!Y10=0,"",ROUND(GERSC!Y10/GERSC!X10,2))</f>
        <v>0.94</v>
      </c>
    </row>
    <row r="10" spans="1:10" s="58" customFormat="1" ht="19.5" customHeight="1" x14ac:dyDescent="0.25">
      <c r="A10" s="35">
        <v>6</v>
      </c>
      <c r="B10" s="36" t="s">
        <v>20</v>
      </c>
      <c r="C10" s="72">
        <f>IF(GERSC!D11=0,"",ROUND(GERSC!D11/GERSC!C11,2))</f>
        <v>0.92</v>
      </c>
      <c r="D10" s="72">
        <f>IF(GERSC!G11=0,"",ROUND(GERSC!G11/GERSC!F11,2))</f>
        <v>1.02</v>
      </c>
      <c r="E10" s="72">
        <f>IF(GERSC!J11=0,"",ROUND(GERSC!J11/GERSC!I11,2))</f>
        <v>0.96</v>
      </c>
      <c r="F10" s="72">
        <f>IF(GERSC!M11=0,"",ROUND(GERSC!M11/GERSC!L11,2))</f>
        <v>0.91</v>
      </c>
      <c r="G10" s="72">
        <f>IF(GERSC!P11=0,"",ROUND(GERSC!P11/GERSC!O11,2))</f>
        <v>0.95</v>
      </c>
      <c r="H10" s="72">
        <f>IF(GERSC!S11=0,"",ROUND(GERSC!S11/GERSC!R11,2))</f>
        <v>1.08</v>
      </c>
      <c r="I10" s="72">
        <f>IF(GERSC!V11=0,"",ROUND(GERSC!V11/GERSC!U11,2))</f>
        <v>0.98</v>
      </c>
      <c r="J10" s="72">
        <f>IF(GERSC!Y11=0,"",ROUND(GERSC!Y11/GERSC!X11,2))</f>
        <v>0.97</v>
      </c>
    </row>
    <row r="11" spans="1:10" s="58" customFormat="1" ht="19.5" customHeight="1" x14ac:dyDescent="0.25">
      <c r="A11" s="35">
        <v>7</v>
      </c>
      <c r="B11" s="36" t="s">
        <v>21</v>
      </c>
      <c r="C11" s="72">
        <f>IF(GERSC!D12=0,"",ROUND(GERSC!D12/GERSC!C12,2))</f>
        <v>1.1299999999999999</v>
      </c>
      <c r="D11" s="72">
        <f>IF(GERSC!G12=0,"",ROUND(GERSC!G12/GERSC!F12,2))</f>
        <v>0.93</v>
      </c>
      <c r="E11" s="72">
        <f>IF(GERSC!J12=0,"",ROUND(GERSC!J12/GERSC!I12,2))</f>
        <v>1.06</v>
      </c>
      <c r="F11" s="72">
        <f>IF(GERSC!M12=0,"",ROUND(GERSC!M12/GERSC!L12,2))</f>
        <v>0.78</v>
      </c>
      <c r="G11" s="72">
        <f>IF(GERSC!P12=0,"",ROUND(GERSC!P12/GERSC!O12,2))</f>
        <v>1.01</v>
      </c>
      <c r="H11" s="72">
        <f>IF(GERSC!S12=0,"",ROUND(GERSC!S12/GERSC!R12,2))</f>
        <v>0.76</v>
      </c>
      <c r="I11" s="72">
        <f>IF(GERSC!V12=0,"",ROUND(GERSC!V12/GERSC!U12,2))</f>
        <v>0.77</v>
      </c>
      <c r="J11" s="72">
        <f>IF(GERSC!Y12=0,"",ROUND(GERSC!Y12/GERSC!X12,2))</f>
        <v>0.99</v>
      </c>
    </row>
    <row r="12" spans="1:10" s="58" customFormat="1" ht="19.5" customHeight="1" x14ac:dyDescent="0.25">
      <c r="A12" s="35">
        <v>8</v>
      </c>
      <c r="B12" s="36" t="s">
        <v>22</v>
      </c>
      <c r="C12" s="72">
        <f>IF(GERSC!D13=0,"",ROUND(GERSC!D13/GERSC!C13,2))</f>
        <v>1.08</v>
      </c>
      <c r="D12" s="72">
        <f>IF(GERSC!G13=0,"",ROUND(GERSC!G13/GERSC!F13,2))</f>
        <v>1.0900000000000001</v>
      </c>
      <c r="E12" s="72">
        <f>IF(GERSC!J13=0,"",ROUND(GERSC!J13/GERSC!I13,2))</f>
        <v>1.08</v>
      </c>
      <c r="F12" s="72">
        <f>IF(GERSC!M13=0,"",ROUND(GERSC!M13/GERSC!L13,2))</f>
        <v>1.05</v>
      </c>
      <c r="G12" s="72">
        <f>IF(GERSC!P13=0,"",ROUND(GERSC!P13/GERSC!O13,2))</f>
        <v>1.08</v>
      </c>
      <c r="H12" s="72">
        <f>IF(GERSC!S13=0,"",ROUND(GERSC!S13/GERSC!R13,2))</f>
        <v>1</v>
      </c>
      <c r="I12" s="72">
        <f>IF(GERSC!V13=0,"",ROUND(GERSC!V13/GERSC!U13,2))</f>
        <v>1.03</v>
      </c>
      <c r="J12" s="72">
        <f>IF(GERSC!Y13=0,"",ROUND(GERSC!Y13/GERSC!X13,2))</f>
        <v>1.07</v>
      </c>
    </row>
    <row r="13" spans="1:10" s="58" customFormat="1" ht="19.5" customHeight="1" x14ac:dyDescent="0.25">
      <c r="A13" s="35">
        <v>9</v>
      </c>
      <c r="B13" s="36" t="s">
        <v>23</v>
      </c>
      <c r="C13" s="72">
        <f>IF(GERSC!D14=0,"",ROUND(GERSC!D14/GERSC!C14,2))</f>
        <v>1.01</v>
      </c>
      <c r="D13" s="72">
        <f>IF(GERSC!G14=0,"",ROUND(GERSC!G14/GERSC!F14,2))</f>
        <v>0.99</v>
      </c>
      <c r="E13" s="72">
        <f>IF(GERSC!J14=0,"",ROUND(GERSC!J14/GERSC!I14,2))</f>
        <v>1</v>
      </c>
      <c r="F13" s="72">
        <f>IF(GERSC!M14=0,"",ROUND(GERSC!M14/GERSC!L14,2))</f>
        <v>1.04</v>
      </c>
      <c r="G13" s="72">
        <f>IF(GERSC!P14=0,"",ROUND(GERSC!P14/GERSC!O14,2))</f>
        <v>1.01</v>
      </c>
      <c r="H13" s="72">
        <f>IF(GERSC!S14=0,"",ROUND(GERSC!S14/GERSC!R14,2))</f>
        <v>1.01</v>
      </c>
      <c r="I13" s="72">
        <f>IF(GERSC!V14=0,"",ROUND(GERSC!V14/GERSC!U14,2))</f>
        <v>1.03</v>
      </c>
      <c r="J13" s="72">
        <f>IF(GERSC!Y14=0,"",ROUND(GERSC!Y14/GERSC!X14,2))</f>
        <v>1.01</v>
      </c>
    </row>
    <row r="14" spans="1:10" s="58" customFormat="1" ht="19.5" customHeight="1" x14ac:dyDescent="0.25">
      <c r="A14" s="35">
        <v>10</v>
      </c>
      <c r="B14" s="36" t="s">
        <v>24</v>
      </c>
      <c r="C14" s="72">
        <f>IF(GERSC!D15=0,"",ROUND(GERSC!D15/GERSC!C15,2))</f>
        <v>0.99</v>
      </c>
      <c r="D14" s="72">
        <f>IF(GERSC!G15=0,"",ROUND(GERSC!G15/GERSC!F15,2))</f>
        <v>1</v>
      </c>
      <c r="E14" s="72">
        <f>IF(GERSC!J15=0,"",ROUND(GERSC!J15/GERSC!I15,2))</f>
        <v>0.99</v>
      </c>
      <c r="F14" s="72">
        <f>IF(GERSC!M15=0,"",ROUND(GERSC!M15/GERSC!L15,2))</f>
        <v>0.89</v>
      </c>
      <c r="G14" s="72">
        <f>IF(GERSC!P15=0,"",ROUND(GERSC!P15/GERSC!O15,2))</f>
        <v>0.97</v>
      </c>
      <c r="H14" s="72">
        <f>IF(GERSC!S15=0,"",ROUND(GERSC!S15/GERSC!R15,2))</f>
        <v>0.9</v>
      </c>
      <c r="I14" s="72">
        <f>IF(GERSC!V15=0,"",ROUND(GERSC!V15/GERSC!U15,2))</f>
        <v>0.9</v>
      </c>
      <c r="J14" s="72">
        <f>IF(GERSC!Y15=0,"",ROUND(GERSC!Y15/GERSC!X15,2))</f>
        <v>0.96</v>
      </c>
    </row>
    <row r="15" spans="1:10" s="58" customFormat="1" ht="19.5" customHeight="1" x14ac:dyDescent="0.25">
      <c r="A15" s="35">
        <v>11</v>
      </c>
      <c r="B15" s="36" t="s">
        <v>53</v>
      </c>
      <c r="C15" s="72">
        <f>IF(GERSC!D16=0,"",ROUND(GERSC!D16/GERSC!C16,2))</f>
        <v>1.01</v>
      </c>
      <c r="D15" s="72">
        <f>IF(GERSC!G16=0,"",ROUND(GERSC!G16/GERSC!F16,2))</f>
        <v>0.95</v>
      </c>
      <c r="E15" s="72">
        <f>IF(GERSC!J16=0,"",ROUND(GERSC!J16/GERSC!I16,2))</f>
        <v>0.99</v>
      </c>
      <c r="F15" s="72">
        <f>IF(GERSC!M16=0,"",ROUND(GERSC!M16/GERSC!L16,2))</f>
        <v>0.93</v>
      </c>
      <c r="G15" s="72">
        <f>IF(GERSC!P16=0,"",ROUND(GERSC!P16/GERSC!O16,2))</f>
        <v>1</v>
      </c>
      <c r="H15" s="72">
        <f>IF(GERSC!S16=0,"",ROUND(GERSC!S16/GERSC!R16,2))</f>
        <v>1.1000000000000001</v>
      </c>
      <c r="I15" s="72">
        <f>IF(GERSC!V16=0,"",ROUND(GERSC!V16/GERSC!U16,2))</f>
        <v>0.96</v>
      </c>
      <c r="J15" s="72">
        <f>IF(GERSC!Y16=0,"",ROUND(GERSC!Y16/GERSC!X16,2))</f>
        <v>1.01</v>
      </c>
    </row>
    <row r="16" spans="1:10" s="58" customFormat="1" ht="19.5" customHeight="1" x14ac:dyDescent="0.25">
      <c r="A16" s="35">
        <v>12</v>
      </c>
      <c r="B16" s="36" t="s">
        <v>25</v>
      </c>
      <c r="C16" s="72">
        <f>IF(GERSC!D17=0,"",ROUND(GERSC!D17/GERSC!C17,2))</f>
        <v>0.98</v>
      </c>
      <c r="D16" s="72">
        <f>IF(GERSC!G17=0,"",ROUND(GERSC!G17/GERSC!F17,2))</f>
        <v>0.96</v>
      </c>
      <c r="E16" s="72">
        <f>IF(GERSC!J17=0,"",ROUND(GERSC!J17/GERSC!I17,2))</f>
        <v>0.97</v>
      </c>
      <c r="F16" s="72">
        <f>IF(GERSC!M17=0,"",ROUND(GERSC!M17/GERSC!L17,2))</f>
        <v>1</v>
      </c>
      <c r="G16" s="72">
        <f>IF(GERSC!P17=0,"",ROUND(GERSC!P17/GERSC!O17,2))</f>
        <v>0.98</v>
      </c>
      <c r="H16" s="72">
        <f>IF(GERSC!S17=0,"",ROUND(GERSC!S17/GERSC!R17,2))</f>
        <v>1.04</v>
      </c>
      <c r="I16" s="72">
        <f>IF(GERSC!V17=0,"",ROUND(GERSC!V17/GERSC!U17,2))</f>
        <v>1.02</v>
      </c>
      <c r="J16" s="72">
        <f>IF(GERSC!Y17=0,"",ROUND(GERSC!Y17/GERSC!X17,2))</f>
        <v>0.99</v>
      </c>
    </row>
    <row r="17" spans="1:10" s="58" customFormat="1" ht="19.5" customHeight="1" x14ac:dyDescent="0.25">
      <c r="A17" s="35">
        <v>13</v>
      </c>
      <c r="B17" s="36" t="s">
        <v>26</v>
      </c>
      <c r="C17" s="72">
        <f>IF(GERSC!D18=0,"",ROUND(GERSC!D18/GERSC!C18,2))</f>
        <v>0.98</v>
      </c>
      <c r="D17" s="72">
        <f>IF(GERSC!G18=0,"",ROUND(GERSC!G18/GERSC!F18,2))</f>
        <v>0.93</v>
      </c>
      <c r="E17" s="72">
        <f>IF(GERSC!J18=0,"",ROUND(GERSC!J18/GERSC!I18,2))</f>
        <v>0.96</v>
      </c>
      <c r="F17" s="72">
        <f>IF(GERSC!M18=0,"",ROUND(GERSC!M18/GERSC!L18,2))</f>
        <v>0.97</v>
      </c>
      <c r="G17" s="72">
        <f>IF(GERSC!P18=0,"",ROUND(GERSC!P18/GERSC!O18,2))</f>
        <v>0.96</v>
      </c>
      <c r="H17" s="72">
        <f>IF(GERSC!S18=0,"",ROUND(GERSC!S18/GERSC!R18,2))</f>
        <v>1.23</v>
      </c>
      <c r="I17" s="72">
        <f>IF(GERSC!V18=0,"",ROUND(GERSC!V18/GERSC!U18,2))</f>
        <v>1.06</v>
      </c>
      <c r="J17" s="72">
        <f>IF(GERSC!Y18=0,"",ROUND(GERSC!Y18/GERSC!X18,2))</f>
        <v>0.99</v>
      </c>
    </row>
    <row r="18" spans="1:10" s="58" customFormat="1" ht="19.5" customHeight="1" x14ac:dyDescent="0.25">
      <c r="A18" s="35">
        <v>14</v>
      </c>
      <c r="B18" s="36" t="s">
        <v>27</v>
      </c>
      <c r="C18" s="72">
        <f>IF(GERSC!D19=0,"",ROUND(GERSC!D19/GERSC!C19,2))</f>
        <v>1.0900000000000001</v>
      </c>
      <c r="D18" s="72">
        <f>IF(GERSC!G19=0,"",ROUND(GERSC!G19/GERSC!F19,2))</f>
        <v>1.1100000000000001</v>
      </c>
      <c r="E18" s="72">
        <f>IF(GERSC!J19=0,"",ROUND(GERSC!J19/GERSC!I19,2))</f>
        <v>1.0900000000000001</v>
      </c>
      <c r="F18" s="72">
        <f>IF(GERSC!M19=0,"",ROUND(GERSC!M19/GERSC!L19,2))</f>
        <v>0.67</v>
      </c>
      <c r="G18" s="72">
        <f>IF(GERSC!P19=0,"",ROUND(GERSC!P19/GERSC!O19,2))</f>
        <v>1.02</v>
      </c>
      <c r="H18" s="72">
        <f>IF(GERSC!S19=0,"",ROUND(GERSC!S19/GERSC!R19,2))</f>
        <v>0.81</v>
      </c>
      <c r="I18" s="72">
        <f>IF(GERSC!V19=0,"",ROUND(GERSC!V19/GERSC!U19,2))</f>
        <v>0.72</v>
      </c>
      <c r="J18" s="72">
        <f>IF(GERSC!Y19=0,"",ROUND(GERSC!Y19/GERSC!X19,2))</f>
        <v>1.02</v>
      </c>
    </row>
    <row r="19" spans="1:10" s="58" customFormat="1" ht="19.5" customHeight="1" x14ac:dyDescent="0.25">
      <c r="A19" s="35">
        <v>15</v>
      </c>
      <c r="B19" s="36" t="s">
        <v>28</v>
      </c>
      <c r="C19" s="72">
        <f>IF(GERSC!D20=0,"",ROUND(GERSC!D20/GERSC!C20,2))</f>
        <v>1</v>
      </c>
      <c r="D19" s="72">
        <f>IF(GERSC!G20=0,"",ROUND(GERSC!G20/GERSC!F20,2))</f>
        <v>0.97</v>
      </c>
      <c r="E19" s="72">
        <f>IF(GERSC!J20=0,"",ROUND(GERSC!J20/GERSC!I20,2))</f>
        <v>0.99</v>
      </c>
      <c r="F19" s="72">
        <f>IF(GERSC!M20=0,"",ROUND(GERSC!M20/GERSC!L20,2))</f>
        <v>0.94</v>
      </c>
      <c r="G19" s="72">
        <f>IF(GERSC!P20=0,"",ROUND(GERSC!P20/GERSC!O20,2))</f>
        <v>0.98</v>
      </c>
      <c r="H19" s="72">
        <f>IF(GERSC!S20=0,"",ROUND(GERSC!S20/GERSC!R20,2))</f>
        <v>0.87</v>
      </c>
      <c r="I19" s="72">
        <f>IF(GERSC!V20=0,"",ROUND(GERSC!V20/GERSC!U20,2))</f>
        <v>0.91</v>
      </c>
      <c r="J19" s="72">
        <f>IF(GERSC!Y20=0,"",ROUND(GERSC!Y20/GERSC!X20,2))</f>
        <v>0.97</v>
      </c>
    </row>
    <row r="20" spans="1:10" s="58" customFormat="1" ht="19.5" customHeight="1" x14ac:dyDescent="0.25">
      <c r="A20" s="35">
        <v>16</v>
      </c>
      <c r="B20" s="36" t="s">
        <v>29</v>
      </c>
      <c r="C20" s="72">
        <f>IF(GERSC!D21=0,"",ROUND(GERSC!D21/GERSC!C21,2))</f>
        <v>0.98</v>
      </c>
      <c r="D20" s="72">
        <f>IF(GERSC!G21=0,"",ROUND(GERSC!G21/GERSC!F21,2))</f>
        <v>0.93</v>
      </c>
      <c r="E20" s="72">
        <f>IF(GERSC!J21=0,"",ROUND(GERSC!J21/GERSC!I21,2))</f>
        <v>0.96</v>
      </c>
      <c r="F20" s="72">
        <f>IF(GERSC!M21=0,"",ROUND(GERSC!M21/GERSC!L21,2))</f>
        <v>0.91</v>
      </c>
      <c r="G20" s="72">
        <f>IF(GERSC!P21=0,"",ROUND(GERSC!P21/GERSC!O21,2))</f>
        <v>0.95</v>
      </c>
      <c r="H20" s="72">
        <f>IF(GERSC!S21=0,"",ROUND(GERSC!S21/GERSC!R21,2))</f>
        <v>0.96</v>
      </c>
      <c r="I20" s="72">
        <f>IF(GERSC!V21=0,"",ROUND(GERSC!V21/GERSC!U21,2))</f>
        <v>0.92</v>
      </c>
      <c r="J20" s="72">
        <f>IF(GERSC!Y21=0,"",ROUND(GERSC!Y21/GERSC!X21,2))</f>
        <v>0.94</v>
      </c>
    </row>
    <row r="21" spans="1:10" s="58" customFormat="1" ht="19.5" customHeight="1" x14ac:dyDescent="0.25">
      <c r="A21" s="35">
        <v>17</v>
      </c>
      <c r="B21" s="36" t="s">
        <v>30</v>
      </c>
      <c r="C21" s="72">
        <f>IF(GERSC!D22=0,"",ROUND(GERSC!D22/GERSC!C22,2))</f>
        <v>0.95</v>
      </c>
      <c r="D21" s="72">
        <f>IF(GERSC!G22=0,"",ROUND(GERSC!G22/GERSC!F22,2))</f>
        <v>0.88</v>
      </c>
      <c r="E21" s="72">
        <f>IF(GERSC!J22=0,"",ROUND(GERSC!J22/GERSC!I22,2))</f>
        <v>0.91</v>
      </c>
      <c r="F21" s="72">
        <f>IF(GERSC!M22=0,"",ROUND(GERSC!M22/GERSC!L22,2))</f>
        <v>0.86</v>
      </c>
      <c r="G21" s="72">
        <f>IF(GERSC!P22=0,"",ROUND(GERSC!P22/GERSC!O22,2))</f>
        <v>0.9</v>
      </c>
      <c r="H21" s="72">
        <f>IF(GERSC!S22=0,"",ROUND(GERSC!S22/GERSC!R22,2))</f>
        <v>1.1299999999999999</v>
      </c>
      <c r="I21" s="72">
        <f>IF(GERSC!V22=0,"",ROUND(GERSC!V22/GERSC!U22,2))</f>
        <v>0.97</v>
      </c>
      <c r="J21" s="72">
        <f>IF(GERSC!Y22=0,"",ROUND(GERSC!Y22/GERSC!X22,2))</f>
        <v>0.94</v>
      </c>
    </row>
    <row r="22" spans="1:10" s="58" customFormat="1" ht="19.5" customHeight="1" x14ac:dyDescent="0.25">
      <c r="A22" s="35">
        <v>18</v>
      </c>
      <c r="B22" s="36" t="s">
        <v>31</v>
      </c>
      <c r="C22" s="72">
        <f>IF(GERSC!D23=0,"",ROUND(GERSC!D23/GERSC!C23,2))</f>
        <v>0.59</v>
      </c>
      <c r="D22" s="72">
        <f>IF(GERSC!G23=0,"",ROUND(GERSC!G23/GERSC!F23,2))</f>
        <v>0.92</v>
      </c>
      <c r="E22" s="72">
        <f>IF(GERSC!J23=0,"",ROUND(GERSC!J23/GERSC!I23,2))</f>
        <v>0.68</v>
      </c>
      <c r="F22" s="72">
        <f>IF(GERSC!M23=0,"",ROUND(GERSC!M23/GERSC!L23,2))</f>
        <v>0.66</v>
      </c>
      <c r="G22" s="72">
        <f>IF(GERSC!P23=0,"",ROUND(GERSC!P23/GERSC!O23,2))</f>
        <v>0.69</v>
      </c>
      <c r="H22" s="72">
        <f>IF(GERSC!S23=0,"",ROUND(GERSC!S23/GERSC!R23,2))</f>
        <v>1.62</v>
      </c>
      <c r="I22" s="72">
        <f>IF(GERSC!V23=0,"",ROUND(GERSC!V23/GERSC!U23,2))</f>
        <v>1.17</v>
      </c>
      <c r="J22" s="72">
        <f>IF(GERSC!Y23=0,"",ROUND(GERSC!Y23/GERSC!X23,2))</f>
        <v>0.91</v>
      </c>
    </row>
    <row r="23" spans="1:10" s="58" customFormat="1" ht="19.5" customHeight="1" x14ac:dyDescent="0.25">
      <c r="A23" s="35">
        <v>19</v>
      </c>
      <c r="B23" s="36" t="s">
        <v>55</v>
      </c>
      <c r="C23" s="72" t="str">
        <f>IF(GERSC!D24=0,"",ROUND(GERSC!D24/GERSC!C24,2))</f>
        <v/>
      </c>
      <c r="D23" s="72" t="str">
        <f>IF(GERSC!G24=0,"",ROUND(GERSC!G24/GERSC!F24,2))</f>
        <v/>
      </c>
      <c r="E23" s="72" t="str">
        <f>IF(GERSC!J24=0,"",ROUND(GERSC!J24/GERSC!I24,2))</f>
        <v/>
      </c>
      <c r="F23" s="72" t="str">
        <f>IF(GERSC!M24=0,"",ROUND(GERSC!M24/GERSC!L24,2))</f>
        <v/>
      </c>
      <c r="G23" s="72" t="str">
        <f>IF(GERSC!P24=0,"",ROUND(GERSC!P24/GERSC!O24,2))</f>
        <v/>
      </c>
      <c r="H23" s="72" t="str">
        <f>IF(GERSC!S24=0,"",ROUND(GERSC!S24/GERSC!R24,2))</f>
        <v/>
      </c>
      <c r="I23" s="72" t="str">
        <f>IF(GERSC!V24=0,"",ROUND(GERSC!V24/GERSC!U24,2))</f>
        <v/>
      </c>
      <c r="J23" s="72" t="str">
        <f>IF(GERSC!Y24=0,"",ROUND(GERSC!Y24/GERSC!X24,2))</f>
        <v/>
      </c>
    </row>
    <row r="24" spans="1:10" s="58" customFormat="1" ht="19.5" customHeight="1" x14ac:dyDescent="0.25">
      <c r="A24" s="35">
        <v>20</v>
      </c>
      <c r="B24" s="2" t="s">
        <v>56</v>
      </c>
      <c r="C24" s="72">
        <f>IF(GERSC!D25=0,"",ROUND(GERSC!D25/GERSC!C25,2))</f>
        <v>1.02</v>
      </c>
      <c r="D24" s="72">
        <f>IF(GERSC!G25=0,"",ROUND(GERSC!G25/GERSC!F25,2))</f>
        <v>0.98</v>
      </c>
      <c r="E24" s="72">
        <f>IF(GERSC!J25=0,"",ROUND(GERSC!J25/GERSC!I25,2))</f>
        <v>1.01</v>
      </c>
      <c r="F24" s="72">
        <f>IF(GERSC!M25=0,"",ROUND(GERSC!M25/GERSC!L25,2))</f>
        <v>0.91</v>
      </c>
      <c r="G24" s="72">
        <f>IF(GERSC!P25=0,"",ROUND(GERSC!P25/GERSC!O25,2))</f>
        <v>0.99</v>
      </c>
      <c r="H24" s="72">
        <f>IF(GERSC!S25=0,"",ROUND(GERSC!S25/GERSC!R25,2))</f>
        <v>0.7</v>
      </c>
      <c r="I24" s="72">
        <f>IF(GERSC!V25=0,"",ROUND(GERSC!V25/GERSC!U25,2))</f>
        <v>0.86</v>
      </c>
      <c r="J24" s="72">
        <f>IF(GERSC!Y25=0,"",ROUND(GERSC!Y25/GERSC!X25,2))</f>
        <v>0.98</v>
      </c>
    </row>
    <row r="25" spans="1:10" s="58" customFormat="1" ht="19.5" customHeight="1" x14ac:dyDescent="0.25">
      <c r="A25" s="35">
        <v>21</v>
      </c>
      <c r="B25" s="36" t="s">
        <v>87</v>
      </c>
      <c r="C25" s="72">
        <f>IF(GERSC!D26=0,"",ROUND(GERSC!D26/GERSC!C26,2))</f>
        <v>1.06</v>
      </c>
      <c r="D25" s="72">
        <f>IF(GERSC!G26=0,"",ROUND(GERSC!G26/GERSC!F26,2))</f>
        <v>1.02</v>
      </c>
      <c r="E25" s="72">
        <f>IF(GERSC!J26=0,"",ROUND(GERSC!J26/GERSC!I26,2))</f>
        <v>1.04</v>
      </c>
      <c r="F25" s="72">
        <f>IF(GERSC!M26=0,"",ROUND(GERSC!M26/GERSC!L26,2))</f>
        <v>1.1100000000000001</v>
      </c>
      <c r="G25" s="72">
        <f>IF(GERSC!P26=0,"",ROUND(GERSC!P26/GERSC!O26,2))</f>
        <v>1.05</v>
      </c>
      <c r="H25" s="72">
        <f>IF(GERSC!S26=0,"",ROUND(GERSC!S26/GERSC!R26,2))</f>
        <v>1.1000000000000001</v>
      </c>
      <c r="I25" s="72">
        <f>IF(GERSC!V26=0,"",ROUND(GERSC!V26/GERSC!U26,2))</f>
        <v>1.1100000000000001</v>
      </c>
      <c r="J25" s="72">
        <f>IF(GERSC!Y26=0,"",ROUND(GERSC!Y26/GERSC!X26,2))</f>
        <v>1.06</v>
      </c>
    </row>
    <row r="26" spans="1:10" s="58" customFormat="1" ht="19.5" customHeight="1" x14ac:dyDescent="0.25">
      <c r="A26" s="35">
        <v>22</v>
      </c>
      <c r="B26" s="36" t="s">
        <v>33</v>
      </c>
      <c r="C26" s="72">
        <f>IF(GERSC!D27=0,"",ROUND(GERSC!D27/GERSC!C27,2))</f>
        <v>1.01</v>
      </c>
      <c r="D26" s="72">
        <f>IF(GERSC!G27=0,"",ROUND(GERSC!G27/GERSC!F27,2))</f>
        <v>0.82</v>
      </c>
      <c r="E26" s="72">
        <f>IF(GERSC!J27=0,"",ROUND(GERSC!J27/GERSC!I27,2))</f>
        <v>0.94</v>
      </c>
      <c r="F26" s="72">
        <f>IF(GERSC!M27=0,"",ROUND(GERSC!M27/GERSC!L27,2))</f>
        <v>0.69</v>
      </c>
      <c r="G26" s="72">
        <f>IF(GERSC!P27=0,"",ROUND(GERSC!P27/GERSC!O27,2))</f>
        <v>0.92</v>
      </c>
      <c r="H26" s="72">
        <f>IF(GERSC!S27=0,"",ROUND(GERSC!S27/GERSC!R27,2))</f>
        <v>0.62</v>
      </c>
      <c r="I26" s="72">
        <f>IF(GERSC!V27=0,"",ROUND(GERSC!V27/GERSC!U27,2))</f>
        <v>0.67</v>
      </c>
      <c r="J26" s="72">
        <f>IF(GERSC!Y27=0,"",ROUND(GERSC!Y27/GERSC!X27,2))</f>
        <v>0.9</v>
      </c>
    </row>
    <row r="27" spans="1:10" s="58" customFormat="1" ht="19.5" customHeight="1" x14ac:dyDescent="0.25">
      <c r="A27" s="35">
        <v>23</v>
      </c>
      <c r="B27" s="36" t="s">
        <v>34</v>
      </c>
      <c r="C27" s="72">
        <f>IF(GERSC!D28=0,"",ROUND(GERSC!D28/GERSC!C28,2))</f>
        <v>0.92</v>
      </c>
      <c r="D27" s="72">
        <f>IF(GERSC!G28=0,"",ROUND(GERSC!G28/GERSC!F28,2))</f>
        <v>1.17</v>
      </c>
      <c r="E27" s="72">
        <f>IF(GERSC!J28=0,"",ROUND(GERSC!J28/GERSC!I28,2))</f>
        <v>0.97</v>
      </c>
      <c r="F27" s="72">
        <f>IF(GERSC!M28=0,"",ROUND(GERSC!M28/GERSC!L28,2))</f>
        <v>0.89</v>
      </c>
      <c r="G27" s="72">
        <f>IF(GERSC!P28=0,"",ROUND(GERSC!P28/GERSC!O28,2))</f>
        <v>0.96</v>
      </c>
      <c r="H27" s="72">
        <f>IF(GERSC!S28=0,"",ROUND(GERSC!S28/GERSC!R28,2))</f>
        <v>0.79</v>
      </c>
      <c r="I27" s="72">
        <f>IF(GERSC!V28=0,"",ROUND(GERSC!V28/GERSC!U28,2))</f>
        <v>0.85</v>
      </c>
      <c r="J27" s="72">
        <f>IF(GERSC!Y28=0,"",ROUND(GERSC!Y28/GERSC!X28,2))</f>
        <v>0.94</v>
      </c>
    </row>
    <row r="28" spans="1:10" s="58" customFormat="1" ht="19.5" customHeight="1" x14ac:dyDescent="0.25">
      <c r="A28" s="35">
        <v>24</v>
      </c>
      <c r="B28" s="36" t="s">
        <v>35</v>
      </c>
      <c r="C28" s="72">
        <f>IF(GERSC!D29=0,"",ROUND(GERSC!D29/GERSC!C29,2))</f>
        <v>1.02</v>
      </c>
      <c r="D28" s="72">
        <f>IF(GERSC!G29=0,"",ROUND(GERSC!G29/GERSC!F29,2))</f>
        <v>0.99</v>
      </c>
      <c r="E28" s="72">
        <f>IF(GERSC!J29=0,"",ROUND(GERSC!J29/GERSC!I29,2))</f>
        <v>1.01</v>
      </c>
      <c r="F28" s="72">
        <f>IF(GERSC!M29=0,"",ROUND(GERSC!M29/GERSC!L29,2))</f>
        <v>1.02</v>
      </c>
      <c r="G28" s="72">
        <f>IF(GERSC!P29=0,"",ROUND(GERSC!P29/GERSC!O29,2))</f>
        <v>1.01</v>
      </c>
      <c r="H28" s="72">
        <f>IF(GERSC!S29=0,"",ROUND(GERSC!S29/GERSC!R29,2))</f>
        <v>1.29</v>
      </c>
      <c r="I28" s="72">
        <f>IF(GERSC!V29=0,"",ROUND(GERSC!V29/GERSC!U29,2))</f>
        <v>1.1100000000000001</v>
      </c>
      <c r="J28" s="72">
        <f>IF(GERSC!Y29=0,"",ROUND(GERSC!Y29/GERSC!X29,2))</f>
        <v>1.03</v>
      </c>
    </row>
    <row r="29" spans="1:10" s="58" customFormat="1" ht="19.5" customHeight="1" x14ac:dyDescent="0.25">
      <c r="A29" s="35">
        <v>25</v>
      </c>
      <c r="B29" s="36" t="s">
        <v>36</v>
      </c>
      <c r="C29" s="72">
        <f>IF(GERSC!D30=0,"",ROUND(GERSC!D30/GERSC!C30,2))</f>
        <v>0.98</v>
      </c>
      <c r="D29" s="72">
        <f>IF(GERSC!G30=0,"",ROUND(GERSC!G30/GERSC!F30,2))</f>
        <v>1.01</v>
      </c>
      <c r="E29" s="72">
        <f>IF(GERSC!J30=0,"",ROUND(GERSC!J30/GERSC!I30,2))</f>
        <v>0.99</v>
      </c>
      <c r="F29" s="72">
        <f>IF(GERSC!M30=0,"",ROUND(GERSC!M30/GERSC!L30,2))</f>
        <v>0.99</v>
      </c>
      <c r="G29" s="72">
        <f>IF(GERSC!P30=0,"",ROUND(GERSC!P30/GERSC!O30,2))</f>
        <v>0.99</v>
      </c>
      <c r="H29" s="72">
        <f>IF(GERSC!S30=0,"",ROUND(GERSC!S30/GERSC!R30,2))</f>
        <v>0.77</v>
      </c>
      <c r="I29" s="72">
        <f>IF(GERSC!V30=0,"",ROUND(GERSC!V30/GERSC!U30,2))</f>
        <v>0.94</v>
      </c>
      <c r="J29" s="72">
        <f>IF(GERSC!Y30=0,"",ROUND(GERSC!Y30/GERSC!X30,2))</f>
        <v>0.99</v>
      </c>
    </row>
    <row r="30" spans="1:10" s="58" customFormat="1" ht="19.5" customHeight="1" x14ac:dyDescent="0.25">
      <c r="A30" s="35">
        <v>26</v>
      </c>
      <c r="B30" s="36" t="s">
        <v>37</v>
      </c>
      <c r="C30" s="72">
        <f>IF(GERSC!D31=0,"",ROUND(GERSC!D31/GERSC!C31,2))</f>
        <v>1.05</v>
      </c>
      <c r="D30" s="72">
        <f>IF(GERSC!G31=0,"",ROUND(GERSC!G31/GERSC!F31,2))</f>
        <v>0.93</v>
      </c>
      <c r="E30" s="72">
        <f>IF(GERSC!J31=0,"",ROUND(GERSC!J31/GERSC!I31,2))</f>
        <v>1.02</v>
      </c>
      <c r="F30" s="72">
        <f>IF(GERSC!M31=0,"",ROUND(GERSC!M31/GERSC!L31,2))</f>
        <v>0.8</v>
      </c>
      <c r="G30" s="72">
        <f>IF(GERSC!P31=0,"",ROUND(GERSC!P31/GERSC!O31,2))</f>
        <v>1</v>
      </c>
      <c r="H30" s="72">
        <f>IF(GERSC!S31=0,"",ROUND(GERSC!S31/GERSC!R31,2))</f>
        <v>0.8</v>
      </c>
      <c r="I30" s="72">
        <f>IF(GERSC!V31=0,"",ROUND(GERSC!V31/GERSC!U31,2))</f>
        <v>0.8</v>
      </c>
      <c r="J30" s="72">
        <f>IF(GERSC!Y31=0,"",ROUND(GERSC!Y31/GERSC!X31,2))</f>
        <v>0.99</v>
      </c>
    </row>
    <row r="31" spans="1:10" s="58" customFormat="1" ht="19.5" customHeight="1" x14ac:dyDescent="0.25">
      <c r="A31" s="35">
        <v>27</v>
      </c>
      <c r="B31" s="36" t="s">
        <v>38</v>
      </c>
      <c r="C31" s="72">
        <f>IF(GERSC!D32=0,"",ROUND(GERSC!D32/GERSC!C32,2))</f>
        <v>1.07</v>
      </c>
      <c r="D31" s="72">
        <f>IF(GERSC!G32=0,"",ROUND(GERSC!G32/GERSC!F32,2))</f>
        <v>1.06</v>
      </c>
      <c r="E31" s="72">
        <f>IF(GERSC!J32=0,"",ROUND(GERSC!J32/GERSC!I32,2))</f>
        <v>1.07</v>
      </c>
      <c r="F31" s="72">
        <f>IF(GERSC!M32=0,"",ROUND(GERSC!M32/GERSC!L32,2))</f>
        <v>0.92</v>
      </c>
      <c r="G31" s="72">
        <f>IF(GERSC!P32=0,"",ROUND(GERSC!P32/GERSC!O32,2))</f>
        <v>1.04</v>
      </c>
      <c r="H31" s="72">
        <f>IF(GERSC!S32=0,"",ROUND(GERSC!S32/GERSC!R32,2))</f>
        <v>0.94</v>
      </c>
      <c r="I31" s="72">
        <f>IF(GERSC!V32=0,"",ROUND(GERSC!V32/GERSC!U32,2))</f>
        <v>0.93</v>
      </c>
      <c r="J31" s="72">
        <f>IF(GERSC!Y32=0,"",ROUND(GERSC!Y32/GERSC!X32,2))</f>
        <v>1.04</v>
      </c>
    </row>
    <row r="32" spans="1:10" s="58" customFormat="1" ht="19.5" customHeight="1" x14ac:dyDescent="0.25">
      <c r="A32" s="35">
        <v>28</v>
      </c>
      <c r="B32" s="36" t="s">
        <v>39</v>
      </c>
      <c r="C32" s="72">
        <f>IF(GERSC!D33=0,"",ROUND(GERSC!D33/GERSC!C33,2))</f>
        <v>0.96</v>
      </c>
      <c r="D32" s="72">
        <f>IF(GERSC!G33=0,"",ROUND(GERSC!G33/GERSC!F33,2))</f>
        <v>0.98</v>
      </c>
      <c r="E32" s="72">
        <f>IF(GERSC!J33=0,"",ROUND(GERSC!J33/GERSC!I33,2))</f>
        <v>0.97</v>
      </c>
      <c r="F32" s="72">
        <f>IF(GERSC!M33=0,"",ROUND(GERSC!M33/GERSC!L33,2))</f>
        <v>1.1499999999999999</v>
      </c>
      <c r="G32" s="72">
        <f>IF(GERSC!P33=0,"",ROUND(GERSC!P33/GERSC!O33,2))</f>
        <v>0.99</v>
      </c>
      <c r="H32" s="72">
        <f>IF(GERSC!S33=0,"",ROUND(GERSC!S33/GERSC!R33,2))</f>
        <v>0.86</v>
      </c>
      <c r="I32" s="72">
        <f>IF(GERSC!V33=0,"",ROUND(GERSC!V33/GERSC!U33,2))</f>
        <v>1.07</v>
      </c>
      <c r="J32" s="72">
        <f>IF(GERSC!Y33=0,"",ROUND(GERSC!Y33/GERSC!X33,2))</f>
        <v>0.99</v>
      </c>
    </row>
    <row r="33" spans="1:10" s="58" customFormat="1" ht="19.5" customHeight="1" x14ac:dyDescent="0.25">
      <c r="A33" s="35">
        <v>29</v>
      </c>
      <c r="B33" s="36" t="s">
        <v>40</v>
      </c>
      <c r="C33" s="72" t="str">
        <f>IF(GERSC!D34=0,"",ROUND(GERSC!D34/GERSC!C34,2))</f>
        <v/>
      </c>
      <c r="D33" s="72" t="str">
        <f>IF(GERSC!G34=0,"",ROUND(GERSC!G34/GERSC!F34,2))</f>
        <v/>
      </c>
      <c r="E33" s="72" t="str">
        <f>IF(GERSC!J34=0,"",ROUND(GERSC!J34/GERSC!I34,2))</f>
        <v/>
      </c>
      <c r="F33" s="72" t="str">
        <f>IF(GERSC!M34=0,"",ROUND(GERSC!M34/GERSC!L34,2))</f>
        <v/>
      </c>
      <c r="G33" s="72" t="str">
        <f>IF(GERSC!P34=0,"",ROUND(GERSC!P34/GERSC!O34,2))</f>
        <v/>
      </c>
      <c r="H33" s="72" t="str">
        <f>IF(GERSC!S34=0,"",ROUND(GERSC!S34/GERSC!R34,2))</f>
        <v/>
      </c>
      <c r="I33" s="72" t="str">
        <f>IF(GERSC!V34=0,"",ROUND(GERSC!V34/GERSC!U34,2))</f>
        <v/>
      </c>
      <c r="J33" s="72" t="str">
        <f>IF(GERSC!Y34=0,"",ROUND(GERSC!Y34/GERSC!X34,2))</f>
        <v/>
      </c>
    </row>
    <row r="34" spans="1:10" s="58" customFormat="1" ht="19.5" customHeight="1" x14ac:dyDescent="0.25">
      <c r="A34" s="35">
        <v>30</v>
      </c>
      <c r="B34" s="36" t="s">
        <v>41</v>
      </c>
      <c r="C34" s="72">
        <f>IF(GERSC!D35=0,"",ROUND(GERSC!D35/GERSC!C35,2))</f>
        <v>0.94</v>
      </c>
      <c r="D34" s="72">
        <f>IF(GERSC!G35=0,"",ROUND(GERSC!G35/GERSC!F35,2))</f>
        <v>1.05</v>
      </c>
      <c r="E34" s="72">
        <f>IF(GERSC!J35=0,"",ROUND(GERSC!J35/GERSC!I35,2))</f>
        <v>0.99</v>
      </c>
      <c r="F34" s="72">
        <f>IF(GERSC!M35=0,"",ROUND(GERSC!M35/GERSC!L35,2))</f>
        <v>0.85</v>
      </c>
      <c r="G34" s="72">
        <f>IF(GERSC!P35=0,"",ROUND(GERSC!P35/GERSC!O35,2))</f>
        <v>0.96</v>
      </c>
      <c r="H34" s="72">
        <f>IF(GERSC!S35=0,"",ROUND(GERSC!S35/GERSC!R35,2))</f>
        <v>1.07</v>
      </c>
      <c r="I34" s="72">
        <f>IF(GERSC!V35=0,"",ROUND(GERSC!V35/GERSC!U35,2))</f>
        <v>0.94</v>
      </c>
      <c r="J34" s="72">
        <f>IF(GERSC!Y35=0,"",ROUND(GERSC!Y35/GERSC!X35,2))</f>
        <v>0.97</v>
      </c>
    </row>
    <row r="35" spans="1:10" s="58" customFormat="1" ht="19.5" customHeight="1" x14ac:dyDescent="0.25">
      <c r="A35" s="35">
        <v>31</v>
      </c>
      <c r="B35" s="36" t="s">
        <v>42</v>
      </c>
      <c r="C35" s="72">
        <f>IF(GERSC!D36=0,"",ROUND(GERSC!D36/GERSC!C36,2))</f>
        <v>0.79</v>
      </c>
      <c r="D35" s="72">
        <f>IF(GERSC!G36=0,"",ROUND(GERSC!G36/GERSC!F36,2))</f>
        <v>1.3</v>
      </c>
      <c r="E35" s="72">
        <f>IF(GERSC!J36=0,"",ROUND(GERSC!J36/GERSC!I36,2))</f>
        <v>0.94</v>
      </c>
      <c r="F35" s="72">
        <f>IF(GERSC!M36=0,"",ROUND(GERSC!M36/GERSC!L36,2))</f>
        <v>1.49</v>
      </c>
      <c r="G35" s="72">
        <f>IF(GERSC!P36=0,"",ROUND(GERSC!P36/GERSC!O36,2))</f>
        <v>1.03</v>
      </c>
      <c r="H35" s="72">
        <f>IF(GERSC!S36=0,"",ROUND(GERSC!S36/GERSC!R36,2))</f>
        <v>1.28</v>
      </c>
      <c r="I35" s="72">
        <f>IF(GERSC!V36=0,"",ROUND(GERSC!V36/GERSC!U36,2))</f>
        <v>1.36</v>
      </c>
      <c r="J35" s="72">
        <f>IF(GERSC!Y36=0,"",ROUND(GERSC!Y36/GERSC!X36,2))</f>
        <v>1.06</v>
      </c>
    </row>
    <row r="36" spans="1:10" s="58" customFormat="1" ht="19.5" customHeight="1" x14ac:dyDescent="0.25">
      <c r="A36" s="35">
        <v>32</v>
      </c>
      <c r="B36" s="36" t="s">
        <v>43</v>
      </c>
      <c r="C36" s="72">
        <f>IF(GERSC!D37=0,"",ROUND(GERSC!D37/GERSC!C37,2))</f>
        <v>1.04</v>
      </c>
      <c r="D36" s="72">
        <f>IF(GERSC!G37=0,"",ROUND(GERSC!G37/GERSC!F37,2))</f>
        <v>1.1100000000000001</v>
      </c>
      <c r="E36" s="72">
        <f>IF(GERSC!J37=0,"",ROUND(GERSC!J37/GERSC!I37,2))</f>
        <v>1.07</v>
      </c>
      <c r="F36" s="72">
        <f>IF(GERSC!M37=0,"",ROUND(GERSC!M37/GERSC!L37,2))</f>
        <v>0.89</v>
      </c>
      <c r="G36" s="72">
        <f>IF(GERSC!P37=0,"",ROUND(GERSC!P37/GERSC!O37,2))</f>
        <v>1.03</v>
      </c>
      <c r="H36" s="72">
        <f>IF(GERSC!S37=0,"",ROUND(GERSC!S37/GERSC!R37,2))</f>
        <v>1.03</v>
      </c>
      <c r="I36" s="72">
        <f>IF(GERSC!V37=0,"",ROUND(GERSC!V37/GERSC!U37,2))</f>
        <v>0.95</v>
      </c>
      <c r="J36" s="72">
        <f>IF(GERSC!Y37=0,"",ROUND(GERSC!Y37/GERSC!X37,2))</f>
        <v>1.03</v>
      </c>
    </row>
    <row r="37" spans="1:10" s="58" customFormat="1" ht="19.5" customHeight="1" x14ac:dyDescent="0.25">
      <c r="A37" s="35">
        <v>33</v>
      </c>
      <c r="B37" s="36" t="s">
        <v>44</v>
      </c>
      <c r="C37" s="72">
        <f>IF(GERSC!D38=0,"",ROUND(GERSC!D38/GERSC!C38,2))</f>
        <v>1.01</v>
      </c>
      <c r="D37" s="72">
        <f>IF(GERSC!G38=0,"",ROUND(GERSC!G38/GERSC!F38,2))</f>
        <v>1.1100000000000001</v>
      </c>
      <c r="E37" s="72">
        <f>IF(GERSC!J38=0,"",ROUND(GERSC!J38/GERSC!I38,2))</f>
        <v>1.04</v>
      </c>
      <c r="F37" s="72">
        <f>IF(GERSC!M38=0,"",ROUND(GERSC!M38/GERSC!L38,2))</f>
        <v>1.1100000000000001</v>
      </c>
      <c r="G37" s="72">
        <f>IF(GERSC!P38=0,"",ROUND(GERSC!P38/GERSC!O38,2))</f>
        <v>1.05</v>
      </c>
      <c r="H37" s="72">
        <f>IF(GERSC!S38=0,"",ROUND(GERSC!S38/GERSC!R38,2))</f>
        <v>1.1399999999999999</v>
      </c>
      <c r="I37" s="72">
        <f>IF(GERSC!V38=0,"",ROUND(GERSC!V38/GERSC!U38,2))</f>
        <v>1.1200000000000001</v>
      </c>
      <c r="J37" s="72">
        <f>IF(GERSC!Y38=0,"",ROUND(GERSC!Y38/GERSC!X38,2))</f>
        <v>1.06</v>
      </c>
    </row>
    <row r="38" spans="1:10" s="58" customFormat="1" ht="19.5" customHeight="1" x14ac:dyDescent="0.25">
      <c r="A38" s="35">
        <v>34</v>
      </c>
      <c r="B38" s="36" t="s">
        <v>45</v>
      </c>
      <c r="C38" s="72" t="str">
        <f>IF(GERSC!D39=0,"",ROUND(GERSC!D39/GERSC!C39,2))</f>
        <v/>
      </c>
      <c r="D38" s="72" t="str">
        <f>IF(GERSC!G39=0,"",ROUND(GERSC!G39/GERSC!F39,2))</f>
        <v/>
      </c>
      <c r="E38" s="72" t="str">
        <f>IF(GERSC!J39=0,"",ROUND(GERSC!J39/GERSC!I39,2))</f>
        <v/>
      </c>
      <c r="F38" s="72" t="str">
        <f>IF(GERSC!M39=0,"",ROUND(GERSC!M39/GERSC!L39,2))</f>
        <v/>
      </c>
      <c r="G38" s="72" t="str">
        <f>IF(GERSC!P39=0,"",ROUND(GERSC!P39/GERSC!O39,2))</f>
        <v/>
      </c>
      <c r="H38" s="72" t="str">
        <f>IF(GERSC!S39=0,"",ROUND(GERSC!S39/GERSC!R39,2))</f>
        <v/>
      </c>
      <c r="I38" s="72" t="str">
        <f>IF(GERSC!V39=0,"",ROUND(GERSC!V39/GERSC!U39,2))</f>
        <v/>
      </c>
      <c r="J38" s="72" t="str">
        <f>IF(GERSC!Y39=0,"",ROUND(GERSC!Y39/GERSC!X39,2))</f>
        <v/>
      </c>
    </row>
    <row r="39" spans="1:10" s="58" customFormat="1" ht="19.5" customHeight="1" x14ac:dyDescent="0.25">
      <c r="A39" s="35">
        <v>35</v>
      </c>
      <c r="B39" s="36" t="s">
        <v>46</v>
      </c>
      <c r="C39" s="72">
        <f>IF(GERSC!D40=0,"",ROUND(GERSC!D40/GERSC!C40,2))</f>
        <v>0.97</v>
      </c>
      <c r="D39" s="72">
        <f>IF(GERSC!G40=0,"",ROUND(GERSC!G40/GERSC!F40,2))</f>
        <v>0.93</v>
      </c>
      <c r="E39" s="72">
        <f>IF(GERSC!J40=0,"",ROUND(GERSC!J40/GERSC!I40,2))</f>
        <v>0.95</v>
      </c>
      <c r="F39" s="72">
        <f>IF(GERSC!M40=0,"",ROUND(GERSC!M40/GERSC!L40,2))</f>
        <v>0.94</v>
      </c>
      <c r="G39" s="72">
        <f>IF(GERSC!P40=0,"",ROUND(GERSC!P40/GERSC!O40,2))</f>
        <v>0.95</v>
      </c>
      <c r="H39" s="72">
        <f>IF(GERSC!S40=0,"",ROUND(GERSC!S40/GERSC!R40,2))</f>
        <v>1.25</v>
      </c>
      <c r="I39" s="72">
        <f>IF(GERSC!V40=0,"",ROUND(GERSC!V40/GERSC!U40,2))</f>
        <v>1.05</v>
      </c>
      <c r="J39" s="72">
        <f>IF(GERSC!Y40=0,"",ROUND(GERSC!Y40/GERSC!X40,2))</f>
        <v>0.98</v>
      </c>
    </row>
    <row r="40" spans="1:10" s="117" customFormat="1" ht="19.5" customHeight="1" x14ac:dyDescent="0.25">
      <c r="A40" s="242" t="s">
        <v>47</v>
      </c>
      <c r="B40" s="242"/>
      <c r="C40" s="127">
        <f>IF(GERSC!D41=0,"",ROUND(GERSC!D41/GERSC!C41,2))</f>
        <v>1.01</v>
      </c>
      <c r="D40" s="127">
        <f>IF(GERSC!G41=0,"",ROUND(GERSC!G41/GERSC!F41,2))</f>
        <v>0.96</v>
      </c>
      <c r="E40" s="127">
        <f>IF(GERSC!J41=0,"",ROUND(GERSC!J41/GERSC!I41,2))</f>
        <v>1</v>
      </c>
      <c r="F40" s="127">
        <f>IF(GERSC!M41=0,"",ROUND(GERSC!M41/GERSC!L41,2))</f>
        <v>0.91</v>
      </c>
      <c r="G40" s="127">
        <f>IF(GERSC!P41=0,"",ROUND(GERSC!P41/GERSC!O41,2))</f>
        <v>0.99</v>
      </c>
      <c r="H40" s="127">
        <f>IF(GERSC!S41=0,"",ROUND(GERSC!S41/GERSC!R41,2))</f>
        <v>0.9</v>
      </c>
      <c r="I40" s="127">
        <f>IF(GERSC!V41=0,"",ROUND(GERSC!V41/GERSC!U41,2))</f>
        <v>0.91</v>
      </c>
      <c r="J40" s="127">
        <f>IF(GERSC!Y41=0,"",ROUND(GERSC!Y41/GERSC!X41,2))</f>
        <v>0.99</v>
      </c>
    </row>
    <row r="41" spans="1:10" s="58" customFormat="1" x14ac:dyDescent="0.25">
      <c r="A41" s="59"/>
      <c r="B41" s="59"/>
      <c r="C41" s="43"/>
      <c r="D41" s="43"/>
      <c r="E41" s="43"/>
      <c r="F41" s="43"/>
      <c r="G41" s="43"/>
      <c r="H41" s="43"/>
      <c r="I41" s="43"/>
      <c r="J41" s="43"/>
    </row>
    <row r="47" spans="1:10" s="69" customFormat="1" x14ac:dyDescent="0.25"/>
  </sheetData>
  <mergeCells count="1">
    <mergeCell ref="A40:B40"/>
  </mergeCells>
  <printOptions horizontalCentered="1"/>
  <pageMargins left="0.2" right="0.22" top="0.44" bottom="0.59" header="0.2" footer="0.33"/>
  <pageSetup paperSize="9" scale="98" firstPageNumber="61" orientation="portrait" useFirstPageNumber="1" r:id="rId1"/>
  <headerFooter alignWithMargins="0">
    <oddFooter>&amp;LSTATISTICS OF SCHOOL EDUCATION 2010-11&amp;R&amp;P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1" zoomScaleSheetLayoutView="100" workbookViewId="0">
      <selection activeCell="F12" sqref="F1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51" customFormat="1" ht="24.75" customHeight="1" x14ac:dyDescent="0.25">
      <c r="A1" s="49"/>
      <c r="B1" s="50"/>
      <c r="C1" s="33" t="s">
        <v>178</v>
      </c>
      <c r="D1" s="33"/>
      <c r="E1" s="33"/>
      <c r="F1" s="33"/>
      <c r="G1" s="33"/>
      <c r="H1" s="33"/>
      <c r="I1" s="33"/>
      <c r="J1" s="33"/>
    </row>
    <row r="2" spans="1:10" ht="15.75" customHeight="1" x14ac:dyDescent="0.25">
      <c r="A2" s="34"/>
      <c r="B2" s="34"/>
      <c r="C2" s="205" t="s">
        <v>100</v>
      </c>
      <c r="D2" s="52"/>
      <c r="E2" s="52"/>
      <c r="F2" s="52"/>
      <c r="G2" s="52"/>
      <c r="H2" s="52"/>
      <c r="I2" s="52"/>
      <c r="J2" s="52"/>
    </row>
    <row r="3" spans="1:10" s="53" customFormat="1" ht="37.5" customHeight="1" x14ac:dyDescent="0.25">
      <c r="A3" s="129" t="s">
        <v>70</v>
      </c>
      <c r="B3" s="129" t="s">
        <v>68</v>
      </c>
      <c r="C3" s="131" t="s">
        <v>147</v>
      </c>
      <c r="D3" s="131" t="s">
        <v>141</v>
      </c>
      <c r="E3" s="131" t="s">
        <v>148</v>
      </c>
      <c r="F3" s="131" t="s">
        <v>142</v>
      </c>
      <c r="G3" s="131" t="s">
        <v>143</v>
      </c>
      <c r="H3" s="131" t="s">
        <v>144</v>
      </c>
      <c r="I3" s="131" t="s">
        <v>145</v>
      </c>
      <c r="J3" s="129" t="s">
        <v>146</v>
      </c>
    </row>
    <row r="4" spans="1:10" s="56" customFormat="1" ht="13.5" customHeight="1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  <c r="F4" s="32">
        <v>6</v>
      </c>
      <c r="G4" s="32">
        <v>7</v>
      </c>
      <c r="H4" s="32">
        <v>8</v>
      </c>
      <c r="I4" s="32">
        <v>9</v>
      </c>
      <c r="J4" s="32">
        <v>10</v>
      </c>
    </row>
    <row r="5" spans="1:10" s="58" customFormat="1" ht="19.5" customHeight="1" x14ac:dyDescent="0.25">
      <c r="A5" s="35">
        <v>1</v>
      </c>
      <c r="B5" s="36" t="s">
        <v>16</v>
      </c>
      <c r="C5" s="72">
        <f>IF(GERST!D6=0,"",ROUND(GERST!D6/GERST!C6,2))</f>
        <v>1.01</v>
      </c>
      <c r="D5" s="72">
        <f>IF(GERST!G6=0,"",ROUND(GERST!G6/GERST!F6,2))</f>
        <v>0.99</v>
      </c>
      <c r="E5" s="72">
        <f>IF(GERST!J6=0,"",ROUND(GERST!J6/GERST!I6,2))</f>
        <v>1.01</v>
      </c>
      <c r="F5" s="72">
        <f>IF(GERST!M6=0,"",ROUND(GERST!M6/GERST!L6,2))</f>
        <v>1.04</v>
      </c>
      <c r="G5" s="72">
        <f>IF(GERST!P6=0,"",ROUND(GERST!P6/GERST!O6,2))</f>
        <v>1.02</v>
      </c>
      <c r="H5" s="72">
        <f>IF(GERST!S6=0,"",ROUND(GERST!S6/GERST!R6,2))</f>
        <v>0.76</v>
      </c>
      <c r="I5" s="72">
        <f>IF(GERST!V6=0,"",ROUND(GERST!V6/GERST!U6,2))</f>
        <v>0.92</v>
      </c>
      <c r="J5" s="72">
        <f>IF(GERST!Y6=0,"",ROUND(GERST!Y6/GERST!X6,2))</f>
        <v>0.99</v>
      </c>
    </row>
    <row r="6" spans="1:10" s="58" customFormat="1" ht="19.5" customHeight="1" x14ac:dyDescent="0.25">
      <c r="A6" s="35">
        <v>2</v>
      </c>
      <c r="B6" s="36" t="s">
        <v>17</v>
      </c>
      <c r="C6" s="72">
        <f>IF(GERST!D7=0,"",ROUND(GERST!D7/GERST!C7,2))</f>
        <v>0.96</v>
      </c>
      <c r="D6" s="72">
        <f>IF(GERST!G7=0,"",ROUND(GERST!G7/GERST!F7,2))</f>
        <v>0.94</v>
      </c>
      <c r="E6" s="72">
        <f>IF(GERST!J7=0,"",ROUND(GERST!J7/GERST!I7,2))</f>
        <v>0.95</v>
      </c>
      <c r="F6" s="72">
        <f>IF(GERST!M7=0,"",ROUND(GERST!M7/GERST!L7,2))</f>
        <v>0.89</v>
      </c>
      <c r="G6" s="72">
        <f>IF(GERST!P7=0,"",ROUND(GERST!P7/GERST!O7,2))</f>
        <v>0.95</v>
      </c>
      <c r="H6" s="72">
        <f>IF(GERST!S7=0,"",ROUND(GERST!S7/GERST!R7,2))</f>
        <v>0.9</v>
      </c>
      <c r="I6" s="72">
        <f>IF(GERST!V7=0,"",ROUND(GERST!V7/GERST!U7,2))</f>
        <v>0.9</v>
      </c>
      <c r="J6" s="72">
        <f>IF(GERST!Y7=0,"",ROUND(GERST!Y7/GERST!X7,2))</f>
        <v>0.95</v>
      </c>
    </row>
    <row r="7" spans="1:10" s="58" customFormat="1" ht="19.5" customHeight="1" x14ac:dyDescent="0.25">
      <c r="A7" s="35">
        <v>3</v>
      </c>
      <c r="B7" s="36" t="s">
        <v>49</v>
      </c>
      <c r="C7" s="72">
        <f>IF(GERST!D8=0,"",ROUND(GERST!D8/GERST!C8,2))</f>
        <v>1.02</v>
      </c>
      <c r="D7" s="72">
        <f>IF(GERST!G8=0,"",ROUND(GERST!G8/GERST!F8,2))</f>
        <v>0.98</v>
      </c>
      <c r="E7" s="72">
        <f>IF(GERST!J8=0,"",ROUND(GERST!J8/GERST!I8,2))</f>
        <v>1.01</v>
      </c>
      <c r="F7" s="72">
        <f>IF(GERST!M8=0,"",ROUND(GERST!M8/GERST!L8,2))</f>
        <v>0.85</v>
      </c>
      <c r="G7" s="72">
        <f>IF(GERST!P8=0,"",ROUND(GERST!P8/GERST!O8,2))</f>
        <v>0.98</v>
      </c>
      <c r="H7" s="72">
        <f>IF(GERST!S8=0,"",ROUND(GERST!S8/GERST!R8,2))</f>
        <v>0.68</v>
      </c>
      <c r="I7" s="72">
        <f>IF(GERST!V8=0,"",ROUND(GERST!V8/GERST!U8,2))</f>
        <v>0.8</v>
      </c>
      <c r="J7" s="72">
        <f>IF(GERST!Y8=0,"",ROUND(GERST!Y8/GERST!X8,2))</f>
        <v>0.96</v>
      </c>
    </row>
    <row r="8" spans="1:10" s="58" customFormat="1" ht="19.5" customHeight="1" x14ac:dyDescent="0.25">
      <c r="A8" s="35">
        <v>4</v>
      </c>
      <c r="B8" s="36" t="s">
        <v>18</v>
      </c>
      <c r="C8" s="72">
        <f>IF(GERST!D9=0,"",ROUND(GERST!D9/GERST!C9,2))</f>
        <v>0.75</v>
      </c>
      <c r="D8" s="72">
        <f>IF(GERST!G9=0,"",ROUND(GERST!G9/GERST!F9,2))</f>
        <v>0.75</v>
      </c>
      <c r="E8" s="72">
        <f>IF(GERST!J9=0,"",ROUND(GERST!J9/GERST!I9,2))</f>
        <v>0.75</v>
      </c>
      <c r="F8" s="72">
        <f>IF(GERST!M9=0,"",ROUND(GERST!M9/GERST!L9,2))</f>
        <v>0.65</v>
      </c>
      <c r="G8" s="72">
        <f>IF(GERST!P9=0,"",ROUND(GERST!P9/GERST!O9,2))</f>
        <v>0.74</v>
      </c>
      <c r="H8" s="72">
        <f>IF(GERST!S9=0,"",ROUND(GERST!S9/GERST!R9,2))</f>
        <v>0.57999999999999996</v>
      </c>
      <c r="I8" s="72">
        <f>IF(GERST!V9=0,"",ROUND(GERST!V9/GERST!U9,2))</f>
        <v>0.62</v>
      </c>
      <c r="J8" s="72">
        <f>IF(GERST!Y9=0,"",ROUND(GERST!Y9/GERST!X9,2))</f>
        <v>0.73</v>
      </c>
    </row>
    <row r="9" spans="1:10" s="58" customFormat="1" ht="19.5" customHeight="1" x14ac:dyDescent="0.25">
      <c r="A9" s="35">
        <v>5</v>
      </c>
      <c r="B9" s="40" t="s">
        <v>19</v>
      </c>
      <c r="C9" s="72">
        <f>IF(GERST!D10=0,"",ROUND(GERST!D10/GERST!C10,2))</f>
        <v>0.95</v>
      </c>
      <c r="D9" s="72">
        <f>IF(GERST!G10=0,"",ROUND(GERST!G10/GERST!F10,2))</f>
        <v>0.9</v>
      </c>
      <c r="E9" s="72">
        <f>IF(GERST!J10=0,"",ROUND(GERST!J10/GERST!I10,2))</f>
        <v>0.94</v>
      </c>
      <c r="F9" s="72">
        <f>IF(GERST!M10=0,"",ROUND(GERST!M10/GERST!L10,2))</f>
        <v>0.95</v>
      </c>
      <c r="G9" s="72">
        <f>IF(GERST!P10=0,"",ROUND(GERST!P10/GERST!O10,2))</f>
        <v>0.94</v>
      </c>
      <c r="H9" s="72">
        <f>IF(GERST!S10=0,"",ROUND(GERST!S10/GERST!R10,2))</f>
        <v>0.76</v>
      </c>
      <c r="I9" s="72">
        <f>IF(GERST!V10=0,"",ROUND(GERST!V10/GERST!U10,2))</f>
        <v>0.88</v>
      </c>
      <c r="J9" s="72">
        <f>IF(GERST!Y10=0,"",ROUND(GERST!Y10/GERST!X10,2))</f>
        <v>0.93</v>
      </c>
    </row>
    <row r="10" spans="1:10" s="58" customFormat="1" ht="19.5" customHeight="1" x14ac:dyDescent="0.25">
      <c r="A10" s="35">
        <v>6</v>
      </c>
      <c r="B10" s="36" t="s">
        <v>20</v>
      </c>
      <c r="C10" s="72">
        <f>IF(GERST!D11=0,"",ROUND(GERST!D11/GERST!C11,2))</f>
        <v>0.63</v>
      </c>
      <c r="D10" s="72">
        <f>IF(GERST!G11=0,"",ROUND(GERST!G11/GERST!F11,2))</f>
        <v>1.02</v>
      </c>
      <c r="E10" s="72">
        <f>IF(GERST!J11=0,"",ROUND(GERST!J11/GERST!I11,2))</f>
        <v>0.76</v>
      </c>
      <c r="F10" s="72">
        <f>IF(GERST!M11=0,"",ROUND(GERST!M11/GERST!L11,2))</f>
        <v>0.67</v>
      </c>
      <c r="G10" s="72">
        <f>IF(GERST!P11=0,"",ROUND(GERST!P11/GERST!O11,2))</f>
        <v>0.75</v>
      </c>
      <c r="H10" s="72">
        <f>IF(GERST!S11=0,"",ROUND(GERST!S11/GERST!R11,2))</f>
        <v>1.49</v>
      </c>
      <c r="I10" s="72">
        <f>IF(GERST!V11=0,"",ROUND(GERST!V11/GERST!U11,2))</f>
        <v>1.03</v>
      </c>
      <c r="J10" s="72">
        <f>IF(GERST!Y11=0,"",ROUND(GERST!Y11/GERST!X11,2))</f>
        <v>0.83</v>
      </c>
    </row>
    <row r="11" spans="1:10" s="58" customFormat="1" ht="19.5" customHeight="1" x14ac:dyDescent="0.25">
      <c r="A11" s="35">
        <v>7</v>
      </c>
      <c r="B11" s="36" t="s">
        <v>21</v>
      </c>
      <c r="C11" s="72">
        <f>IF(GERST!D12=0,"",ROUND(GERST!D12/GERST!C12,2))</f>
        <v>1.02</v>
      </c>
      <c r="D11" s="72">
        <f>IF(GERST!G12=0,"",ROUND(GERST!G12/GERST!F12,2))</f>
        <v>0.96</v>
      </c>
      <c r="E11" s="72">
        <f>IF(GERST!J12=0,"",ROUND(GERST!J12/GERST!I12,2))</f>
        <v>1.01</v>
      </c>
      <c r="F11" s="72">
        <f>IF(GERST!M12=0,"",ROUND(GERST!M12/GERST!L12,2))</f>
        <v>0.99</v>
      </c>
      <c r="G11" s="72">
        <f>IF(GERST!P12=0,"",ROUND(GERST!P12/GERST!O12,2))</f>
        <v>1</v>
      </c>
      <c r="H11" s="72">
        <f>IF(GERST!S12=0,"",ROUND(GERST!S12/GERST!R12,2))</f>
        <v>0.89</v>
      </c>
      <c r="I11" s="72">
        <f>IF(GERST!V12=0,"",ROUND(GERST!V12/GERST!U12,2))</f>
        <v>0.95</v>
      </c>
      <c r="J11" s="72">
        <f>IF(GERST!Y12=0,"",ROUND(GERST!Y12/GERST!X12,2))</f>
        <v>1</v>
      </c>
    </row>
    <row r="12" spans="1:10" s="58" customFormat="1" ht="19.5" customHeight="1" x14ac:dyDescent="0.25">
      <c r="A12" s="35">
        <v>8</v>
      </c>
      <c r="B12" s="36" t="s">
        <v>22</v>
      </c>
      <c r="C12" s="72" t="str">
        <f>IF(GERST!D13=0,"",ROUND(GERST!D13/GERST!C13,2))</f>
        <v/>
      </c>
      <c r="D12" s="72" t="str">
        <f>IF(GERST!G13=0,"",ROUND(GERST!G13/GERST!F13,2))</f>
        <v/>
      </c>
      <c r="E12" s="72" t="str">
        <f>IF(GERST!J13=0,"",ROUND(GERST!J13/GERST!I13,2))</f>
        <v/>
      </c>
      <c r="F12" s="72" t="str">
        <f>IF(GERST!M13=0,"",ROUND(GERST!M13/GERST!L13,2))</f>
        <v/>
      </c>
      <c r="G12" s="72" t="str">
        <f>IF(GERST!P13=0,"",ROUND(GERST!P13/GERST!O13,2))</f>
        <v/>
      </c>
      <c r="H12" s="72" t="str">
        <f>IF(GERST!S13=0,"",ROUND(GERST!S13/GERST!R13,2))</f>
        <v/>
      </c>
      <c r="I12" s="72" t="str">
        <f>IF(GERST!V13=0,"",ROUND(GERST!V13/GERST!U13,2))</f>
        <v/>
      </c>
      <c r="J12" s="72" t="str">
        <f>IF(GERST!Y13=0,"",ROUND(GERST!Y13/GERST!X13,2))</f>
        <v/>
      </c>
    </row>
    <row r="13" spans="1:10" s="58" customFormat="1" ht="19.5" customHeight="1" x14ac:dyDescent="0.25">
      <c r="A13" s="35">
        <v>9</v>
      </c>
      <c r="B13" s="36" t="s">
        <v>23</v>
      </c>
      <c r="C13" s="72">
        <f>IF(GERST!D14=0,"",ROUND(GERST!D14/GERST!C14,2))</f>
        <v>0.98</v>
      </c>
      <c r="D13" s="72">
        <f>IF(GERST!G14=0,"",ROUND(GERST!G14/GERST!F14,2))</f>
        <v>0.98</v>
      </c>
      <c r="E13" s="72">
        <f>IF(GERST!J14=0,"",ROUND(GERST!J14/GERST!I14,2))</f>
        <v>0.98</v>
      </c>
      <c r="F13" s="72">
        <f>IF(GERST!M14=0,"",ROUND(GERST!M14/GERST!L14,2))</f>
        <v>1.02</v>
      </c>
      <c r="G13" s="72">
        <f>IF(GERST!P14=0,"",ROUND(GERST!P14/GERST!O14,2))</f>
        <v>0.99</v>
      </c>
      <c r="H13" s="72">
        <f>IF(GERST!S14=0,"",ROUND(GERST!S14/GERST!R14,2))</f>
        <v>0.87</v>
      </c>
      <c r="I13" s="72">
        <f>IF(GERST!V14=0,"",ROUND(GERST!V14/GERST!U14,2))</f>
        <v>0.95</v>
      </c>
      <c r="J13" s="72">
        <f>IF(GERST!Y14=0,"",ROUND(GERST!Y14/GERST!X14,2))</f>
        <v>0.97</v>
      </c>
    </row>
    <row r="14" spans="1:10" s="58" customFormat="1" ht="19.5" customHeight="1" x14ac:dyDescent="0.25">
      <c r="A14" s="35">
        <v>10</v>
      </c>
      <c r="B14" s="36" t="s">
        <v>24</v>
      </c>
      <c r="C14" s="72">
        <f>IF(GERST!D15=0,"",ROUND(GERST!D15/GERST!C15,2))</f>
        <v>0.95</v>
      </c>
      <c r="D14" s="72">
        <f>IF(GERST!G15=0,"",ROUND(GERST!G15/GERST!F15,2))</f>
        <v>0.92</v>
      </c>
      <c r="E14" s="72">
        <f>IF(GERST!J15=0,"",ROUND(GERST!J15/GERST!I15,2))</f>
        <v>0.94</v>
      </c>
      <c r="F14" s="72">
        <f>IF(GERST!M15=0,"",ROUND(GERST!M15/GERST!L15,2))</f>
        <v>0.74</v>
      </c>
      <c r="G14" s="72">
        <f>IF(GERST!P15=0,"",ROUND(GERST!P15/GERST!O15,2))</f>
        <v>0.93</v>
      </c>
      <c r="H14" s="72">
        <f>IF(GERST!S15=0,"",ROUND(GERST!S15/GERST!R15,2))</f>
        <v>0.73</v>
      </c>
      <c r="I14" s="72">
        <f>IF(GERST!V15=0,"",ROUND(GERST!V15/GERST!U15,2))</f>
        <v>0.74</v>
      </c>
      <c r="J14" s="72">
        <f>IF(GERST!Y15=0,"",ROUND(GERST!Y15/GERST!X15,2))</f>
        <v>0.92</v>
      </c>
    </row>
    <row r="15" spans="1:10" s="58" customFormat="1" ht="19.5" customHeight="1" x14ac:dyDescent="0.25">
      <c r="A15" s="35">
        <v>11</v>
      </c>
      <c r="B15" s="36" t="s">
        <v>53</v>
      </c>
      <c r="C15" s="72">
        <f>IF(GERST!D16=0,"",ROUND(GERST!D16/GERST!C16,2))</f>
        <v>1</v>
      </c>
      <c r="D15" s="72">
        <f>IF(GERST!G16=0,"",ROUND(GERST!G16/GERST!F16,2))</f>
        <v>0.96</v>
      </c>
      <c r="E15" s="72">
        <f>IF(GERST!J16=0,"",ROUND(GERST!J16/GERST!I16,2))</f>
        <v>0.98</v>
      </c>
      <c r="F15" s="72">
        <f>IF(GERST!M16=0,"",ROUND(GERST!M16/GERST!L16,2))</f>
        <v>0.91</v>
      </c>
      <c r="G15" s="72">
        <f>IF(GERST!P16=0,"",ROUND(GERST!P16/GERST!O16,2))</f>
        <v>0.97</v>
      </c>
      <c r="H15" s="72">
        <f>IF(GERST!S16=0,"",ROUND(GERST!S16/GERST!R16,2))</f>
        <v>0.82</v>
      </c>
      <c r="I15" s="72">
        <f>IF(GERST!V16=0,"",ROUND(GERST!V16/GERST!U16,2))</f>
        <v>0.89</v>
      </c>
      <c r="J15" s="72">
        <f>IF(GERST!Y16=0,"",ROUND(GERST!Y16/GERST!X16,2))</f>
        <v>0.97</v>
      </c>
    </row>
    <row r="16" spans="1:10" s="58" customFormat="1" ht="19.5" customHeight="1" x14ac:dyDescent="0.25">
      <c r="A16" s="35">
        <v>12</v>
      </c>
      <c r="B16" s="36" t="s">
        <v>25</v>
      </c>
      <c r="C16" s="72">
        <f>IF(GERST!D17=0,"",ROUND(GERST!D17/GERST!C17,2))</f>
        <v>0.98</v>
      </c>
      <c r="D16" s="72">
        <f>IF(GERST!G17=0,"",ROUND(GERST!G17/GERST!F17,2))</f>
        <v>0.95</v>
      </c>
      <c r="E16" s="72">
        <f>IF(GERST!J17=0,"",ROUND(GERST!J17/GERST!I17,2))</f>
        <v>0.97</v>
      </c>
      <c r="F16" s="72">
        <f>IF(GERST!M17=0,"",ROUND(GERST!M17/GERST!L17,2))</f>
        <v>0.98</v>
      </c>
      <c r="G16" s="72">
        <f>IF(GERST!P17=0,"",ROUND(GERST!P17/GERST!O17,2))</f>
        <v>0.97</v>
      </c>
      <c r="H16" s="72">
        <f>IF(GERST!S17=0,"",ROUND(GERST!S17/GERST!R17,2))</f>
        <v>0.96</v>
      </c>
      <c r="I16" s="72">
        <f>IF(GERST!V17=0,"",ROUND(GERST!V17/GERST!U17,2))</f>
        <v>0.99</v>
      </c>
      <c r="J16" s="72">
        <f>IF(GERST!Y17=0,"",ROUND(GERST!Y17/GERST!X17,2))</f>
        <v>0.98</v>
      </c>
    </row>
    <row r="17" spans="1:10" s="58" customFormat="1" ht="19.5" customHeight="1" x14ac:dyDescent="0.25">
      <c r="A17" s="35">
        <v>13</v>
      </c>
      <c r="B17" s="36" t="s">
        <v>26</v>
      </c>
      <c r="C17" s="72">
        <f>IF(GERST!D18=0,"",ROUND(GERST!D18/GERST!C18,2))</f>
        <v>0.95</v>
      </c>
      <c r="D17" s="72">
        <f>IF(GERST!G18=0,"",ROUND(GERST!G18/GERST!F18,2))</f>
        <v>0.98</v>
      </c>
      <c r="E17" s="72">
        <f>IF(GERST!J18=0,"",ROUND(GERST!J18/GERST!I18,2))</f>
        <v>0.96</v>
      </c>
      <c r="F17" s="72">
        <f>IF(GERST!M18=0,"",ROUND(GERST!M18/GERST!L18,2))</f>
        <v>1.07</v>
      </c>
      <c r="G17" s="72">
        <f>IF(GERST!P18=0,"",ROUND(GERST!P18/GERST!O18,2))</f>
        <v>0.98</v>
      </c>
      <c r="H17" s="72">
        <f>IF(GERST!S18=0,"",ROUND(GERST!S18/GERST!R18,2))</f>
        <v>1.05</v>
      </c>
      <c r="I17" s="72">
        <f>IF(GERST!V18=0,"",ROUND(GERST!V18/GERST!U18,2))</f>
        <v>1.05</v>
      </c>
      <c r="J17" s="72">
        <f>IF(GERST!Y18=0,"",ROUND(GERST!Y18/GERST!X18,2))</f>
        <v>0.97</v>
      </c>
    </row>
    <row r="18" spans="1:10" s="58" customFormat="1" ht="19.5" customHeight="1" x14ac:dyDescent="0.25">
      <c r="A18" s="35">
        <v>14</v>
      </c>
      <c r="B18" s="36" t="s">
        <v>27</v>
      </c>
      <c r="C18" s="72">
        <f>IF(GERST!D19=0,"",ROUND(GERST!D19/GERST!C19,2))</f>
        <v>1.04</v>
      </c>
      <c r="D18" s="72">
        <f>IF(GERST!G19=0,"",ROUND(GERST!G19/GERST!F19,2))</f>
        <v>1.05</v>
      </c>
      <c r="E18" s="72">
        <f>IF(GERST!J19=0,"",ROUND(GERST!J19/GERST!I19,2))</f>
        <v>1.04</v>
      </c>
      <c r="F18" s="72">
        <f>IF(GERST!M19=0,"",ROUND(GERST!M19/GERST!L19,2))</f>
        <v>0.61</v>
      </c>
      <c r="G18" s="72">
        <f>IF(GERST!P19=0,"",ROUND(GERST!P19/GERST!O19,2))</f>
        <v>1</v>
      </c>
      <c r="H18" s="72">
        <f>IF(GERST!S19=0,"",ROUND(GERST!S19/GERST!R19,2))</f>
        <v>0.62</v>
      </c>
      <c r="I18" s="72">
        <f>IF(GERST!V19=0,"",ROUND(GERST!V19/GERST!U19,2))</f>
        <v>0.61</v>
      </c>
      <c r="J18" s="72">
        <f>IF(GERST!Y19=0,"",ROUND(GERST!Y19/GERST!X19,2))</f>
        <v>0.97</v>
      </c>
    </row>
    <row r="19" spans="1:10" s="58" customFormat="1" ht="19.5" customHeight="1" x14ac:dyDescent="0.25">
      <c r="A19" s="35">
        <v>15</v>
      </c>
      <c r="B19" s="36" t="s">
        <v>28</v>
      </c>
      <c r="C19" s="72">
        <f>IF(GERST!D20=0,"",ROUND(GERST!D20/GERST!C20,2))</f>
        <v>0.99</v>
      </c>
      <c r="D19" s="72">
        <f>IF(GERST!G20=0,"",ROUND(GERST!G20/GERST!F20,2))</f>
        <v>0.92</v>
      </c>
      <c r="E19" s="72">
        <f>IF(GERST!J20=0,"",ROUND(GERST!J20/GERST!I20,2))</f>
        <v>0.97</v>
      </c>
      <c r="F19" s="72">
        <f>IF(GERST!M20=0,"",ROUND(GERST!M20/GERST!L20,2))</f>
        <v>0.72</v>
      </c>
      <c r="G19" s="72">
        <f>IF(GERST!P20=0,"",ROUND(GERST!P20/GERST!O20,2))</f>
        <v>0.94</v>
      </c>
      <c r="H19" s="72">
        <f>IF(GERST!S20=0,"",ROUND(GERST!S20/GERST!R20,2))</f>
        <v>0.8</v>
      </c>
      <c r="I19" s="72">
        <f>IF(GERST!V20=0,"",ROUND(GERST!V20/GERST!U20,2))</f>
        <v>0.76</v>
      </c>
      <c r="J19" s="72">
        <f>IF(GERST!Y20=0,"",ROUND(GERST!Y20/GERST!X20,2))</f>
        <v>0.93</v>
      </c>
    </row>
    <row r="20" spans="1:10" s="58" customFormat="1" ht="19.5" customHeight="1" x14ac:dyDescent="0.25">
      <c r="A20" s="35">
        <v>16</v>
      </c>
      <c r="B20" s="36" t="s">
        <v>29</v>
      </c>
      <c r="C20" s="72">
        <f>IF(GERST!D21=0,"",ROUND(GERST!D21/GERST!C21,2))</f>
        <v>0.86</v>
      </c>
      <c r="D20" s="72">
        <f>IF(GERST!G21=0,"",ROUND(GERST!G21/GERST!F21,2))</f>
        <v>0.95</v>
      </c>
      <c r="E20" s="72">
        <f>IF(GERST!J21=0,"",ROUND(GERST!J21/GERST!I21,2))</f>
        <v>0.88</v>
      </c>
      <c r="F20" s="72">
        <f>IF(GERST!M21=0,"",ROUND(GERST!M21/GERST!L21,2))</f>
        <v>0.86</v>
      </c>
      <c r="G20" s="72">
        <f>IF(GERST!P21=0,"",ROUND(GERST!P21/GERST!O21,2))</f>
        <v>0.88</v>
      </c>
      <c r="H20" s="72">
        <f>IF(GERST!S21=0,"",ROUND(GERST!S21/GERST!R21,2))</f>
        <v>0.85</v>
      </c>
      <c r="I20" s="72">
        <f>IF(GERST!V21=0,"",ROUND(GERST!V21/GERST!U21,2))</f>
        <v>0.85</v>
      </c>
      <c r="J20" s="72">
        <f>IF(GERST!Y21=0,"",ROUND(GERST!Y21/GERST!X21,2))</f>
        <v>0.87</v>
      </c>
    </row>
    <row r="21" spans="1:10" s="58" customFormat="1" ht="19.5" customHeight="1" x14ac:dyDescent="0.25">
      <c r="A21" s="35">
        <v>17</v>
      </c>
      <c r="B21" s="36" t="s">
        <v>30</v>
      </c>
      <c r="C21" s="72">
        <f>IF(GERST!D22=0,"",ROUND(GERST!D22/GERST!C22,2))</f>
        <v>1.01</v>
      </c>
      <c r="D21" s="72">
        <f>IF(GERST!G22=0,"",ROUND(GERST!G22/GERST!F22,2))</f>
        <v>1.1299999999999999</v>
      </c>
      <c r="E21" s="72">
        <f>IF(GERST!J22=0,"",ROUND(GERST!J22/GERST!I22,2))</f>
        <v>1.03</v>
      </c>
      <c r="F21" s="72">
        <f>IF(GERST!M22=0,"",ROUND(GERST!M22/GERST!L22,2))</f>
        <v>1.0900000000000001</v>
      </c>
      <c r="G21" s="72">
        <f>IF(GERST!P22=0,"",ROUND(GERST!P22/GERST!O22,2))</f>
        <v>1.04</v>
      </c>
      <c r="H21" s="72">
        <f>IF(GERST!S22=0,"",ROUND(GERST!S22/GERST!R22,2))</f>
        <v>1.24</v>
      </c>
      <c r="I21" s="72">
        <f>IF(GERST!V22=0,"",ROUND(GERST!V22/GERST!U22,2))</f>
        <v>1.1299999999999999</v>
      </c>
      <c r="J21" s="72">
        <f>IF(GERST!Y22=0,"",ROUND(GERST!Y22/GERST!X22,2))</f>
        <v>1.04</v>
      </c>
    </row>
    <row r="22" spans="1:10" s="58" customFormat="1" ht="19.5" customHeight="1" x14ac:dyDescent="0.25">
      <c r="A22" s="35">
        <v>18</v>
      </c>
      <c r="B22" s="36" t="s">
        <v>31</v>
      </c>
      <c r="C22" s="72">
        <f>IF(GERST!D23=0,"",ROUND(GERST!D23/GERST!C23,2))</f>
        <v>0.94</v>
      </c>
      <c r="D22" s="72">
        <f>IF(GERST!G23=0,"",ROUND(GERST!G23/GERST!F23,2))</f>
        <v>0.93</v>
      </c>
      <c r="E22" s="72">
        <f>IF(GERST!J23=0,"",ROUND(GERST!J23/GERST!I23,2))</f>
        <v>0.93</v>
      </c>
      <c r="F22" s="72">
        <f>IF(GERST!M23=0,"",ROUND(GERST!M23/GERST!L23,2))</f>
        <v>1.04</v>
      </c>
      <c r="G22" s="72">
        <f>IF(GERST!P23=0,"",ROUND(GERST!P23/GERST!O23,2))</f>
        <v>0.95</v>
      </c>
      <c r="H22" s="72">
        <f>IF(GERST!S23=0,"",ROUND(GERST!S23/GERST!R23,2))</f>
        <v>0.97</v>
      </c>
      <c r="I22" s="72">
        <f>IF(GERST!V23=0,"",ROUND(GERST!V23/GERST!U23,2))</f>
        <v>1.01</v>
      </c>
      <c r="J22" s="72">
        <f>IF(GERST!Y23=0,"",ROUND(GERST!Y23/GERST!X23,2))</f>
        <v>0.94</v>
      </c>
    </row>
    <row r="23" spans="1:10" s="58" customFormat="1" ht="19.5" customHeight="1" x14ac:dyDescent="0.25">
      <c r="A23" s="35">
        <v>19</v>
      </c>
      <c r="B23" s="36" t="s">
        <v>55</v>
      </c>
      <c r="C23" s="72">
        <f>IF(GERST!D24=0,"",ROUND(GERST!D24/GERST!C24,2))</f>
        <v>0.98</v>
      </c>
      <c r="D23" s="72">
        <f>IF(GERST!G24=0,"",ROUND(GERST!G24/GERST!F24,2))</f>
        <v>0.98</v>
      </c>
      <c r="E23" s="72">
        <f>IF(GERST!J24=0,"",ROUND(GERST!J24/GERST!I24,2))</f>
        <v>0.98</v>
      </c>
      <c r="F23" s="72">
        <f>IF(GERST!M24=0,"",ROUND(GERST!M24/GERST!L24,2))</f>
        <v>1.06</v>
      </c>
      <c r="G23" s="72">
        <f>IF(GERST!P24=0,"",ROUND(GERST!P24/GERST!O24,2))</f>
        <v>0.99</v>
      </c>
      <c r="H23" s="72">
        <f>IF(GERST!S24=0,"",ROUND(GERST!S24/GERST!R24,2))</f>
        <v>0.95</v>
      </c>
      <c r="I23" s="72">
        <f>IF(GERST!V24=0,"",ROUND(GERST!V24/GERST!U24,2))</f>
        <v>1.02</v>
      </c>
      <c r="J23" s="72">
        <f>IF(GERST!Y24=0,"",ROUND(GERST!Y24/GERST!X24,2))</f>
        <v>0.99</v>
      </c>
    </row>
    <row r="24" spans="1:10" s="58" customFormat="1" ht="19.5" customHeight="1" x14ac:dyDescent="0.25">
      <c r="A24" s="35">
        <v>20</v>
      </c>
      <c r="B24" s="2" t="s">
        <v>56</v>
      </c>
      <c r="C24" s="72">
        <f>IF(GERST!D25=0,"",ROUND(GERST!D25/GERST!C25,2))</f>
        <v>1.04</v>
      </c>
      <c r="D24" s="72">
        <f>IF(GERST!G25=0,"",ROUND(GERST!G25/GERST!F25,2))</f>
        <v>0.94</v>
      </c>
      <c r="E24" s="72">
        <f>IF(GERST!J25=0,"",ROUND(GERST!J25/GERST!I25,2))</f>
        <v>1.01</v>
      </c>
      <c r="F24" s="72">
        <f>IF(GERST!M25=0,"",ROUND(GERST!M25/GERST!L25,2))</f>
        <v>0.94</v>
      </c>
      <c r="G24" s="72">
        <f>IF(GERST!P25=0,"",ROUND(GERST!P25/GERST!O25,2))</f>
        <v>1.01</v>
      </c>
      <c r="H24" s="72">
        <f>IF(GERST!S25=0,"",ROUND(GERST!S25/GERST!R25,2))</f>
        <v>0.7</v>
      </c>
      <c r="I24" s="72">
        <f>IF(GERST!V25=0,"",ROUND(GERST!V25/GERST!U25,2))</f>
        <v>0.86</v>
      </c>
      <c r="J24" s="72">
        <f>IF(GERST!Y25=0,"",ROUND(GERST!Y25/GERST!X25,2))</f>
        <v>0.99</v>
      </c>
    </row>
    <row r="25" spans="1:10" s="58" customFormat="1" ht="19.5" customHeight="1" x14ac:dyDescent="0.25">
      <c r="A25" s="35">
        <v>21</v>
      </c>
      <c r="B25" s="36" t="s">
        <v>87</v>
      </c>
      <c r="C25" s="72" t="str">
        <f>IF(GERST!D26=0,"",ROUND(GERST!D26/GERST!C26,2))</f>
        <v/>
      </c>
      <c r="D25" s="72" t="str">
        <f>IF(GERST!G26=0,"",ROUND(GERST!G26/GERST!F26,2))</f>
        <v/>
      </c>
      <c r="E25" s="72" t="str">
        <f>IF(GERST!J26=0,"",ROUND(GERST!J26/GERST!I26,2))</f>
        <v/>
      </c>
      <c r="F25" s="72" t="str">
        <f>IF(GERST!M26=0,"",ROUND(GERST!M26/GERST!L26,2))</f>
        <v/>
      </c>
      <c r="G25" s="72" t="str">
        <f>IF(GERST!P26=0,"",ROUND(GERST!P26/GERST!O26,2))</f>
        <v/>
      </c>
      <c r="H25" s="72" t="str">
        <f>IF(GERST!S26=0,"",ROUND(GERST!S26/GERST!R26,2))</f>
        <v/>
      </c>
      <c r="I25" s="72" t="str">
        <f>IF(GERST!V26=0,"",ROUND(GERST!V26/GERST!U26,2))</f>
        <v/>
      </c>
      <c r="J25" s="72" t="str">
        <f>IF(GERST!Y26=0,"",ROUND(GERST!Y26/GERST!X26,2))</f>
        <v/>
      </c>
    </row>
    <row r="26" spans="1:10" s="58" customFormat="1" ht="19.5" customHeight="1" x14ac:dyDescent="0.25">
      <c r="A26" s="35">
        <v>22</v>
      </c>
      <c r="B26" s="36" t="s">
        <v>33</v>
      </c>
      <c r="C26" s="72">
        <f>IF(GERST!D27=0,"",ROUND(GERST!D27/GERST!C27,2))</f>
        <v>0.94</v>
      </c>
      <c r="D26" s="72">
        <f>IF(GERST!G27=0,"",ROUND(GERST!G27/GERST!F27,2))</f>
        <v>0.78</v>
      </c>
      <c r="E26" s="72">
        <f>IF(GERST!J27=0,"",ROUND(GERST!J27/GERST!I27,2))</f>
        <v>0.9</v>
      </c>
      <c r="F26" s="72">
        <f>IF(GERST!M27=0,"",ROUND(GERST!M27/GERST!L27,2))</f>
        <v>0.76</v>
      </c>
      <c r="G26" s="72">
        <f>IF(GERST!P27=0,"",ROUND(GERST!P27/GERST!O27,2))</f>
        <v>0.88</v>
      </c>
      <c r="H26" s="72">
        <f>IF(GERST!S27=0,"",ROUND(GERST!S27/GERST!R27,2))</f>
        <v>0.66</v>
      </c>
      <c r="I26" s="72">
        <f>IF(GERST!V27=0,"",ROUND(GERST!V27/GERST!U27,2))</f>
        <v>0.72</v>
      </c>
      <c r="J26" s="72">
        <f>IF(GERST!Y27=0,"",ROUND(GERST!Y27/GERST!X27,2))</f>
        <v>0.87</v>
      </c>
    </row>
    <row r="27" spans="1:10" s="58" customFormat="1" ht="19.5" customHeight="1" x14ac:dyDescent="0.25">
      <c r="A27" s="35">
        <v>23</v>
      </c>
      <c r="B27" s="36" t="s">
        <v>34</v>
      </c>
      <c r="C27" s="72">
        <f>IF(GERST!D28=0,"",ROUND(GERST!D28/GERST!C28,2))</f>
        <v>0.99</v>
      </c>
      <c r="D27" s="72">
        <f>IF(GERST!G28=0,"",ROUND(GERST!G28/GERST!F28,2))</f>
        <v>1.25</v>
      </c>
      <c r="E27" s="72">
        <f>IF(GERST!J28=0,"",ROUND(GERST!J28/GERST!I28,2))</f>
        <v>1.06</v>
      </c>
      <c r="F27" s="72">
        <f>IF(GERST!M28=0,"",ROUND(GERST!M28/GERST!L28,2))</f>
        <v>1.2</v>
      </c>
      <c r="G27" s="72">
        <f>IF(GERST!P28=0,"",ROUND(GERST!P28/GERST!O28,2))</f>
        <v>1.07</v>
      </c>
      <c r="H27" s="72">
        <f>IF(GERST!S28=0,"",ROUND(GERST!S28/GERST!R28,2))</f>
        <v>1.1000000000000001</v>
      </c>
      <c r="I27" s="72">
        <f>IF(GERST!V28=0,"",ROUND(GERST!V28/GERST!U28,2))</f>
        <v>1.1499999999999999</v>
      </c>
      <c r="J27" s="72">
        <f>IF(GERST!Y28=0,"",ROUND(GERST!Y28/GERST!X28,2))</f>
        <v>1.06</v>
      </c>
    </row>
    <row r="28" spans="1:10" s="58" customFormat="1" ht="19.5" customHeight="1" x14ac:dyDescent="0.25">
      <c r="A28" s="35">
        <v>24</v>
      </c>
      <c r="B28" s="36" t="s">
        <v>35</v>
      </c>
      <c r="C28" s="72">
        <f>IF(GERST!D29=0,"",ROUND(GERST!D29/GERST!C29,2))</f>
        <v>1.01</v>
      </c>
      <c r="D28" s="72">
        <f>IF(GERST!G29=0,"",ROUND(GERST!G29/GERST!F29,2))</f>
        <v>1.01</v>
      </c>
      <c r="E28" s="72">
        <f>IF(GERST!J29=0,"",ROUND(GERST!J29/GERST!I29,2))</f>
        <v>1.01</v>
      </c>
      <c r="F28" s="72">
        <f>IF(GERST!M29=0,"",ROUND(GERST!M29/GERST!L29,2))</f>
        <v>1.05</v>
      </c>
      <c r="G28" s="72">
        <f>IF(GERST!P29=0,"",ROUND(GERST!P29/GERST!O29,2))</f>
        <v>1.02</v>
      </c>
      <c r="H28" s="72">
        <f>IF(GERST!S29=0,"",ROUND(GERST!S29/GERST!R29,2))</f>
        <v>1.1599999999999999</v>
      </c>
      <c r="I28" s="72">
        <f>IF(GERST!V29=0,"",ROUND(GERST!V29/GERST!U29,2))</f>
        <v>1.08</v>
      </c>
      <c r="J28" s="72">
        <f>IF(GERST!Y29=0,"",ROUND(GERST!Y29/GERST!X29,2))</f>
        <v>1.03</v>
      </c>
    </row>
    <row r="29" spans="1:10" s="58" customFormat="1" ht="19.5" customHeight="1" x14ac:dyDescent="0.25">
      <c r="A29" s="35">
        <v>25</v>
      </c>
      <c r="B29" s="36" t="s">
        <v>36</v>
      </c>
      <c r="C29" s="72">
        <f>IF(GERST!D30=0,"",ROUND(GERST!D30/GERST!C30,2))</f>
        <v>0.98</v>
      </c>
      <c r="D29" s="72">
        <f>IF(GERST!G30=0,"",ROUND(GERST!G30/GERST!F30,2))</f>
        <v>0.94</v>
      </c>
      <c r="E29" s="72">
        <f>IF(GERST!J30=0,"",ROUND(GERST!J30/GERST!I30,2))</f>
        <v>0.97</v>
      </c>
      <c r="F29" s="72">
        <f>IF(GERST!M30=0,"",ROUND(GERST!M30/GERST!L30,2))</f>
        <v>0.93</v>
      </c>
      <c r="G29" s="72">
        <f>IF(GERST!P30=0,"",ROUND(GERST!P30/GERST!O30,2))</f>
        <v>0.96</v>
      </c>
      <c r="H29" s="72">
        <f>IF(GERST!S30=0,"",ROUND(GERST!S30/GERST!R30,2))</f>
        <v>0.73</v>
      </c>
      <c r="I29" s="72">
        <f>IF(GERST!V30=0,"",ROUND(GERST!V30/GERST!U30,2))</f>
        <v>0.88</v>
      </c>
      <c r="J29" s="72">
        <f>IF(GERST!Y30=0,"",ROUND(GERST!Y30/GERST!X30,2))</f>
        <v>0.96</v>
      </c>
    </row>
    <row r="30" spans="1:10" s="58" customFormat="1" ht="19.5" customHeight="1" x14ac:dyDescent="0.25">
      <c r="A30" s="35">
        <v>26</v>
      </c>
      <c r="B30" s="36" t="s">
        <v>37</v>
      </c>
      <c r="C30" s="72">
        <f>IF(GERST!D31=0,"",ROUND(GERST!D31/GERST!C31,2))</f>
        <v>1</v>
      </c>
      <c r="D30" s="72">
        <f>IF(GERST!G31=0,"",ROUND(GERST!G31/GERST!F31,2))</f>
        <v>0.85</v>
      </c>
      <c r="E30" s="72">
        <f>IF(GERST!J31=0,"",ROUND(GERST!J31/GERST!I31,2))</f>
        <v>0.96</v>
      </c>
      <c r="F30" s="72">
        <f>IF(GERST!M31=0,"",ROUND(GERST!M31/GERST!L31,2))</f>
        <v>0.65</v>
      </c>
      <c r="G30" s="72">
        <f>IF(GERST!P31=0,"",ROUND(GERST!P31/GERST!O31,2))</f>
        <v>0.91</v>
      </c>
      <c r="H30" s="72">
        <f>IF(GERST!S31=0,"",ROUND(GERST!S31/GERST!R31,2))</f>
        <v>0.63</v>
      </c>
      <c r="I30" s="72">
        <f>IF(GERST!V31=0,"",ROUND(GERST!V31/GERST!U31,2))</f>
        <v>0.64</v>
      </c>
      <c r="J30" s="72">
        <f>IF(GERST!Y31=0,"",ROUND(GERST!Y31/GERST!X31,2))</f>
        <v>0.88</v>
      </c>
    </row>
    <row r="31" spans="1:10" s="58" customFormat="1" ht="19.5" customHeight="1" x14ac:dyDescent="0.25">
      <c r="A31" s="35">
        <v>27</v>
      </c>
      <c r="B31" s="36" t="s">
        <v>38</v>
      </c>
      <c r="C31" s="72">
        <f>IF(GERST!D32=0,"",ROUND(GERST!D32/GERST!C32,2))</f>
        <v>0.93</v>
      </c>
      <c r="D31" s="72">
        <f>IF(GERST!G32=0,"",ROUND(GERST!G32/GERST!F32,2))</f>
        <v>1.05</v>
      </c>
      <c r="E31" s="72">
        <f>IF(GERST!J32=0,"",ROUND(GERST!J32/GERST!I32,2))</f>
        <v>0.97</v>
      </c>
      <c r="F31" s="72">
        <f>IF(GERST!M32=0,"",ROUND(GERST!M32/GERST!L32,2))</f>
        <v>1.04</v>
      </c>
      <c r="G31" s="72">
        <f>IF(GERST!P32=0,"",ROUND(GERST!P32/GERST!O32,2))</f>
        <v>0.98</v>
      </c>
      <c r="H31" s="72">
        <f>IF(GERST!S32=0,"",ROUND(GERST!S32/GERST!R32,2))</f>
        <v>0.96</v>
      </c>
      <c r="I31" s="72">
        <f>IF(GERST!V32=0,"",ROUND(GERST!V32/GERST!U32,2))</f>
        <v>1</v>
      </c>
      <c r="J31" s="72">
        <f>IF(GERST!Y32=0,"",ROUND(GERST!Y32/GERST!X32,2))</f>
        <v>0.97</v>
      </c>
    </row>
    <row r="32" spans="1:10" s="58" customFormat="1" ht="19.5" customHeight="1" x14ac:dyDescent="0.25">
      <c r="A32" s="35">
        <v>28</v>
      </c>
      <c r="B32" s="36" t="s">
        <v>39</v>
      </c>
      <c r="C32" s="72">
        <f>IF(GERST!D33=0,"",ROUND(GERST!D33/GERST!C33,2))</f>
        <v>1</v>
      </c>
      <c r="D32" s="72">
        <f>IF(GERST!G33=0,"",ROUND(GERST!G33/GERST!F33,2))</f>
        <v>1.06</v>
      </c>
      <c r="E32" s="72">
        <f>IF(GERST!J33=0,"",ROUND(GERST!J33/GERST!I33,2))</f>
        <v>1.02</v>
      </c>
      <c r="F32" s="72">
        <f>IF(GERST!M33=0,"",ROUND(GERST!M33/GERST!L33,2))</f>
        <v>1.03</v>
      </c>
      <c r="G32" s="72">
        <f>IF(GERST!P33=0,"",ROUND(GERST!P33/GERST!O33,2))</f>
        <v>1.03</v>
      </c>
      <c r="H32" s="72">
        <f>IF(GERST!S33=0,"",ROUND(GERST!S33/GERST!R33,2))</f>
        <v>0.69</v>
      </c>
      <c r="I32" s="72">
        <f>IF(GERST!V33=0,"",ROUND(GERST!V33/GERST!U33,2))</f>
        <v>0.9</v>
      </c>
      <c r="J32" s="72">
        <f>IF(GERST!Y33=0,"",ROUND(GERST!Y33/GERST!X33,2))</f>
        <v>1.01</v>
      </c>
    </row>
    <row r="33" spans="1:10" s="58" customFormat="1" ht="19.5" customHeight="1" x14ac:dyDescent="0.25">
      <c r="A33" s="35">
        <v>29</v>
      </c>
      <c r="B33" s="36" t="s">
        <v>40</v>
      </c>
      <c r="C33" s="72">
        <f>IF(GERST!D34=0,"",ROUND(GERST!D34/GERST!C34,2))</f>
        <v>1.05</v>
      </c>
      <c r="D33" s="72">
        <f>IF(GERST!G34=0,"",ROUND(GERST!G34/GERST!F34,2))</f>
        <v>0.88</v>
      </c>
      <c r="E33" s="72">
        <f>IF(GERST!J34=0,"",ROUND(GERST!J34/GERST!I34,2))</f>
        <v>0.97</v>
      </c>
      <c r="F33" s="72">
        <f>IF(GERST!M34=0,"",ROUND(GERST!M34/GERST!L34,2))</f>
        <v>1.03</v>
      </c>
      <c r="G33" s="72">
        <f>IF(GERST!P34=0,"",ROUND(GERST!P34/GERST!O34,2))</f>
        <v>0.98</v>
      </c>
      <c r="H33" s="72">
        <f>IF(GERST!S34=0,"",ROUND(GERST!S34/GERST!R34,2))</f>
        <v>1.18</v>
      </c>
      <c r="I33" s="72">
        <f>IF(GERST!V34=0,"",ROUND(GERST!V34/GERST!U34,2))</f>
        <v>1.08</v>
      </c>
      <c r="J33" s="72">
        <f>IF(GERST!Y34=0,"",ROUND(GERST!Y34/GERST!X34,2))</f>
        <v>1</v>
      </c>
    </row>
    <row r="34" spans="1:10" s="58" customFormat="1" ht="19.5" customHeight="1" x14ac:dyDescent="0.25">
      <c r="A34" s="35">
        <v>30</v>
      </c>
      <c r="B34" s="36" t="s">
        <v>41</v>
      </c>
      <c r="C34" s="72" t="str">
        <f>IF(GERST!D35=0,"",ROUND(GERST!D35/GERST!C35,2))</f>
        <v/>
      </c>
      <c r="D34" s="72" t="str">
        <f>IF(GERST!G35=0,"",ROUND(GERST!G35/GERST!F35,2))</f>
        <v/>
      </c>
      <c r="E34" s="72" t="str">
        <f>IF(GERST!J35=0,"",ROUND(GERST!J35/GERST!I35,2))</f>
        <v/>
      </c>
      <c r="F34" s="72" t="str">
        <f>IF(GERST!M35=0,"",ROUND(GERST!M35/GERST!L35,2))</f>
        <v/>
      </c>
      <c r="G34" s="72" t="str">
        <f>IF(GERST!P35=0,"",ROUND(GERST!P35/GERST!O35,2))</f>
        <v/>
      </c>
      <c r="H34" s="72" t="str">
        <f>IF(GERST!S35=0,"",ROUND(GERST!S35/GERST!R35,2))</f>
        <v/>
      </c>
      <c r="I34" s="72" t="str">
        <f>IF(GERST!V35=0,"",ROUND(GERST!V35/GERST!U35,2))</f>
        <v/>
      </c>
      <c r="J34" s="72" t="str">
        <f>IF(GERST!Y35=0,"",ROUND(GERST!Y35/GERST!X35,2))</f>
        <v/>
      </c>
    </row>
    <row r="35" spans="1:10" s="58" customFormat="1" ht="19.5" customHeight="1" x14ac:dyDescent="0.25">
      <c r="A35" s="35">
        <v>31</v>
      </c>
      <c r="B35" s="36" t="s">
        <v>42</v>
      </c>
      <c r="C35" s="72">
        <f>IF(GERST!D36=0,"",ROUND(GERST!D36/GERST!C36,2))</f>
        <v>1.03</v>
      </c>
      <c r="D35" s="72">
        <f>IF(GERST!G36=0,"",ROUND(GERST!G36/GERST!F36,2))</f>
        <v>1.01</v>
      </c>
      <c r="E35" s="72">
        <f>IF(GERST!J36=0,"",ROUND(GERST!J36/GERST!I36,2))</f>
        <v>1.02</v>
      </c>
      <c r="F35" s="72">
        <f>IF(GERST!M36=0,"",ROUND(GERST!M36/GERST!L36,2))</f>
        <v>0.91</v>
      </c>
      <c r="G35" s="72">
        <f>IF(GERST!P36=0,"",ROUND(GERST!P36/GERST!O36,2))</f>
        <v>1.02</v>
      </c>
      <c r="H35" s="72">
        <f>IF(GERST!S36=0,"",ROUND(GERST!S36/GERST!R36,2))</f>
        <v>0.64</v>
      </c>
      <c r="I35" s="72">
        <f>IF(GERST!V36=0,"",ROUND(GERST!V36/GERST!U36,2))</f>
        <v>0.8</v>
      </c>
      <c r="J35" s="72">
        <f>IF(GERST!Y36=0,"",ROUND(GERST!Y36/GERST!X36,2))</f>
        <v>0.99</v>
      </c>
    </row>
    <row r="36" spans="1:10" s="58" customFormat="1" ht="19.5" customHeight="1" x14ac:dyDescent="0.25">
      <c r="A36" s="35">
        <v>32</v>
      </c>
      <c r="B36" s="36" t="s">
        <v>43</v>
      </c>
      <c r="C36" s="72">
        <f>IF(GERST!D37=0,"",ROUND(GERST!D37/GERST!C37,2))</f>
        <v>1.0900000000000001</v>
      </c>
      <c r="D36" s="72">
        <f>IF(GERST!G37=0,"",ROUND(GERST!G37/GERST!F37,2))</f>
        <v>1.06</v>
      </c>
      <c r="E36" s="72">
        <f>IF(GERST!J37=0,"",ROUND(GERST!J37/GERST!I37,2))</f>
        <v>1.08</v>
      </c>
      <c r="F36" s="72">
        <f>IF(GERST!M37=0,"",ROUND(GERST!M37/GERST!L37,2))</f>
        <v>1.1000000000000001</v>
      </c>
      <c r="G36" s="72">
        <f>IF(GERST!P37=0,"",ROUND(GERST!P37/GERST!O37,2))</f>
        <v>1.08</v>
      </c>
      <c r="H36" s="72">
        <f>IF(GERST!S37=0,"",ROUND(GERST!S37/GERST!R37,2))</f>
        <v>1.55</v>
      </c>
      <c r="I36" s="72">
        <f>IF(GERST!V37=0,"",ROUND(GERST!V37/GERST!U37,2))</f>
        <v>1.22</v>
      </c>
      <c r="J36" s="72">
        <f>IF(GERST!Y37=0,"",ROUND(GERST!Y37/GERST!X37,2))</f>
        <v>1.1200000000000001</v>
      </c>
    </row>
    <row r="37" spans="1:10" s="58" customFormat="1" ht="19.5" customHeight="1" x14ac:dyDescent="0.25">
      <c r="A37" s="35">
        <v>33</v>
      </c>
      <c r="B37" s="36" t="s">
        <v>44</v>
      </c>
      <c r="C37" s="72" t="str">
        <f>IF(GERST!D38=0,"",ROUND(GERST!D38/GERST!C38,2))</f>
        <v/>
      </c>
      <c r="D37" s="72" t="str">
        <f>IF(GERST!G38=0,"",ROUND(GERST!G38/GERST!F38,2))</f>
        <v/>
      </c>
      <c r="E37" s="72" t="str">
        <f>IF(GERST!J38=0,"",ROUND(GERST!J38/GERST!I38,2))</f>
        <v/>
      </c>
      <c r="F37" s="72" t="str">
        <f>IF(GERST!M38=0,"",ROUND(GERST!M38/GERST!L38,2))</f>
        <v/>
      </c>
      <c r="G37" s="72" t="str">
        <f>IF(GERST!P38=0,"",ROUND(GERST!P38/GERST!O38,2))</f>
        <v/>
      </c>
      <c r="H37" s="72" t="str">
        <f>IF(GERST!S38=0,"",ROUND(GERST!S38/GERST!R38,2))</f>
        <v/>
      </c>
      <c r="I37" s="72" t="str">
        <f>IF(GERST!V38=0,"",ROUND(GERST!V38/GERST!U38,2))</f>
        <v/>
      </c>
      <c r="J37" s="72" t="str">
        <f>IF(GERST!Y38=0,"",ROUND(GERST!Y38/GERST!X38,2))</f>
        <v/>
      </c>
    </row>
    <row r="38" spans="1:10" s="58" customFormat="1" ht="19.5" customHeight="1" x14ac:dyDescent="0.25">
      <c r="A38" s="35">
        <v>34</v>
      </c>
      <c r="B38" s="36" t="s">
        <v>45</v>
      </c>
      <c r="C38" s="72">
        <f>IF(GERST!D39=0,"",ROUND(GERST!D39/GERST!C39,2))</f>
        <v>1</v>
      </c>
      <c r="D38" s="72">
        <f>IF(GERST!G39=0,"",ROUND(GERST!G39/GERST!F39,2))</f>
        <v>1.26</v>
      </c>
      <c r="E38" s="72">
        <f>IF(GERST!J39=0,"",ROUND(GERST!J39/GERST!I39,2))</f>
        <v>1.0900000000000001</v>
      </c>
      <c r="F38" s="72">
        <f>IF(GERST!M39=0,"",ROUND(GERST!M39/GERST!L39,2))</f>
        <v>1.06</v>
      </c>
      <c r="G38" s="72">
        <f>IF(GERST!P39=0,"",ROUND(GERST!P39/GERST!O39,2))</f>
        <v>1.0900000000000001</v>
      </c>
      <c r="H38" s="72">
        <f>IF(GERST!S39=0,"",ROUND(GERST!S39/GERST!R39,2))</f>
        <v>1.1100000000000001</v>
      </c>
      <c r="I38" s="72">
        <f>IF(GERST!V39=0,"",ROUND(GERST!V39/GERST!U39,2))</f>
        <v>1.08</v>
      </c>
      <c r="J38" s="72">
        <f>IF(GERST!Y39=0,"",ROUND(GERST!Y39/GERST!X39,2))</f>
        <v>1.0900000000000001</v>
      </c>
    </row>
    <row r="39" spans="1:10" s="58" customFormat="1" ht="19.5" customHeight="1" x14ac:dyDescent="0.25">
      <c r="A39" s="35">
        <v>35</v>
      </c>
      <c r="B39" s="36" t="s">
        <v>46</v>
      </c>
      <c r="C39" s="72" t="str">
        <f>IF(GERST!D40=0,"",ROUND(GERST!D40/GERST!C40,2))</f>
        <v/>
      </c>
      <c r="D39" s="72" t="str">
        <f>IF(GERST!G40=0,"",ROUND(GERST!G40/GERST!F40,2))</f>
        <v/>
      </c>
      <c r="E39" s="72" t="str">
        <f>IF(GERST!J40=0,"",ROUND(GERST!J40/GERST!I40,2))</f>
        <v/>
      </c>
      <c r="F39" s="72" t="str">
        <f>IF(GERST!M40=0,"",ROUND(GERST!M40/GERST!L40,2))</f>
        <v/>
      </c>
      <c r="G39" s="72" t="str">
        <f>IF(GERST!P40=0,"",ROUND(GERST!P40/GERST!O40,2))</f>
        <v/>
      </c>
      <c r="H39" s="72" t="str">
        <f>IF(GERST!S40=0,"",ROUND(GERST!S40/GERST!R40,2))</f>
        <v/>
      </c>
      <c r="I39" s="72" t="str">
        <f>IF(GERST!V40=0,"",ROUND(GERST!V40/GERST!U40,2))</f>
        <v/>
      </c>
      <c r="J39" s="72" t="str">
        <f>IF(GERST!Y40=0,"",ROUND(GERST!Y40/GERST!X40,2))</f>
        <v/>
      </c>
    </row>
    <row r="40" spans="1:10" s="117" customFormat="1" ht="19.5" customHeight="1" x14ac:dyDescent="0.25">
      <c r="A40" s="242" t="s">
        <v>47</v>
      </c>
      <c r="B40" s="242"/>
      <c r="C40" s="127">
        <f>IF(GERST!D41=0,"",ROUND(GERST!D41/GERST!C41,2))</f>
        <v>1</v>
      </c>
      <c r="D40" s="127">
        <f>IF(GERST!G41=0,"",ROUND(GERST!G41/GERST!F41,2))</f>
        <v>0.96</v>
      </c>
      <c r="E40" s="127">
        <f>IF(GERST!J41=0,"",ROUND(GERST!J41/GERST!I41,2))</f>
        <v>0.99</v>
      </c>
      <c r="F40" s="127">
        <f>IF(GERST!M41=0,"",ROUND(GERST!M41/GERST!L41,2))</f>
        <v>0.86</v>
      </c>
      <c r="G40" s="127">
        <f>IF(GERST!P41=0,"",ROUND(GERST!P41/GERST!O41,2))</f>
        <v>0.97</v>
      </c>
      <c r="H40" s="127">
        <f>IF(GERST!S41=0,"",ROUND(GERST!S41/GERST!R41,2))</f>
        <v>0.76</v>
      </c>
      <c r="I40" s="127">
        <f>IF(GERST!V41=0,"",ROUND(GERST!V41/GERST!U41,2))</f>
        <v>0.82</v>
      </c>
      <c r="J40" s="127">
        <f>IF(GERST!Y41=0,"",ROUND(GERST!Y41/GERST!X41,2))</f>
        <v>0.96</v>
      </c>
    </row>
    <row r="41" spans="1:10" s="58" customFormat="1" x14ac:dyDescent="0.25">
      <c r="A41" s="59"/>
      <c r="B41" s="59"/>
      <c r="C41" s="43"/>
      <c r="D41" s="43"/>
      <c r="E41" s="43"/>
      <c r="F41" s="43"/>
      <c r="G41" s="43"/>
      <c r="H41" s="43"/>
      <c r="I41" s="43"/>
      <c r="J41" s="43"/>
    </row>
    <row r="47" spans="1:10" s="69" customFormat="1" x14ac:dyDescent="0.25"/>
  </sheetData>
  <mergeCells count="1">
    <mergeCell ref="A40:B40"/>
  </mergeCells>
  <printOptions horizontalCentered="1"/>
  <pageMargins left="0.2" right="0.22" top="0.44" bottom="0.59" header="0.2" footer="0.33"/>
  <pageSetup paperSize="9" scale="98" firstPageNumber="62" orientation="portrait" useFirstPageNumber="1" r:id="rId1"/>
  <headerFooter alignWithMargins="0">
    <oddFooter>&amp;LSTATISTICS OF SCHOOL EDUCATION 2010-11&amp;R&amp;P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view="pageBreakPreview" topLeftCell="A19" zoomScaleSheetLayoutView="100" workbookViewId="0">
      <selection activeCell="A37" sqref="A37"/>
    </sheetView>
  </sheetViews>
  <sheetFormatPr defaultColWidth="8.85546875" defaultRowHeight="15.75" x14ac:dyDescent="0.25"/>
  <cols>
    <col min="1" max="1" width="6.140625" style="5" customWidth="1"/>
    <col min="2" max="2" width="19.42578125" style="5" customWidth="1"/>
    <col min="3" max="7" width="8.85546875" style="5" customWidth="1"/>
    <col min="8" max="89" width="8.85546875" style="5"/>
    <col min="90" max="90" width="6.140625" style="5" customWidth="1"/>
    <col min="91" max="91" width="20.28515625" style="5" customWidth="1"/>
    <col min="92" max="92" width="12.42578125" style="5" customWidth="1"/>
    <col min="93" max="93" width="13" style="5" customWidth="1"/>
    <col min="94" max="94" width="12.5703125" style="5" customWidth="1"/>
    <col min="95" max="108" width="11.7109375" style="5" customWidth="1"/>
    <col min="109" max="109" width="12.28515625" style="5" customWidth="1"/>
    <col min="110" max="110" width="11.7109375" style="5" customWidth="1"/>
    <col min="111" max="111" width="12.85546875" style="5" customWidth="1"/>
    <col min="112" max="112" width="11.7109375" style="5" customWidth="1"/>
    <col min="113" max="113" width="12.7109375" style="5" customWidth="1"/>
    <col min="114" max="114" width="11.7109375" style="5" customWidth="1"/>
    <col min="115" max="115" width="13" style="5" customWidth="1"/>
    <col min="116" max="127" width="11.7109375" style="5" customWidth="1"/>
    <col min="128" max="128" width="12.5703125" style="5" customWidth="1"/>
    <col min="129" max="129" width="11.7109375" style="5" customWidth="1"/>
    <col min="130" max="130" width="13" style="5" customWidth="1"/>
    <col min="131" max="136" width="11.7109375" style="5" customWidth="1"/>
    <col min="137" max="137" width="13.7109375" style="5" customWidth="1"/>
    <col min="138" max="138" width="13.140625" style="5" customWidth="1"/>
    <col min="139" max="142" width="13" style="5" customWidth="1"/>
    <col min="143" max="149" width="11.7109375" style="5" customWidth="1"/>
    <col min="150" max="150" width="10.85546875" style="5" customWidth="1"/>
    <col min="151" max="151" width="11.7109375" style="5" customWidth="1"/>
    <col min="152" max="154" width="22.7109375" style="5" customWidth="1"/>
    <col min="155" max="157" width="20.7109375" style="5" customWidth="1"/>
    <col min="158" max="345" width="8.85546875" style="5"/>
    <col min="346" max="346" width="6.140625" style="5" customWidth="1"/>
    <col min="347" max="347" width="20.28515625" style="5" customWidth="1"/>
    <col min="348" max="348" width="12.42578125" style="5" customWidth="1"/>
    <col min="349" max="349" width="13" style="5" customWidth="1"/>
    <col min="350" max="350" width="12.5703125" style="5" customWidth="1"/>
    <col min="351" max="364" width="11.7109375" style="5" customWidth="1"/>
    <col min="365" max="365" width="12.28515625" style="5" customWidth="1"/>
    <col min="366" max="366" width="11.7109375" style="5" customWidth="1"/>
    <col min="367" max="367" width="12.85546875" style="5" customWidth="1"/>
    <col min="368" max="368" width="11.7109375" style="5" customWidth="1"/>
    <col min="369" max="369" width="12.7109375" style="5" customWidth="1"/>
    <col min="370" max="370" width="11.7109375" style="5" customWidth="1"/>
    <col min="371" max="371" width="13" style="5" customWidth="1"/>
    <col min="372" max="383" width="11.7109375" style="5" customWidth="1"/>
    <col min="384" max="384" width="12.5703125" style="5" customWidth="1"/>
    <col min="385" max="385" width="11.7109375" style="5" customWidth="1"/>
    <col min="386" max="386" width="13" style="5" customWidth="1"/>
    <col min="387" max="392" width="11.7109375" style="5" customWidth="1"/>
    <col min="393" max="393" width="13.7109375" style="5" customWidth="1"/>
    <col min="394" max="394" width="13.140625" style="5" customWidth="1"/>
    <col min="395" max="398" width="13" style="5" customWidth="1"/>
    <col min="399" max="405" width="11.7109375" style="5" customWidth="1"/>
    <col min="406" max="406" width="10.85546875" style="5" customWidth="1"/>
    <col min="407" max="407" width="11.7109375" style="5" customWidth="1"/>
    <col min="408" max="410" width="22.7109375" style="5" customWidth="1"/>
    <col min="411" max="413" width="20.7109375" style="5" customWidth="1"/>
    <col min="414" max="601" width="8.85546875" style="5"/>
    <col min="602" max="602" width="6.140625" style="5" customWidth="1"/>
    <col min="603" max="603" width="20.28515625" style="5" customWidth="1"/>
    <col min="604" max="604" width="12.42578125" style="5" customWidth="1"/>
    <col min="605" max="605" width="13" style="5" customWidth="1"/>
    <col min="606" max="606" width="12.5703125" style="5" customWidth="1"/>
    <col min="607" max="620" width="11.7109375" style="5" customWidth="1"/>
    <col min="621" max="621" width="12.28515625" style="5" customWidth="1"/>
    <col min="622" max="622" width="11.7109375" style="5" customWidth="1"/>
    <col min="623" max="623" width="12.85546875" style="5" customWidth="1"/>
    <col min="624" max="624" width="11.7109375" style="5" customWidth="1"/>
    <col min="625" max="625" width="12.7109375" style="5" customWidth="1"/>
    <col min="626" max="626" width="11.7109375" style="5" customWidth="1"/>
    <col min="627" max="627" width="13" style="5" customWidth="1"/>
    <col min="628" max="639" width="11.7109375" style="5" customWidth="1"/>
    <col min="640" max="640" width="12.5703125" style="5" customWidth="1"/>
    <col min="641" max="641" width="11.7109375" style="5" customWidth="1"/>
    <col min="642" max="642" width="13" style="5" customWidth="1"/>
    <col min="643" max="648" width="11.7109375" style="5" customWidth="1"/>
    <col min="649" max="649" width="13.7109375" style="5" customWidth="1"/>
    <col min="650" max="650" width="13.140625" style="5" customWidth="1"/>
    <col min="651" max="654" width="13" style="5" customWidth="1"/>
    <col min="655" max="661" width="11.7109375" style="5" customWidth="1"/>
    <col min="662" max="662" width="10.85546875" style="5" customWidth="1"/>
    <col min="663" max="663" width="11.7109375" style="5" customWidth="1"/>
    <col min="664" max="666" width="22.7109375" style="5" customWidth="1"/>
    <col min="667" max="669" width="20.7109375" style="5" customWidth="1"/>
    <col min="670" max="857" width="8.85546875" style="5"/>
    <col min="858" max="858" width="6.140625" style="5" customWidth="1"/>
    <col min="859" max="859" width="20.28515625" style="5" customWidth="1"/>
    <col min="860" max="860" width="12.42578125" style="5" customWidth="1"/>
    <col min="861" max="861" width="13" style="5" customWidth="1"/>
    <col min="862" max="862" width="12.5703125" style="5" customWidth="1"/>
    <col min="863" max="876" width="11.7109375" style="5" customWidth="1"/>
    <col min="877" max="877" width="12.28515625" style="5" customWidth="1"/>
    <col min="878" max="878" width="11.7109375" style="5" customWidth="1"/>
    <col min="879" max="879" width="12.85546875" style="5" customWidth="1"/>
    <col min="880" max="880" width="11.7109375" style="5" customWidth="1"/>
    <col min="881" max="881" width="12.7109375" style="5" customWidth="1"/>
    <col min="882" max="882" width="11.7109375" style="5" customWidth="1"/>
    <col min="883" max="883" width="13" style="5" customWidth="1"/>
    <col min="884" max="895" width="11.7109375" style="5" customWidth="1"/>
    <col min="896" max="896" width="12.5703125" style="5" customWidth="1"/>
    <col min="897" max="897" width="11.7109375" style="5" customWidth="1"/>
    <col min="898" max="898" width="13" style="5" customWidth="1"/>
    <col min="899" max="904" width="11.7109375" style="5" customWidth="1"/>
    <col min="905" max="905" width="13.7109375" style="5" customWidth="1"/>
    <col min="906" max="906" width="13.140625" style="5" customWidth="1"/>
    <col min="907" max="910" width="13" style="5" customWidth="1"/>
    <col min="911" max="917" width="11.7109375" style="5" customWidth="1"/>
    <col min="918" max="918" width="10.85546875" style="5" customWidth="1"/>
    <col min="919" max="919" width="11.7109375" style="5" customWidth="1"/>
    <col min="920" max="922" width="22.7109375" style="5" customWidth="1"/>
    <col min="923" max="925" width="20.7109375" style="5" customWidth="1"/>
    <col min="926" max="1113" width="8.85546875" style="5"/>
    <col min="1114" max="1114" width="6.140625" style="5" customWidth="1"/>
    <col min="1115" max="1115" width="20.28515625" style="5" customWidth="1"/>
    <col min="1116" max="1116" width="12.42578125" style="5" customWidth="1"/>
    <col min="1117" max="1117" width="13" style="5" customWidth="1"/>
    <col min="1118" max="1118" width="12.5703125" style="5" customWidth="1"/>
    <col min="1119" max="1132" width="11.7109375" style="5" customWidth="1"/>
    <col min="1133" max="1133" width="12.28515625" style="5" customWidth="1"/>
    <col min="1134" max="1134" width="11.7109375" style="5" customWidth="1"/>
    <col min="1135" max="1135" width="12.85546875" style="5" customWidth="1"/>
    <col min="1136" max="1136" width="11.7109375" style="5" customWidth="1"/>
    <col min="1137" max="1137" width="12.7109375" style="5" customWidth="1"/>
    <col min="1138" max="1138" width="11.7109375" style="5" customWidth="1"/>
    <col min="1139" max="1139" width="13" style="5" customWidth="1"/>
    <col min="1140" max="1151" width="11.7109375" style="5" customWidth="1"/>
    <col min="1152" max="1152" width="12.5703125" style="5" customWidth="1"/>
    <col min="1153" max="1153" width="11.7109375" style="5" customWidth="1"/>
    <col min="1154" max="1154" width="13" style="5" customWidth="1"/>
    <col min="1155" max="1160" width="11.7109375" style="5" customWidth="1"/>
    <col min="1161" max="1161" width="13.7109375" style="5" customWidth="1"/>
    <col min="1162" max="1162" width="13.140625" style="5" customWidth="1"/>
    <col min="1163" max="1166" width="13" style="5" customWidth="1"/>
    <col min="1167" max="1173" width="11.7109375" style="5" customWidth="1"/>
    <col min="1174" max="1174" width="10.85546875" style="5" customWidth="1"/>
    <col min="1175" max="1175" width="11.7109375" style="5" customWidth="1"/>
    <col min="1176" max="1178" width="22.7109375" style="5" customWidth="1"/>
    <col min="1179" max="1181" width="20.7109375" style="5" customWidth="1"/>
    <col min="1182" max="1369" width="8.85546875" style="5"/>
    <col min="1370" max="1370" width="6.140625" style="5" customWidth="1"/>
    <col min="1371" max="1371" width="20.28515625" style="5" customWidth="1"/>
    <col min="1372" max="1372" width="12.42578125" style="5" customWidth="1"/>
    <col min="1373" max="1373" width="13" style="5" customWidth="1"/>
    <col min="1374" max="1374" width="12.5703125" style="5" customWidth="1"/>
    <col min="1375" max="1388" width="11.7109375" style="5" customWidth="1"/>
    <col min="1389" max="1389" width="12.28515625" style="5" customWidth="1"/>
    <col min="1390" max="1390" width="11.7109375" style="5" customWidth="1"/>
    <col min="1391" max="1391" width="12.85546875" style="5" customWidth="1"/>
    <col min="1392" max="1392" width="11.7109375" style="5" customWidth="1"/>
    <col min="1393" max="1393" width="12.7109375" style="5" customWidth="1"/>
    <col min="1394" max="1394" width="11.7109375" style="5" customWidth="1"/>
    <col min="1395" max="1395" width="13" style="5" customWidth="1"/>
    <col min="1396" max="1407" width="11.7109375" style="5" customWidth="1"/>
    <col min="1408" max="1408" width="12.5703125" style="5" customWidth="1"/>
    <col min="1409" max="1409" width="11.7109375" style="5" customWidth="1"/>
    <col min="1410" max="1410" width="13" style="5" customWidth="1"/>
    <col min="1411" max="1416" width="11.7109375" style="5" customWidth="1"/>
    <col min="1417" max="1417" width="13.7109375" style="5" customWidth="1"/>
    <col min="1418" max="1418" width="13.140625" style="5" customWidth="1"/>
    <col min="1419" max="1422" width="13" style="5" customWidth="1"/>
    <col min="1423" max="1429" width="11.7109375" style="5" customWidth="1"/>
    <col min="1430" max="1430" width="10.85546875" style="5" customWidth="1"/>
    <col min="1431" max="1431" width="11.7109375" style="5" customWidth="1"/>
    <col min="1432" max="1434" width="22.7109375" style="5" customWidth="1"/>
    <col min="1435" max="1437" width="20.7109375" style="5" customWidth="1"/>
    <col min="1438" max="1625" width="8.85546875" style="5"/>
    <col min="1626" max="1626" width="6.140625" style="5" customWidth="1"/>
    <col min="1627" max="1627" width="20.28515625" style="5" customWidth="1"/>
    <col min="1628" max="1628" width="12.42578125" style="5" customWidth="1"/>
    <col min="1629" max="1629" width="13" style="5" customWidth="1"/>
    <col min="1630" max="1630" width="12.5703125" style="5" customWidth="1"/>
    <col min="1631" max="1644" width="11.7109375" style="5" customWidth="1"/>
    <col min="1645" max="1645" width="12.28515625" style="5" customWidth="1"/>
    <col min="1646" max="1646" width="11.7109375" style="5" customWidth="1"/>
    <col min="1647" max="1647" width="12.85546875" style="5" customWidth="1"/>
    <col min="1648" max="1648" width="11.7109375" style="5" customWidth="1"/>
    <col min="1649" max="1649" width="12.7109375" style="5" customWidth="1"/>
    <col min="1650" max="1650" width="11.7109375" style="5" customWidth="1"/>
    <col min="1651" max="1651" width="13" style="5" customWidth="1"/>
    <col min="1652" max="1663" width="11.7109375" style="5" customWidth="1"/>
    <col min="1664" max="1664" width="12.5703125" style="5" customWidth="1"/>
    <col min="1665" max="1665" width="11.7109375" style="5" customWidth="1"/>
    <col min="1666" max="1666" width="13" style="5" customWidth="1"/>
    <col min="1667" max="1672" width="11.7109375" style="5" customWidth="1"/>
    <col min="1673" max="1673" width="13.7109375" style="5" customWidth="1"/>
    <col min="1674" max="1674" width="13.140625" style="5" customWidth="1"/>
    <col min="1675" max="1678" width="13" style="5" customWidth="1"/>
    <col min="1679" max="1685" width="11.7109375" style="5" customWidth="1"/>
    <col min="1686" max="1686" width="10.85546875" style="5" customWidth="1"/>
    <col min="1687" max="1687" width="11.7109375" style="5" customWidth="1"/>
    <col min="1688" max="1690" width="22.7109375" style="5" customWidth="1"/>
    <col min="1691" max="1693" width="20.7109375" style="5" customWidth="1"/>
    <col min="1694" max="1881" width="8.85546875" style="5"/>
    <col min="1882" max="1882" width="6.140625" style="5" customWidth="1"/>
    <col min="1883" max="1883" width="20.28515625" style="5" customWidth="1"/>
    <col min="1884" max="1884" width="12.42578125" style="5" customWidth="1"/>
    <col min="1885" max="1885" width="13" style="5" customWidth="1"/>
    <col min="1886" max="1886" width="12.5703125" style="5" customWidth="1"/>
    <col min="1887" max="1900" width="11.7109375" style="5" customWidth="1"/>
    <col min="1901" max="1901" width="12.28515625" style="5" customWidth="1"/>
    <col min="1902" max="1902" width="11.7109375" style="5" customWidth="1"/>
    <col min="1903" max="1903" width="12.85546875" style="5" customWidth="1"/>
    <col min="1904" max="1904" width="11.7109375" style="5" customWidth="1"/>
    <col min="1905" max="1905" width="12.7109375" style="5" customWidth="1"/>
    <col min="1906" max="1906" width="11.7109375" style="5" customWidth="1"/>
    <col min="1907" max="1907" width="13" style="5" customWidth="1"/>
    <col min="1908" max="1919" width="11.7109375" style="5" customWidth="1"/>
    <col min="1920" max="1920" width="12.5703125" style="5" customWidth="1"/>
    <col min="1921" max="1921" width="11.7109375" style="5" customWidth="1"/>
    <col min="1922" max="1922" width="13" style="5" customWidth="1"/>
    <col min="1923" max="1928" width="11.7109375" style="5" customWidth="1"/>
    <col min="1929" max="1929" width="13.7109375" style="5" customWidth="1"/>
    <col min="1930" max="1930" width="13.140625" style="5" customWidth="1"/>
    <col min="1931" max="1934" width="13" style="5" customWidth="1"/>
    <col min="1935" max="1941" width="11.7109375" style="5" customWidth="1"/>
    <col min="1942" max="1942" width="10.85546875" style="5" customWidth="1"/>
    <col min="1943" max="1943" width="11.7109375" style="5" customWidth="1"/>
    <col min="1944" max="1946" width="22.7109375" style="5" customWidth="1"/>
    <col min="1947" max="1949" width="20.7109375" style="5" customWidth="1"/>
    <col min="1950" max="2137" width="8.85546875" style="5"/>
    <col min="2138" max="2138" width="6.140625" style="5" customWidth="1"/>
    <col min="2139" max="2139" width="20.28515625" style="5" customWidth="1"/>
    <col min="2140" max="2140" width="12.42578125" style="5" customWidth="1"/>
    <col min="2141" max="2141" width="13" style="5" customWidth="1"/>
    <col min="2142" max="2142" width="12.5703125" style="5" customWidth="1"/>
    <col min="2143" max="2156" width="11.7109375" style="5" customWidth="1"/>
    <col min="2157" max="2157" width="12.28515625" style="5" customWidth="1"/>
    <col min="2158" max="2158" width="11.7109375" style="5" customWidth="1"/>
    <col min="2159" max="2159" width="12.85546875" style="5" customWidth="1"/>
    <col min="2160" max="2160" width="11.7109375" style="5" customWidth="1"/>
    <col min="2161" max="2161" width="12.7109375" style="5" customWidth="1"/>
    <col min="2162" max="2162" width="11.7109375" style="5" customWidth="1"/>
    <col min="2163" max="2163" width="13" style="5" customWidth="1"/>
    <col min="2164" max="2175" width="11.7109375" style="5" customWidth="1"/>
    <col min="2176" max="2176" width="12.5703125" style="5" customWidth="1"/>
    <col min="2177" max="2177" width="11.7109375" style="5" customWidth="1"/>
    <col min="2178" max="2178" width="13" style="5" customWidth="1"/>
    <col min="2179" max="2184" width="11.7109375" style="5" customWidth="1"/>
    <col min="2185" max="2185" width="13.7109375" style="5" customWidth="1"/>
    <col min="2186" max="2186" width="13.140625" style="5" customWidth="1"/>
    <col min="2187" max="2190" width="13" style="5" customWidth="1"/>
    <col min="2191" max="2197" width="11.7109375" style="5" customWidth="1"/>
    <col min="2198" max="2198" width="10.85546875" style="5" customWidth="1"/>
    <col min="2199" max="2199" width="11.7109375" style="5" customWidth="1"/>
    <col min="2200" max="2202" width="22.7109375" style="5" customWidth="1"/>
    <col min="2203" max="2205" width="20.7109375" style="5" customWidth="1"/>
    <col min="2206" max="2393" width="8.85546875" style="5"/>
    <col min="2394" max="2394" width="6.140625" style="5" customWidth="1"/>
    <col min="2395" max="2395" width="20.28515625" style="5" customWidth="1"/>
    <col min="2396" max="2396" width="12.42578125" style="5" customWidth="1"/>
    <col min="2397" max="2397" width="13" style="5" customWidth="1"/>
    <col min="2398" max="2398" width="12.5703125" style="5" customWidth="1"/>
    <col min="2399" max="2412" width="11.7109375" style="5" customWidth="1"/>
    <col min="2413" max="2413" width="12.28515625" style="5" customWidth="1"/>
    <col min="2414" max="2414" width="11.7109375" style="5" customWidth="1"/>
    <col min="2415" max="2415" width="12.85546875" style="5" customWidth="1"/>
    <col min="2416" max="2416" width="11.7109375" style="5" customWidth="1"/>
    <col min="2417" max="2417" width="12.7109375" style="5" customWidth="1"/>
    <col min="2418" max="2418" width="11.7109375" style="5" customWidth="1"/>
    <col min="2419" max="2419" width="13" style="5" customWidth="1"/>
    <col min="2420" max="2431" width="11.7109375" style="5" customWidth="1"/>
    <col min="2432" max="2432" width="12.5703125" style="5" customWidth="1"/>
    <col min="2433" max="2433" width="11.7109375" style="5" customWidth="1"/>
    <col min="2434" max="2434" width="13" style="5" customWidth="1"/>
    <col min="2435" max="2440" width="11.7109375" style="5" customWidth="1"/>
    <col min="2441" max="2441" width="13.7109375" style="5" customWidth="1"/>
    <col min="2442" max="2442" width="13.140625" style="5" customWidth="1"/>
    <col min="2443" max="2446" width="13" style="5" customWidth="1"/>
    <col min="2447" max="2453" width="11.7109375" style="5" customWidth="1"/>
    <col min="2454" max="2454" width="10.85546875" style="5" customWidth="1"/>
    <col min="2455" max="2455" width="11.7109375" style="5" customWidth="1"/>
    <col min="2456" max="2458" width="22.7109375" style="5" customWidth="1"/>
    <col min="2459" max="2461" width="20.7109375" style="5" customWidth="1"/>
    <col min="2462" max="2649" width="8.85546875" style="5"/>
    <col min="2650" max="2650" width="6.140625" style="5" customWidth="1"/>
    <col min="2651" max="2651" width="20.28515625" style="5" customWidth="1"/>
    <col min="2652" max="2652" width="12.42578125" style="5" customWidth="1"/>
    <col min="2653" max="2653" width="13" style="5" customWidth="1"/>
    <col min="2654" max="2654" width="12.5703125" style="5" customWidth="1"/>
    <col min="2655" max="2668" width="11.7109375" style="5" customWidth="1"/>
    <col min="2669" max="2669" width="12.28515625" style="5" customWidth="1"/>
    <col min="2670" max="2670" width="11.7109375" style="5" customWidth="1"/>
    <col min="2671" max="2671" width="12.85546875" style="5" customWidth="1"/>
    <col min="2672" max="2672" width="11.7109375" style="5" customWidth="1"/>
    <col min="2673" max="2673" width="12.7109375" style="5" customWidth="1"/>
    <col min="2674" max="2674" width="11.7109375" style="5" customWidth="1"/>
    <col min="2675" max="2675" width="13" style="5" customWidth="1"/>
    <col min="2676" max="2687" width="11.7109375" style="5" customWidth="1"/>
    <col min="2688" max="2688" width="12.5703125" style="5" customWidth="1"/>
    <col min="2689" max="2689" width="11.7109375" style="5" customWidth="1"/>
    <col min="2690" max="2690" width="13" style="5" customWidth="1"/>
    <col min="2691" max="2696" width="11.7109375" style="5" customWidth="1"/>
    <col min="2697" max="2697" width="13.7109375" style="5" customWidth="1"/>
    <col min="2698" max="2698" width="13.140625" style="5" customWidth="1"/>
    <col min="2699" max="2702" width="13" style="5" customWidth="1"/>
    <col min="2703" max="2709" width="11.7109375" style="5" customWidth="1"/>
    <col min="2710" max="2710" width="10.85546875" style="5" customWidth="1"/>
    <col min="2711" max="2711" width="11.7109375" style="5" customWidth="1"/>
    <col min="2712" max="2714" width="22.7109375" style="5" customWidth="1"/>
    <col min="2715" max="2717" width="20.7109375" style="5" customWidth="1"/>
    <col min="2718" max="2905" width="8.85546875" style="5"/>
    <col min="2906" max="2906" width="6.140625" style="5" customWidth="1"/>
    <col min="2907" max="2907" width="20.28515625" style="5" customWidth="1"/>
    <col min="2908" max="2908" width="12.42578125" style="5" customWidth="1"/>
    <col min="2909" max="2909" width="13" style="5" customWidth="1"/>
    <col min="2910" max="2910" width="12.5703125" style="5" customWidth="1"/>
    <col min="2911" max="2924" width="11.7109375" style="5" customWidth="1"/>
    <col min="2925" max="2925" width="12.28515625" style="5" customWidth="1"/>
    <col min="2926" max="2926" width="11.7109375" style="5" customWidth="1"/>
    <col min="2927" max="2927" width="12.85546875" style="5" customWidth="1"/>
    <col min="2928" max="2928" width="11.7109375" style="5" customWidth="1"/>
    <col min="2929" max="2929" width="12.7109375" style="5" customWidth="1"/>
    <col min="2930" max="2930" width="11.7109375" style="5" customWidth="1"/>
    <col min="2931" max="2931" width="13" style="5" customWidth="1"/>
    <col min="2932" max="2943" width="11.7109375" style="5" customWidth="1"/>
    <col min="2944" max="2944" width="12.5703125" style="5" customWidth="1"/>
    <col min="2945" max="2945" width="11.7109375" style="5" customWidth="1"/>
    <col min="2946" max="2946" width="13" style="5" customWidth="1"/>
    <col min="2947" max="2952" width="11.7109375" style="5" customWidth="1"/>
    <col min="2953" max="2953" width="13.7109375" style="5" customWidth="1"/>
    <col min="2954" max="2954" width="13.140625" style="5" customWidth="1"/>
    <col min="2955" max="2958" width="13" style="5" customWidth="1"/>
    <col min="2959" max="2965" width="11.7109375" style="5" customWidth="1"/>
    <col min="2966" max="2966" width="10.85546875" style="5" customWidth="1"/>
    <col min="2967" max="2967" width="11.7109375" style="5" customWidth="1"/>
    <col min="2968" max="2970" width="22.7109375" style="5" customWidth="1"/>
    <col min="2971" max="2973" width="20.7109375" style="5" customWidth="1"/>
    <col min="2974" max="3161" width="8.85546875" style="5"/>
    <col min="3162" max="3162" width="6.140625" style="5" customWidth="1"/>
    <col min="3163" max="3163" width="20.28515625" style="5" customWidth="1"/>
    <col min="3164" max="3164" width="12.42578125" style="5" customWidth="1"/>
    <col min="3165" max="3165" width="13" style="5" customWidth="1"/>
    <col min="3166" max="3166" width="12.5703125" style="5" customWidth="1"/>
    <col min="3167" max="3180" width="11.7109375" style="5" customWidth="1"/>
    <col min="3181" max="3181" width="12.28515625" style="5" customWidth="1"/>
    <col min="3182" max="3182" width="11.7109375" style="5" customWidth="1"/>
    <col min="3183" max="3183" width="12.85546875" style="5" customWidth="1"/>
    <col min="3184" max="3184" width="11.7109375" style="5" customWidth="1"/>
    <col min="3185" max="3185" width="12.7109375" style="5" customWidth="1"/>
    <col min="3186" max="3186" width="11.7109375" style="5" customWidth="1"/>
    <col min="3187" max="3187" width="13" style="5" customWidth="1"/>
    <col min="3188" max="3199" width="11.7109375" style="5" customWidth="1"/>
    <col min="3200" max="3200" width="12.5703125" style="5" customWidth="1"/>
    <col min="3201" max="3201" width="11.7109375" style="5" customWidth="1"/>
    <col min="3202" max="3202" width="13" style="5" customWidth="1"/>
    <col min="3203" max="3208" width="11.7109375" style="5" customWidth="1"/>
    <col min="3209" max="3209" width="13.7109375" style="5" customWidth="1"/>
    <col min="3210" max="3210" width="13.140625" style="5" customWidth="1"/>
    <col min="3211" max="3214" width="13" style="5" customWidth="1"/>
    <col min="3215" max="3221" width="11.7109375" style="5" customWidth="1"/>
    <col min="3222" max="3222" width="10.85546875" style="5" customWidth="1"/>
    <col min="3223" max="3223" width="11.7109375" style="5" customWidth="1"/>
    <col min="3224" max="3226" width="22.7109375" style="5" customWidth="1"/>
    <col min="3227" max="3229" width="20.7109375" style="5" customWidth="1"/>
    <col min="3230" max="3417" width="8.85546875" style="5"/>
    <col min="3418" max="3418" width="6.140625" style="5" customWidth="1"/>
    <col min="3419" max="3419" width="20.28515625" style="5" customWidth="1"/>
    <col min="3420" max="3420" width="12.42578125" style="5" customWidth="1"/>
    <col min="3421" max="3421" width="13" style="5" customWidth="1"/>
    <col min="3422" max="3422" width="12.5703125" style="5" customWidth="1"/>
    <col min="3423" max="3436" width="11.7109375" style="5" customWidth="1"/>
    <col min="3437" max="3437" width="12.28515625" style="5" customWidth="1"/>
    <col min="3438" max="3438" width="11.7109375" style="5" customWidth="1"/>
    <col min="3439" max="3439" width="12.85546875" style="5" customWidth="1"/>
    <col min="3440" max="3440" width="11.7109375" style="5" customWidth="1"/>
    <col min="3441" max="3441" width="12.7109375" style="5" customWidth="1"/>
    <col min="3442" max="3442" width="11.7109375" style="5" customWidth="1"/>
    <col min="3443" max="3443" width="13" style="5" customWidth="1"/>
    <col min="3444" max="3455" width="11.7109375" style="5" customWidth="1"/>
    <col min="3456" max="3456" width="12.5703125" style="5" customWidth="1"/>
    <col min="3457" max="3457" width="11.7109375" style="5" customWidth="1"/>
    <col min="3458" max="3458" width="13" style="5" customWidth="1"/>
    <col min="3459" max="3464" width="11.7109375" style="5" customWidth="1"/>
    <col min="3465" max="3465" width="13.7109375" style="5" customWidth="1"/>
    <col min="3466" max="3466" width="13.140625" style="5" customWidth="1"/>
    <col min="3467" max="3470" width="13" style="5" customWidth="1"/>
    <col min="3471" max="3477" width="11.7109375" style="5" customWidth="1"/>
    <col min="3478" max="3478" width="10.85546875" style="5" customWidth="1"/>
    <col min="3479" max="3479" width="11.7109375" style="5" customWidth="1"/>
    <col min="3480" max="3482" width="22.7109375" style="5" customWidth="1"/>
    <col min="3483" max="3485" width="20.7109375" style="5" customWidth="1"/>
    <col min="3486" max="3673" width="8.85546875" style="5"/>
    <col min="3674" max="3674" width="6.140625" style="5" customWidth="1"/>
    <col min="3675" max="3675" width="20.28515625" style="5" customWidth="1"/>
    <col min="3676" max="3676" width="12.42578125" style="5" customWidth="1"/>
    <col min="3677" max="3677" width="13" style="5" customWidth="1"/>
    <col min="3678" max="3678" width="12.5703125" style="5" customWidth="1"/>
    <col min="3679" max="3692" width="11.7109375" style="5" customWidth="1"/>
    <col min="3693" max="3693" width="12.28515625" style="5" customWidth="1"/>
    <col min="3694" max="3694" width="11.7109375" style="5" customWidth="1"/>
    <col min="3695" max="3695" width="12.85546875" style="5" customWidth="1"/>
    <col min="3696" max="3696" width="11.7109375" style="5" customWidth="1"/>
    <col min="3697" max="3697" width="12.7109375" style="5" customWidth="1"/>
    <col min="3698" max="3698" width="11.7109375" style="5" customWidth="1"/>
    <col min="3699" max="3699" width="13" style="5" customWidth="1"/>
    <col min="3700" max="3711" width="11.7109375" style="5" customWidth="1"/>
    <col min="3712" max="3712" width="12.5703125" style="5" customWidth="1"/>
    <col min="3713" max="3713" width="11.7109375" style="5" customWidth="1"/>
    <col min="3714" max="3714" width="13" style="5" customWidth="1"/>
    <col min="3715" max="3720" width="11.7109375" style="5" customWidth="1"/>
    <col min="3721" max="3721" width="13.7109375" style="5" customWidth="1"/>
    <col min="3722" max="3722" width="13.140625" style="5" customWidth="1"/>
    <col min="3723" max="3726" width="13" style="5" customWidth="1"/>
    <col min="3727" max="3733" width="11.7109375" style="5" customWidth="1"/>
    <col min="3734" max="3734" width="10.85546875" style="5" customWidth="1"/>
    <col min="3735" max="3735" width="11.7109375" style="5" customWidth="1"/>
    <col min="3736" max="3738" width="22.7109375" style="5" customWidth="1"/>
    <col min="3739" max="3741" width="20.7109375" style="5" customWidth="1"/>
    <col min="3742" max="3929" width="8.85546875" style="5"/>
    <col min="3930" max="3930" width="6.140625" style="5" customWidth="1"/>
    <col min="3931" max="3931" width="20.28515625" style="5" customWidth="1"/>
    <col min="3932" max="3932" width="12.42578125" style="5" customWidth="1"/>
    <col min="3933" max="3933" width="13" style="5" customWidth="1"/>
    <col min="3934" max="3934" width="12.5703125" style="5" customWidth="1"/>
    <col min="3935" max="3948" width="11.7109375" style="5" customWidth="1"/>
    <col min="3949" max="3949" width="12.28515625" style="5" customWidth="1"/>
    <col min="3950" max="3950" width="11.7109375" style="5" customWidth="1"/>
    <col min="3951" max="3951" width="12.85546875" style="5" customWidth="1"/>
    <col min="3952" max="3952" width="11.7109375" style="5" customWidth="1"/>
    <col min="3953" max="3953" width="12.7109375" style="5" customWidth="1"/>
    <col min="3954" max="3954" width="11.7109375" style="5" customWidth="1"/>
    <col min="3955" max="3955" width="13" style="5" customWidth="1"/>
    <col min="3956" max="3967" width="11.7109375" style="5" customWidth="1"/>
    <col min="3968" max="3968" width="12.5703125" style="5" customWidth="1"/>
    <col min="3969" max="3969" width="11.7109375" style="5" customWidth="1"/>
    <col min="3970" max="3970" width="13" style="5" customWidth="1"/>
    <col min="3971" max="3976" width="11.7109375" style="5" customWidth="1"/>
    <col min="3977" max="3977" width="13.7109375" style="5" customWidth="1"/>
    <col min="3978" max="3978" width="13.140625" style="5" customWidth="1"/>
    <col min="3979" max="3982" width="13" style="5" customWidth="1"/>
    <col min="3983" max="3989" width="11.7109375" style="5" customWidth="1"/>
    <col min="3990" max="3990" width="10.85546875" style="5" customWidth="1"/>
    <col min="3991" max="3991" width="11.7109375" style="5" customWidth="1"/>
    <col min="3992" max="3994" width="22.7109375" style="5" customWidth="1"/>
    <col min="3995" max="3997" width="20.7109375" style="5" customWidth="1"/>
    <col min="3998" max="4185" width="8.85546875" style="5"/>
    <col min="4186" max="4186" width="6.140625" style="5" customWidth="1"/>
    <col min="4187" max="4187" width="20.28515625" style="5" customWidth="1"/>
    <col min="4188" max="4188" width="12.42578125" style="5" customWidth="1"/>
    <col min="4189" max="4189" width="13" style="5" customWidth="1"/>
    <col min="4190" max="4190" width="12.5703125" style="5" customWidth="1"/>
    <col min="4191" max="4204" width="11.7109375" style="5" customWidth="1"/>
    <col min="4205" max="4205" width="12.28515625" style="5" customWidth="1"/>
    <col min="4206" max="4206" width="11.7109375" style="5" customWidth="1"/>
    <col min="4207" max="4207" width="12.85546875" style="5" customWidth="1"/>
    <col min="4208" max="4208" width="11.7109375" style="5" customWidth="1"/>
    <col min="4209" max="4209" width="12.7109375" style="5" customWidth="1"/>
    <col min="4210" max="4210" width="11.7109375" style="5" customWidth="1"/>
    <col min="4211" max="4211" width="13" style="5" customWidth="1"/>
    <col min="4212" max="4223" width="11.7109375" style="5" customWidth="1"/>
    <col min="4224" max="4224" width="12.5703125" style="5" customWidth="1"/>
    <col min="4225" max="4225" width="11.7109375" style="5" customWidth="1"/>
    <col min="4226" max="4226" width="13" style="5" customWidth="1"/>
    <col min="4227" max="4232" width="11.7109375" style="5" customWidth="1"/>
    <col min="4233" max="4233" width="13.7109375" style="5" customWidth="1"/>
    <col min="4234" max="4234" width="13.140625" style="5" customWidth="1"/>
    <col min="4235" max="4238" width="13" style="5" customWidth="1"/>
    <col min="4239" max="4245" width="11.7109375" style="5" customWidth="1"/>
    <col min="4246" max="4246" width="10.85546875" style="5" customWidth="1"/>
    <col min="4247" max="4247" width="11.7109375" style="5" customWidth="1"/>
    <col min="4248" max="4250" width="22.7109375" style="5" customWidth="1"/>
    <col min="4251" max="4253" width="20.7109375" style="5" customWidth="1"/>
    <col min="4254" max="4441" width="8.85546875" style="5"/>
    <col min="4442" max="4442" width="6.140625" style="5" customWidth="1"/>
    <col min="4443" max="4443" width="20.28515625" style="5" customWidth="1"/>
    <col min="4444" max="4444" width="12.42578125" style="5" customWidth="1"/>
    <col min="4445" max="4445" width="13" style="5" customWidth="1"/>
    <col min="4446" max="4446" width="12.5703125" style="5" customWidth="1"/>
    <col min="4447" max="4460" width="11.7109375" style="5" customWidth="1"/>
    <col min="4461" max="4461" width="12.28515625" style="5" customWidth="1"/>
    <col min="4462" max="4462" width="11.7109375" style="5" customWidth="1"/>
    <col min="4463" max="4463" width="12.85546875" style="5" customWidth="1"/>
    <col min="4464" max="4464" width="11.7109375" style="5" customWidth="1"/>
    <col min="4465" max="4465" width="12.7109375" style="5" customWidth="1"/>
    <col min="4466" max="4466" width="11.7109375" style="5" customWidth="1"/>
    <col min="4467" max="4467" width="13" style="5" customWidth="1"/>
    <col min="4468" max="4479" width="11.7109375" style="5" customWidth="1"/>
    <col min="4480" max="4480" width="12.5703125" style="5" customWidth="1"/>
    <col min="4481" max="4481" width="11.7109375" style="5" customWidth="1"/>
    <col min="4482" max="4482" width="13" style="5" customWidth="1"/>
    <col min="4483" max="4488" width="11.7109375" style="5" customWidth="1"/>
    <col min="4489" max="4489" width="13.7109375" style="5" customWidth="1"/>
    <col min="4490" max="4490" width="13.140625" style="5" customWidth="1"/>
    <col min="4491" max="4494" width="13" style="5" customWidth="1"/>
    <col min="4495" max="4501" width="11.7109375" style="5" customWidth="1"/>
    <col min="4502" max="4502" width="10.85546875" style="5" customWidth="1"/>
    <col min="4503" max="4503" width="11.7109375" style="5" customWidth="1"/>
    <col min="4504" max="4506" width="22.7109375" style="5" customWidth="1"/>
    <col min="4507" max="4509" width="20.7109375" style="5" customWidth="1"/>
    <col min="4510" max="4697" width="8.85546875" style="5"/>
    <col min="4698" max="4698" width="6.140625" style="5" customWidth="1"/>
    <col min="4699" max="4699" width="20.28515625" style="5" customWidth="1"/>
    <col min="4700" max="4700" width="12.42578125" style="5" customWidth="1"/>
    <col min="4701" max="4701" width="13" style="5" customWidth="1"/>
    <col min="4702" max="4702" width="12.5703125" style="5" customWidth="1"/>
    <col min="4703" max="4716" width="11.7109375" style="5" customWidth="1"/>
    <col min="4717" max="4717" width="12.28515625" style="5" customWidth="1"/>
    <col min="4718" max="4718" width="11.7109375" style="5" customWidth="1"/>
    <col min="4719" max="4719" width="12.85546875" style="5" customWidth="1"/>
    <col min="4720" max="4720" width="11.7109375" style="5" customWidth="1"/>
    <col min="4721" max="4721" width="12.7109375" style="5" customWidth="1"/>
    <col min="4722" max="4722" width="11.7109375" style="5" customWidth="1"/>
    <col min="4723" max="4723" width="13" style="5" customWidth="1"/>
    <col min="4724" max="4735" width="11.7109375" style="5" customWidth="1"/>
    <col min="4736" max="4736" width="12.5703125" style="5" customWidth="1"/>
    <col min="4737" max="4737" width="11.7109375" style="5" customWidth="1"/>
    <col min="4738" max="4738" width="13" style="5" customWidth="1"/>
    <col min="4739" max="4744" width="11.7109375" style="5" customWidth="1"/>
    <col min="4745" max="4745" width="13.7109375" style="5" customWidth="1"/>
    <col min="4746" max="4746" width="13.140625" style="5" customWidth="1"/>
    <col min="4747" max="4750" width="13" style="5" customWidth="1"/>
    <col min="4751" max="4757" width="11.7109375" style="5" customWidth="1"/>
    <col min="4758" max="4758" width="10.85546875" style="5" customWidth="1"/>
    <col min="4759" max="4759" width="11.7109375" style="5" customWidth="1"/>
    <col min="4760" max="4762" width="22.7109375" style="5" customWidth="1"/>
    <col min="4763" max="4765" width="20.7109375" style="5" customWidth="1"/>
    <col min="4766" max="4953" width="8.85546875" style="5"/>
    <col min="4954" max="4954" width="6.140625" style="5" customWidth="1"/>
    <col min="4955" max="4955" width="20.28515625" style="5" customWidth="1"/>
    <col min="4956" max="4956" width="12.42578125" style="5" customWidth="1"/>
    <col min="4957" max="4957" width="13" style="5" customWidth="1"/>
    <col min="4958" max="4958" width="12.5703125" style="5" customWidth="1"/>
    <col min="4959" max="4972" width="11.7109375" style="5" customWidth="1"/>
    <col min="4973" max="4973" width="12.28515625" style="5" customWidth="1"/>
    <col min="4974" max="4974" width="11.7109375" style="5" customWidth="1"/>
    <col min="4975" max="4975" width="12.85546875" style="5" customWidth="1"/>
    <col min="4976" max="4976" width="11.7109375" style="5" customWidth="1"/>
    <col min="4977" max="4977" width="12.7109375" style="5" customWidth="1"/>
    <col min="4978" max="4978" width="11.7109375" style="5" customWidth="1"/>
    <col min="4979" max="4979" width="13" style="5" customWidth="1"/>
    <col min="4980" max="4991" width="11.7109375" style="5" customWidth="1"/>
    <col min="4992" max="4992" width="12.5703125" style="5" customWidth="1"/>
    <col min="4993" max="4993" width="11.7109375" style="5" customWidth="1"/>
    <col min="4994" max="4994" width="13" style="5" customWidth="1"/>
    <col min="4995" max="5000" width="11.7109375" style="5" customWidth="1"/>
    <col min="5001" max="5001" width="13.7109375" style="5" customWidth="1"/>
    <col min="5002" max="5002" width="13.140625" style="5" customWidth="1"/>
    <col min="5003" max="5006" width="13" style="5" customWidth="1"/>
    <col min="5007" max="5013" width="11.7109375" style="5" customWidth="1"/>
    <col min="5014" max="5014" width="10.85546875" style="5" customWidth="1"/>
    <col min="5015" max="5015" width="11.7109375" style="5" customWidth="1"/>
    <col min="5016" max="5018" width="22.7109375" style="5" customWidth="1"/>
    <col min="5019" max="5021" width="20.7109375" style="5" customWidth="1"/>
    <col min="5022" max="5209" width="8.85546875" style="5"/>
    <col min="5210" max="5210" width="6.140625" style="5" customWidth="1"/>
    <col min="5211" max="5211" width="20.28515625" style="5" customWidth="1"/>
    <col min="5212" max="5212" width="12.42578125" style="5" customWidth="1"/>
    <col min="5213" max="5213" width="13" style="5" customWidth="1"/>
    <col min="5214" max="5214" width="12.5703125" style="5" customWidth="1"/>
    <col min="5215" max="5228" width="11.7109375" style="5" customWidth="1"/>
    <col min="5229" max="5229" width="12.28515625" style="5" customWidth="1"/>
    <col min="5230" max="5230" width="11.7109375" style="5" customWidth="1"/>
    <col min="5231" max="5231" width="12.85546875" style="5" customWidth="1"/>
    <col min="5232" max="5232" width="11.7109375" style="5" customWidth="1"/>
    <col min="5233" max="5233" width="12.7109375" style="5" customWidth="1"/>
    <col min="5234" max="5234" width="11.7109375" style="5" customWidth="1"/>
    <col min="5235" max="5235" width="13" style="5" customWidth="1"/>
    <col min="5236" max="5247" width="11.7109375" style="5" customWidth="1"/>
    <col min="5248" max="5248" width="12.5703125" style="5" customWidth="1"/>
    <col min="5249" max="5249" width="11.7109375" style="5" customWidth="1"/>
    <col min="5250" max="5250" width="13" style="5" customWidth="1"/>
    <col min="5251" max="5256" width="11.7109375" style="5" customWidth="1"/>
    <col min="5257" max="5257" width="13.7109375" style="5" customWidth="1"/>
    <col min="5258" max="5258" width="13.140625" style="5" customWidth="1"/>
    <col min="5259" max="5262" width="13" style="5" customWidth="1"/>
    <col min="5263" max="5269" width="11.7109375" style="5" customWidth="1"/>
    <col min="5270" max="5270" width="10.85546875" style="5" customWidth="1"/>
    <col min="5271" max="5271" width="11.7109375" style="5" customWidth="1"/>
    <col min="5272" max="5274" width="22.7109375" style="5" customWidth="1"/>
    <col min="5275" max="5277" width="20.7109375" style="5" customWidth="1"/>
    <col min="5278" max="5465" width="8.85546875" style="5"/>
    <col min="5466" max="5466" width="6.140625" style="5" customWidth="1"/>
    <col min="5467" max="5467" width="20.28515625" style="5" customWidth="1"/>
    <col min="5468" max="5468" width="12.42578125" style="5" customWidth="1"/>
    <col min="5469" max="5469" width="13" style="5" customWidth="1"/>
    <col min="5470" max="5470" width="12.5703125" style="5" customWidth="1"/>
    <col min="5471" max="5484" width="11.7109375" style="5" customWidth="1"/>
    <col min="5485" max="5485" width="12.28515625" style="5" customWidth="1"/>
    <col min="5486" max="5486" width="11.7109375" style="5" customWidth="1"/>
    <col min="5487" max="5487" width="12.85546875" style="5" customWidth="1"/>
    <col min="5488" max="5488" width="11.7109375" style="5" customWidth="1"/>
    <col min="5489" max="5489" width="12.7109375" style="5" customWidth="1"/>
    <col min="5490" max="5490" width="11.7109375" style="5" customWidth="1"/>
    <col min="5491" max="5491" width="13" style="5" customWidth="1"/>
    <col min="5492" max="5503" width="11.7109375" style="5" customWidth="1"/>
    <col min="5504" max="5504" width="12.5703125" style="5" customWidth="1"/>
    <col min="5505" max="5505" width="11.7109375" style="5" customWidth="1"/>
    <col min="5506" max="5506" width="13" style="5" customWidth="1"/>
    <col min="5507" max="5512" width="11.7109375" style="5" customWidth="1"/>
    <col min="5513" max="5513" width="13.7109375" style="5" customWidth="1"/>
    <col min="5514" max="5514" width="13.140625" style="5" customWidth="1"/>
    <col min="5515" max="5518" width="13" style="5" customWidth="1"/>
    <col min="5519" max="5525" width="11.7109375" style="5" customWidth="1"/>
    <col min="5526" max="5526" width="10.85546875" style="5" customWidth="1"/>
    <col min="5527" max="5527" width="11.7109375" style="5" customWidth="1"/>
    <col min="5528" max="5530" width="22.7109375" style="5" customWidth="1"/>
    <col min="5531" max="5533" width="20.7109375" style="5" customWidth="1"/>
    <col min="5534" max="5721" width="8.85546875" style="5"/>
    <col min="5722" max="5722" width="6.140625" style="5" customWidth="1"/>
    <col min="5723" max="5723" width="20.28515625" style="5" customWidth="1"/>
    <col min="5724" max="5724" width="12.42578125" style="5" customWidth="1"/>
    <col min="5725" max="5725" width="13" style="5" customWidth="1"/>
    <col min="5726" max="5726" width="12.5703125" style="5" customWidth="1"/>
    <col min="5727" max="5740" width="11.7109375" style="5" customWidth="1"/>
    <col min="5741" max="5741" width="12.28515625" style="5" customWidth="1"/>
    <col min="5742" max="5742" width="11.7109375" style="5" customWidth="1"/>
    <col min="5743" max="5743" width="12.85546875" style="5" customWidth="1"/>
    <col min="5744" max="5744" width="11.7109375" style="5" customWidth="1"/>
    <col min="5745" max="5745" width="12.7109375" style="5" customWidth="1"/>
    <col min="5746" max="5746" width="11.7109375" style="5" customWidth="1"/>
    <col min="5747" max="5747" width="13" style="5" customWidth="1"/>
    <col min="5748" max="5759" width="11.7109375" style="5" customWidth="1"/>
    <col min="5760" max="5760" width="12.5703125" style="5" customWidth="1"/>
    <col min="5761" max="5761" width="11.7109375" style="5" customWidth="1"/>
    <col min="5762" max="5762" width="13" style="5" customWidth="1"/>
    <col min="5763" max="5768" width="11.7109375" style="5" customWidth="1"/>
    <col min="5769" max="5769" width="13.7109375" style="5" customWidth="1"/>
    <col min="5770" max="5770" width="13.140625" style="5" customWidth="1"/>
    <col min="5771" max="5774" width="13" style="5" customWidth="1"/>
    <col min="5775" max="5781" width="11.7109375" style="5" customWidth="1"/>
    <col min="5782" max="5782" width="10.85546875" style="5" customWidth="1"/>
    <col min="5783" max="5783" width="11.7109375" style="5" customWidth="1"/>
    <col min="5784" max="5786" width="22.7109375" style="5" customWidth="1"/>
    <col min="5787" max="5789" width="20.7109375" style="5" customWidth="1"/>
    <col min="5790" max="5977" width="8.85546875" style="5"/>
    <col min="5978" max="5978" width="6.140625" style="5" customWidth="1"/>
    <col min="5979" max="5979" width="20.28515625" style="5" customWidth="1"/>
    <col min="5980" max="5980" width="12.42578125" style="5" customWidth="1"/>
    <col min="5981" max="5981" width="13" style="5" customWidth="1"/>
    <col min="5982" max="5982" width="12.5703125" style="5" customWidth="1"/>
    <col min="5983" max="5996" width="11.7109375" style="5" customWidth="1"/>
    <col min="5997" max="5997" width="12.28515625" style="5" customWidth="1"/>
    <col min="5998" max="5998" width="11.7109375" style="5" customWidth="1"/>
    <col min="5999" max="5999" width="12.85546875" style="5" customWidth="1"/>
    <col min="6000" max="6000" width="11.7109375" style="5" customWidth="1"/>
    <col min="6001" max="6001" width="12.7109375" style="5" customWidth="1"/>
    <col min="6002" max="6002" width="11.7109375" style="5" customWidth="1"/>
    <col min="6003" max="6003" width="13" style="5" customWidth="1"/>
    <col min="6004" max="6015" width="11.7109375" style="5" customWidth="1"/>
    <col min="6016" max="6016" width="12.5703125" style="5" customWidth="1"/>
    <col min="6017" max="6017" width="11.7109375" style="5" customWidth="1"/>
    <col min="6018" max="6018" width="13" style="5" customWidth="1"/>
    <col min="6019" max="6024" width="11.7109375" style="5" customWidth="1"/>
    <col min="6025" max="6025" width="13.7109375" style="5" customWidth="1"/>
    <col min="6026" max="6026" width="13.140625" style="5" customWidth="1"/>
    <col min="6027" max="6030" width="13" style="5" customWidth="1"/>
    <col min="6031" max="6037" width="11.7109375" style="5" customWidth="1"/>
    <col min="6038" max="6038" width="10.85546875" style="5" customWidth="1"/>
    <col min="6039" max="6039" width="11.7109375" style="5" customWidth="1"/>
    <col min="6040" max="6042" width="22.7109375" style="5" customWidth="1"/>
    <col min="6043" max="6045" width="20.7109375" style="5" customWidth="1"/>
    <col min="6046" max="6233" width="8.85546875" style="5"/>
    <col min="6234" max="6234" width="6.140625" style="5" customWidth="1"/>
    <col min="6235" max="6235" width="20.28515625" style="5" customWidth="1"/>
    <col min="6236" max="6236" width="12.42578125" style="5" customWidth="1"/>
    <col min="6237" max="6237" width="13" style="5" customWidth="1"/>
    <col min="6238" max="6238" width="12.5703125" style="5" customWidth="1"/>
    <col min="6239" max="6252" width="11.7109375" style="5" customWidth="1"/>
    <col min="6253" max="6253" width="12.28515625" style="5" customWidth="1"/>
    <col min="6254" max="6254" width="11.7109375" style="5" customWidth="1"/>
    <col min="6255" max="6255" width="12.85546875" style="5" customWidth="1"/>
    <col min="6256" max="6256" width="11.7109375" style="5" customWidth="1"/>
    <col min="6257" max="6257" width="12.7109375" style="5" customWidth="1"/>
    <col min="6258" max="6258" width="11.7109375" style="5" customWidth="1"/>
    <col min="6259" max="6259" width="13" style="5" customWidth="1"/>
    <col min="6260" max="6271" width="11.7109375" style="5" customWidth="1"/>
    <col min="6272" max="6272" width="12.5703125" style="5" customWidth="1"/>
    <col min="6273" max="6273" width="11.7109375" style="5" customWidth="1"/>
    <col min="6274" max="6274" width="13" style="5" customWidth="1"/>
    <col min="6275" max="6280" width="11.7109375" style="5" customWidth="1"/>
    <col min="6281" max="6281" width="13.7109375" style="5" customWidth="1"/>
    <col min="6282" max="6282" width="13.140625" style="5" customWidth="1"/>
    <col min="6283" max="6286" width="13" style="5" customWidth="1"/>
    <col min="6287" max="6293" width="11.7109375" style="5" customWidth="1"/>
    <col min="6294" max="6294" width="10.85546875" style="5" customWidth="1"/>
    <col min="6295" max="6295" width="11.7109375" style="5" customWidth="1"/>
    <col min="6296" max="6298" width="22.7109375" style="5" customWidth="1"/>
    <col min="6299" max="6301" width="20.7109375" style="5" customWidth="1"/>
    <col min="6302" max="6489" width="8.85546875" style="5"/>
    <col min="6490" max="6490" width="6.140625" style="5" customWidth="1"/>
    <col min="6491" max="6491" width="20.28515625" style="5" customWidth="1"/>
    <col min="6492" max="6492" width="12.42578125" style="5" customWidth="1"/>
    <col min="6493" max="6493" width="13" style="5" customWidth="1"/>
    <col min="6494" max="6494" width="12.5703125" style="5" customWidth="1"/>
    <col min="6495" max="6508" width="11.7109375" style="5" customWidth="1"/>
    <col min="6509" max="6509" width="12.28515625" style="5" customWidth="1"/>
    <col min="6510" max="6510" width="11.7109375" style="5" customWidth="1"/>
    <col min="6511" max="6511" width="12.85546875" style="5" customWidth="1"/>
    <col min="6512" max="6512" width="11.7109375" style="5" customWidth="1"/>
    <col min="6513" max="6513" width="12.7109375" style="5" customWidth="1"/>
    <col min="6514" max="6514" width="11.7109375" style="5" customWidth="1"/>
    <col min="6515" max="6515" width="13" style="5" customWidth="1"/>
    <col min="6516" max="6527" width="11.7109375" style="5" customWidth="1"/>
    <col min="6528" max="6528" width="12.5703125" style="5" customWidth="1"/>
    <col min="6529" max="6529" width="11.7109375" style="5" customWidth="1"/>
    <col min="6530" max="6530" width="13" style="5" customWidth="1"/>
    <col min="6531" max="6536" width="11.7109375" style="5" customWidth="1"/>
    <col min="6537" max="6537" width="13.7109375" style="5" customWidth="1"/>
    <col min="6538" max="6538" width="13.140625" style="5" customWidth="1"/>
    <col min="6539" max="6542" width="13" style="5" customWidth="1"/>
    <col min="6543" max="6549" width="11.7109375" style="5" customWidth="1"/>
    <col min="6550" max="6550" width="10.85546875" style="5" customWidth="1"/>
    <col min="6551" max="6551" width="11.7109375" style="5" customWidth="1"/>
    <col min="6552" max="6554" width="22.7109375" style="5" customWidth="1"/>
    <col min="6555" max="6557" width="20.7109375" style="5" customWidth="1"/>
    <col min="6558" max="6745" width="8.85546875" style="5"/>
    <col min="6746" max="6746" width="6.140625" style="5" customWidth="1"/>
    <col min="6747" max="6747" width="20.28515625" style="5" customWidth="1"/>
    <col min="6748" max="6748" width="12.42578125" style="5" customWidth="1"/>
    <col min="6749" max="6749" width="13" style="5" customWidth="1"/>
    <col min="6750" max="6750" width="12.5703125" style="5" customWidth="1"/>
    <col min="6751" max="6764" width="11.7109375" style="5" customWidth="1"/>
    <col min="6765" max="6765" width="12.28515625" style="5" customWidth="1"/>
    <col min="6766" max="6766" width="11.7109375" style="5" customWidth="1"/>
    <col min="6767" max="6767" width="12.85546875" style="5" customWidth="1"/>
    <col min="6768" max="6768" width="11.7109375" style="5" customWidth="1"/>
    <col min="6769" max="6769" width="12.7109375" style="5" customWidth="1"/>
    <col min="6770" max="6770" width="11.7109375" style="5" customWidth="1"/>
    <col min="6771" max="6771" width="13" style="5" customWidth="1"/>
    <col min="6772" max="6783" width="11.7109375" style="5" customWidth="1"/>
    <col min="6784" max="6784" width="12.5703125" style="5" customWidth="1"/>
    <col min="6785" max="6785" width="11.7109375" style="5" customWidth="1"/>
    <col min="6786" max="6786" width="13" style="5" customWidth="1"/>
    <col min="6787" max="6792" width="11.7109375" style="5" customWidth="1"/>
    <col min="6793" max="6793" width="13.7109375" style="5" customWidth="1"/>
    <col min="6794" max="6794" width="13.140625" style="5" customWidth="1"/>
    <col min="6795" max="6798" width="13" style="5" customWidth="1"/>
    <col min="6799" max="6805" width="11.7109375" style="5" customWidth="1"/>
    <col min="6806" max="6806" width="10.85546875" style="5" customWidth="1"/>
    <col min="6807" max="6807" width="11.7109375" style="5" customWidth="1"/>
    <col min="6808" max="6810" width="22.7109375" style="5" customWidth="1"/>
    <col min="6811" max="6813" width="20.7109375" style="5" customWidth="1"/>
    <col min="6814" max="7001" width="8.85546875" style="5"/>
    <col min="7002" max="7002" width="6.140625" style="5" customWidth="1"/>
    <col min="7003" max="7003" width="20.28515625" style="5" customWidth="1"/>
    <col min="7004" max="7004" width="12.42578125" style="5" customWidth="1"/>
    <col min="7005" max="7005" width="13" style="5" customWidth="1"/>
    <col min="7006" max="7006" width="12.5703125" style="5" customWidth="1"/>
    <col min="7007" max="7020" width="11.7109375" style="5" customWidth="1"/>
    <col min="7021" max="7021" width="12.28515625" style="5" customWidth="1"/>
    <col min="7022" max="7022" width="11.7109375" style="5" customWidth="1"/>
    <col min="7023" max="7023" width="12.85546875" style="5" customWidth="1"/>
    <col min="7024" max="7024" width="11.7109375" style="5" customWidth="1"/>
    <col min="7025" max="7025" width="12.7109375" style="5" customWidth="1"/>
    <col min="7026" max="7026" width="11.7109375" style="5" customWidth="1"/>
    <col min="7027" max="7027" width="13" style="5" customWidth="1"/>
    <col min="7028" max="7039" width="11.7109375" style="5" customWidth="1"/>
    <col min="7040" max="7040" width="12.5703125" style="5" customWidth="1"/>
    <col min="7041" max="7041" width="11.7109375" style="5" customWidth="1"/>
    <col min="7042" max="7042" width="13" style="5" customWidth="1"/>
    <col min="7043" max="7048" width="11.7109375" style="5" customWidth="1"/>
    <col min="7049" max="7049" width="13.7109375" style="5" customWidth="1"/>
    <col min="7050" max="7050" width="13.140625" style="5" customWidth="1"/>
    <col min="7051" max="7054" width="13" style="5" customWidth="1"/>
    <col min="7055" max="7061" width="11.7109375" style="5" customWidth="1"/>
    <col min="7062" max="7062" width="10.85546875" style="5" customWidth="1"/>
    <col min="7063" max="7063" width="11.7109375" style="5" customWidth="1"/>
    <col min="7064" max="7066" width="22.7109375" style="5" customWidth="1"/>
    <col min="7067" max="7069" width="20.7109375" style="5" customWidth="1"/>
    <col min="7070" max="7257" width="8.85546875" style="5"/>
    <col min="7258" max="7258" width="6.140625" style="5" customWidth="1"/>
    <col min="7259" max="7259" width="20.28515625" style="5" customWidth="1"/>
    <col min="7260" max="7260" width="12.42578125" style="5" customWidth="1"/>
    <col min="7261" max="7261" width="13" style="5" customWidth="1"/>
    <col min="7262" max="7262" width="12.5703125" style="5" customWidth="1"/>
    <col min="7263" max="7276" width="11.7109375" style="5" customWidth="1"/>
    <col min="7277" max="7277" width="12.28515625" style="5" customWidth="1"/>
    <col min="7278" max="7278" width="11.7109375" style="5" customWidth="1"/>
    <col min="7279" max="7279" width="12.85546875" style="5" customWidth="1"/>
    <col min="7280" max="7280" width="11.7109375" style="5" customWidth="1"/>
    <col min="7281" max="7281" width="12.7109375" style="5" customWidth="1"/>
    <col min="7282" max="7282" width="11.7109375" style="5" customWidth="1"/>
    <col min="7283" max="7283" width="13" style="5" customWidth="1"/>
    <col min="7284" max="7295" width="11.7109375" style="5" customWidth="1"/>
    <col min="7296" max="7296" width="12.5703125" style="5" customWidth="1"/>
    <col min="7297" max="7297" width="11.7109375" style="5" customWidth="1"/>
    <col min="7298" max="7298" width="13" style="5" customWidth="1"/>
    <col min="7299" max="7304" width="11.7109375" style="5" customWidth="1"/>
    <col min="7305" max="7305" width="13.7109375" style="5" customWidth="1"/>
    <col min="7306" max="7306" width="13.140625" style="5" customWidth="1"/>
    <col min="7307" max="7310" width="13" style="5" customWidth="1"/>
    <col min="7311" max="7317" width="11.7109375" style="5" customWidth="1"/>
    <col min="7318" max="7318" width="10.85546875" style="5" customWidth="1"/>
    <col min="7319" max="7319" width="11.7109375" style="5" customWidth="1"/>
    <col min="7320" max="7322" width="22.7109375" style="5" customWidth="1"/>
    <col min="7323" max="7325" width="20.7109375" style="5" customWidth="1"/>
    <col min="7326" max="7513" width="8.85546875" style="5"/>
    <col min="7514" max="7514" width="6.140625" style="5" customWidth="1"/>
    <col min="7515" max="7515" width="20.28515625" style="5" customWidth="1"/>
    <col min="7516" max="7516" width="12.42578125" style="5" customWidth="1"/>
    <col min="7517" max="7517" width="13" style="5" customWidth="1"/>
    <col min="7518" max="7518" width="12.5703125" style="5" customWidth="1"/>
    <col min="7519" max="7532" width="11.7109375" style="5" customWidth="1"/>
    <col min="7533" max="7533" width="12.28515625" style="5" customWidth="1"/>
    <col min="7534" max="7534" width="11.7109375" style="5" customWidth="1"/>
    <col min="7535" max="7535" width="12.85546875" style="5" customWidth="1"/>
    <col min="7536" max="7536" width="11.7109375" style="5" customWidth="1"/>
    <col min="7537" max="7537" width="12.7109375" style="5" customWidth="1"/>
    <col min="7538" max="7538" width="11.7109375" style="5" customWidth="1"/>
    <col min="7539" max="7539" width="13" style="5" customWidth="1"/>
    <col min="7540" max="7551" width="11.7109375" style="5" customWidth="1"/>
    <col min="7552" max="7552" width="12.5703125" style="5" customWidth="1"/>
    <col min="7553" max="7553" width="11.7109375" style="5" customWidth="1"/>
    <col min="7554" max="7554" width="13" style="5" customWidth="1"/>
    <col min="7555" max="7560" width="11.7109375" style="5" customWidth="1"/>
    <col min="7561" max="7561" width="13.7109375" style="5" customWidth="1"/>
    <col min="7562" max="7562" width="13.140625" style="5" customWidth="1"/>
    <col min="7563" max="7566" width="13" style="5" customWidth="1"/>
    <col min="7567" max="7573" width="11.7109375" style="5" customWidth="1"/>
    <col min="7574" max="7574" width="10.85546875" style="5" customWidth="1"/>
    <col min="7575" max="7575" width="11.7109375" style="5" customWidth="1"/>
    <col min="7576" max="7578" width="22.7109375" style="5" customWidth="1"/>
    <col min="7579" max="7581" width="20.7109375" style="5" customWidth="1"/>
    <col min="7582" max="7769" width="8.85546875" style="5"/>
    <col min="7770" max="7770" width="6.140625" style="5" customWidth="1"/>
    <col min="7771" max="7771" width="20.28515625" style="5" customWidth="1"/>
    <col min="7772" max="7772" width="12.42578125" style="5" customWidth="1"/>
    <col min="7773" max="7773" width="13" style="5" customWidth="1"/>
    <col min="7774" max="7774" width="12.5703125" style="5" customWidth="1"/>
    <col min="7775" max="7788" width="11.7109375" style="5" customWidth="1"/>
    <col min="7789" max="7789" width="12.28515625" style="5" customWidth="1"/>
    <col min="7790" max="7790" width="11.7109375" style="5" customWidth="1"/>
    <col min="7791" max="7791" width="12.85546875" style="5" customWidth="1"/>
    <col min="7792" max="7792" width="11.7109375" style="5" customWidth="1"/>
    <col min="7793" max="7793" width="12.7109375" style="5" customWidth="1"/>
    <col min="7794" max="7794" width="11.7109375" style="5" customWidth="1"/>
    <col min="7795" max="7795" width="13" style="5" customWidth="1"/>
    <col min="7796" max="7807" width="11.7109375" style="5" customWidth="1"/>
    <col min="7808" max="7808" width="12.5703125" style="5" customWidth="1"/>
    <col min="7809" max="7809" width="11.7109375" style="5" customWidth="1"/>
    <col min="7810" max="7810" width="13" style="5" customWidth="1"/>
    <col min="7811" max="7816" width="11.7109375" style="5" customWidth="1"/>
    <col min="7817" max="7817" width="13.7109375" style="5" customWidth="1"/>
    <col min="7818" max="7818" width="13.140625" style="5" customWidth="1"/>
    <col min="7819" max="7822" width="13" style="5" customWidth="1"/>
    <col min="7823" max="7829" width="11.7109375" style="5" customWidth="1"/>
    <col min="7830" max="7830" width="10.85546875" style="5" customWidth="1"/>
    <col min="7831" max="7831" width="11.7109375" style="5" customWidth="1"/>
    <col min="7832" max="7834" width="22.7109375" style="5" customWidth="1"/>
    <col min="7835" max="7837" width="20.7109375" style="5" customWidth="1"/>
    <col min="7838" max="8025" width="8.85546875" style="5"/>
    <col min="8026" max="8026" width="6.140625" style="5" customWidth="1"/>
    <col min="8027" max="8027" width="20.28515625" style="5" customWidth="1"/>
    <col min="8028" max="8028" width="12.42578125" style="5" customWidth="1"/>
    <col min="8029" max="8029" width="13" style="5" customWidth="1"/>
    <col min="8030" max="8030" width="12.5703125" style="5" customWidth="1"/>
    <col min="8031" max="8044" width="11.7109375" style="5" customWidth="1"/>
    <col min="8045" max="8045" width="12.28515625" style="5" customWidth="1"/>
    <col min="8046" max="8046" width="11.7109375" style="5" customWidth="1"/>
    <col min="8047" max="8047" width="12.85546875" style="5" customWidth="1"/>
    <col min="8048" max="8048" width="11.7109375" style="5" customWidth="1"/>
    <col min="8049" max="8049" width="12.7109375" style="5" customWidth="1"/>
    <col min="8050" max="8050" width="11.7109375" style="5" customWidth="1"/>
    <col min="8051" max="8051" width="13" style="5" customWidth="1"/>
    <col min="8052" max="8063" width="11.7109375" style="5" customWidth="1"/>
    <col min="8064" max="8064" width="12.5703125" style="5" customWidth="1"/>
    <col min="8065" max="8065" width="11.7109375" style="5" customWidth="1"/>
    <col min="8066" max="8066" width="13" style="5" customWidth="1"/>
    <col min="8067" max="8072" width="11.7109375" style="5" customWidth="1"/>
    <col min="8073" max="8073" width="13.7109375" style="5" customWidth="1"/>
    <col min="8074" max="8074" width="13.140625" style="5" customWidth="1"/>
    <col min="8075" max="8078" width="13" style="5" customWidth="1"/>
    <col min="8079" max="8085" width="11.7109375" style="5" customWidth="1"/>
    <col min="8086" max="8086" width="10.85546875" style="5" customWidth="1"/>
    <col min="8087" max="8087" width="11.7109375" style="5" customWidth="1"/>
    <col min="8088" max="8090" width="22.7109375" style="5" customWidth="1"/>
    <col min="8091" max="8093" width="20.7109375" style="5" customWidth="1"/>
    <col min="8094" max="8281" width="8.85546875" style="5"/>
    <col min="8282" max="8282" width="6.140625" style="5" customWidth="1"/>
    <col min="8283" max="8283" width="20.28515625" style="5" customWidth="1"/>
    <col min="8284" max="8284" width="12.42578125" style="5" customWidth="1"/>
    <col min="8285" max="8285" width="13" style="5" customWidth="1"/>
    <col min="8286" max="8286" width="12.5703125" style="5" customWidth="1"/>
    <col min="8287" max="8300" width="11.7109375" style="5" customWidth="1"/>
    <col min="8301" max="8301" width="12.28515625" style="5" customWidth="1"/>
    <col min="8302" max="8302" width="11.7109375" style="5" customWidth="1"/>
    <col min="8303" max="8303" width="12.85546875" style="5" customWidth="1"/>
    <col min="8304" max="8304" width="11.7109375" style="5" customWidth="1"/>
    <col min="8305" max="8305" width="12.7109375" style="5" customWidth="1"/>
    <col min="8306" max="8306" width="11.7109375" style="5" customWidth="1"/>
    <col min="8307" max="8307" width="13" style="5" customWidth="1"/>
    <col min="8308" max="8319" width="11.7109375" style="5" customWidth="1"/>
    <col min="8320" max="8320" width="12.5703125" style="5" customWidth="1"/>
    <col min="8321" max="8321" width="11.7109375" style="5" customWidth="1"/>
    <col min="8322" max="8322" width="13" style="5" customWidth="1"/>
    <col min="8323" max="8328" width="11.7109375" style="5" customWidth="1"/>
    <col min="8329" max="8329" width="13.7109375" style="5" customWidth="1"/>
    <col min="8330" max="8330" width="13.140625" style="5" customWidth="1"/>
    <col min="8331" max="8334" width="13" style="5" customWidth="1"/>
    <col min="8335" max="8341" width="11.7109375" style="5" customWidth="1"/>
    <col min="8342" max="8342" width="10.85546875" style="5" customWidth="1"/>
    <col min="8343" max="8343" width="11.7109375" style="5" customWidth="1"/>
    <col min="8344" max="8346" width="22.7109375" style="5" customWidth="1"/>
    <col min="8347" max="8349" width="20.7109375" style="5" customWidth="1"/>
    <col min="8350" max="8537" width="8.85546875" style="5"/>
    <col min="8538" max="8538" width="6.140625" style="5" customWidth="1"/>
    <col min="8539" max="8539" width="20.28515625" style="5" customWidth="1"/>
    <col min="8540" max="8540" width="12.42578125" style="5" customWidth="1"/>
    <col min="8541" max="8541" width="13" style="5" customWidth="1"/>
    <col min="8542" max="8542" width="12.5703125" style="5" customWidth="1"/>
    <col min="8543" max="8556" width="11.7109375" style="5" customWidth="1"/>
    <col min="8557" max="8557" width="12.28515625" style="5" customWidth="1"/>
    <col min="8558" max="8558" width="11.7109375" style="5" customWidth="1"/>
    <col min="8559" max="8559" width="12.85546875" style="5" customWidth="1"/>
    <col min="8560" max="8560" width="11.7109375" style="5" customWidth="1"/>
    <col min="8561" max="8561" width="12.7109375" style="5" customWidth="1"/>
    <col min="8562" max="8562" width="11.7109375" style="5" customWidth="1"/>
    <col min="8563" max="8563" width="13" style="5" customWidth="1"/>
    <col min="8564" max="8575" width="11.7109375" style="5" customWidth="1"/>
    <col min="8576" max="8576" width="12.5703125" style="5" customWidth="1"/>
    <col min="8577" max="8577" width="11.7109375" style="5" customWidth="1"/>
    <col min="8578" max="8578" width="13" style="5" customWidth="1"/>
    <col min="8579" max="8584" width="11.7109375" style="5" customWidth="1"/>
    <col min="8585" max="8585" width="13.7109375" style="5" customWidth="1"/>
    <col min="8586" max="8586" width="13.140625" style="5" customWidth="1"/>
    <col min="8587" max="8590" width="13" style="5" customWidth="1"/>
    <col min="8591" max="8597" width="11.7109375" style="5" customWidth="1"/>
    <col min="8598" max="8598" width="10.85546875" style="5" customWidth="1"/>
    <col min="8599" max="8599" width="11.7109375" style="5" customWidth="1"/>
    <col min="8600" max="8602" width="22.7109375" style="5" customWidth="1"/>
    <col min="8603" max="8605" width="20.7109375" style="5" customWidth="1"/>
    <col min="8606" max="8793" width="8.85546875" style="5"/>
    <col min="8794" max="8794" width="6.140625" style="5" customWidth="1"/>
    <col min="8795" max="8795" width="20.28515625" style="5" customWidth="1"/>
    <col min="8796" max="8796" width="12.42578125" style="5" customWidth="1"/>
    <col min="8797" max="8797" width="13" style="5" customWidth="1"/>
    <col min="8798" max="8798" width="12.5703125" style="5" customWidth="1"/>
    <col min="8799" max="8812" width="11.7109375" style="5" customWidth="1"/>
    <col min="8813" max="8813" width="12.28515625" style="5" customWidth="1"/>
    <col min="8814" max="8814" width="11.7109375" style="5" customWidth="1"/>
    <col min="8815" max="8815" width="12.85546875" style="5" customWidth="1"/>
    <col min="8816" max="8816" width="11.7109375" style="5" customWidth="1"/>
    <col min="8817" max="8817" width="12.7109375" style="5" customWidth="1"/>
    <col min="8818" max="8818" width="11.7109375" style="5" customWidth="1"/>
    <col min="8819" max="8819" width="13" style="5" customWidth="1"/>
    <col min="8820" max="8831" width="11.7109375" style="5" customWidth="1"/>
    <col min="8832" max="8832" width="12.5703125" style="5" customWidth="1"/>
    <col min="8833" max="8833" width="11.7109375" style="5" customWidth="1"/>
    <col min="8834" max="8834" width="13" style="5" customWidth="1"/>
    <col min="8835" max="8840" width="11.7109375" style="5" customWidth="1"/>
    <col min="8841" max="8841" width="13.7109375" style="5" customWidth="1"/>
    <col min="8842" max="8842" width="13.140625" style="5" customWidth="1"/>
    <col min="8843" max="8846" width="13" style="5" customWidth="1"/>
    <col min="8847" max="8853" width="11.7109375" style="5" customWidth="1"/>
    <col min="8854" max="8854" width="10.85546875" style="5" customWidth="1"/>
    <col min="8855" max="8855" width="11.7109375" style="5" customWidth="1"/>
    <col min="8856" max="8858" width="22.7109375" style="5" customWidth="1"/>
    <col min="8859" max="8861" width="20.7109375" style="5" customWidth="1"/>
    <col min="8862" max="9049" width="8.85546875" style="5"/>
    <col min="9050" max="9050" width="6.140625" style="5" customWidth="1"/>
    <col min="9051" max="9051" width="20.28515625" style="5" customWidth="1"/>
    <col min="9052" max="9052" width="12.42578125" style="5" customWidth="1"/>
    <col min="9053" max="9053" width="13" style="5" customWidth="1"/>
    <col min="9054" max="9054" width="12.5703125" style="5" customWidth="1"/>
    <col min="9055" max="9068" width="11.7109375" style="5" customWidth="1"/>
    <col min="9069" max="9069" width="12.28515625" style="5" customWidth="1"/>
    <col min="9070" max="9070" width="11.7109375" style="5" customWidth="1"/>
    <col min="9071" max="9071" width="12.85546875" style="5" customWidth="1"/>
    <col min="9072" max="9072" width="11.7109375" style="5" customWidth="1"/>
    <col min="9073" max="9073" width="12.7109375" style="5" customWidth="1"/>
    <col min="9074" max="9074" width="11.7109375" style="5" customWidth="1"/>
    <col min="9075" max="9075" width="13" style="5" customWidth="1"/>
    <col min="9076" max="9087" width="11.7109375" style="5" customWidth="1"/>
    <col min="9088" max="9088" width="12.5703125" style="5" customWidth="1"/>
    <col min="9089" max="9089" width="11.7109375" style="5" customWidth="1"/>
    <col min="9090" max="9090" width="13" style="5" customWidth="1"/>
    <col min="9091" max="9096" width="11.7109375" style="5" customWidth="1"/>
    <col min="9097" max="9097" width="13.7109375" style="5" customWidth="1"/>
    <col min="9098" max="9098" width="13.140625" style="5" customWidth="1"/>
    <col min="9099" max="9102" width="13" style="5" customWidth="1"/>
    <col min="9103" max="9109" width="11.7109375" style="5" customWidth="1"/>
    <col min="9110" max="9110" width="10.85546875" style="5" customWidth="1"/>
    <col min="9111" max="9111" width="11.7109375" style="5" customWidth="1"/>
    <col min="9112" max="9114" width="22.7109375" style="5" customWidth="1"/>
    <col min="9115" max="9117" width="20.7109375" style="5" customWidth="1"/>
    <col min="9118" max="9305" width="8.85546875" style="5"/>
    <col min="9306" max="9306" width="6.140625" style="5" customWidth="1"/>
    <col min="9307" max="9307" width="20.28515625" style="5" customWidth="1"/>
    <col min="9308" max="9308" width="12.42578125" style="5" customWidth="1"/>
    <col min="9309" max="9309" width="13" style="5" customWidth="1"/>
    <col min="9310" max="9310" width="12.5703125" style="5" customWidth="1"/>
    <col min="9311" max="9324" width="11.7109375" style="5" customWidth="1"/>
    <col min="9325" max="9325" width="12.28515625" style="5" customWidth="1"/>
    <col min="9326" max="9326" width="11.7109375" style="5" customWidth="1"/>
    <col min="9327" max="9327" width="12.85546875" style="5" customWidth="1"/>
    <col min="9328" max="9328" width="11.7109375" style="5" customWidth="1"/>
    <col min="9329" max="9329" width="12.7109375" style="5" customWidth="1"/>
    <col min="9330" max="9330" width="11.7109375" style="5" customWidth="1"/>
    <col min="9331" max="9331" width="13" style="5" customWidth="1"/>
    <col min="9332" max="9343" width="11.7109375" style="5" customWidth="1"/>
    <col min="9344" max="9344" width="12.5703125" style="5" customWidth="1"/>
    <col min="9345" max="9345" width="11.7109375" style="5" customWidth="1"/>
    <col min="9346" max="9346" width="13" style="5" customWidth="1"/>
    <col min="9347" max="9352" width="11.7109375" style="5" customWidth="1"/>
    <col min="9353" max="9353" width="13.7109375" style="5" customWidth="1"/>
    <col min="9354" max="9354" width="13.140625" style="5" customWidth="1"/>
    <col min="9355" max="9358" width="13" style="5" customWidth="1"/>
    <col min="9359" max="9365" width="11.7109375" style="5" customWidth="1"/>
    <col min="9366" max="9366" width="10.85546875" style="5" customWidth="1"/>
    <col min="9367" max="9367" width="11.7109375" style="5" customWidth="1"/>
    <col min="9368" max="9370" width="22.7109375" style="5" customWidth="1"/>
    <col min="9371" max="9373" width="20.7109375" style="5" customWidth="1"/>
    <col min="9374" max="9561" width="8.85546875" style="5"/>
    <col min="9562" max="9562" width="6.140625" style="5" customWidth="1"/>
    <col min="9563" max="9563" width="20.28515625" style="5" customWidth="1"/>
    <col min="9564" max="9564" width="12.42578125" style="5" customWidth="1"/>
    <col min="9565" max="9565" width="13" style="5" customWidth="1"/>
    <col min="9566" max="9566" width="12.5703125" style="5" customWidth="1"/>
    <col min="9567" max="9580" width="11.7109375" style="5" customWidth="1"/>
    <col min="9581" max="9581" width="12.28515625" style="5" customWidth="1"/>
    <col min="9582" max="9582" width="11.7109375" style="5" customWidth="1"/>
    <col min="9583" max="9583" width="12.85546875" style="5" customWidth="1"/>
    <col min="9584" max="9584" width="11.7109375" style="5" customWidth="1"/>
    <col min="9585" max="9585" width="12.7109375" style="5" customWidth="1"/>
    <col min="9586" max="9586" width="11.7109375" style="5" customWidth="1"/>
    <col min="9587" max="9587" width="13" style="5" customWidth="1"/>
    <col min="9588" max="9599" width="11.7109375" style="5" customWidth="1"/>
    <col min="9600" max="9600" width="12.5703125" style="5" customWidth="1"/>
    <col min="9601" max="9601" width="11.7109375" style="5" customWidth="1"/>
    <col min="9602" max="9602" width="13" style="5" customWidth="1"/>
    <col min="9603" max="9608" width="11.7109375" style="5" customWidth="1"/>
    <col min="9609" max="9609" width="13.7109375" style="5" customWidth="1"/>
    <col min="9610" max="9610" width="13.140625" style="5" customWidth="1"/>
    <col min="9611" max="9614" width="13" style="5" customWidth="1"/>
    <col min="9615" max="9621" width="11.7109375" style="5" customWidth="1"/>
    <col min="9622" max="9622" width="10.85546875" style="5" customWidth="1"/>
    <col min="9623" max="9623" width="11.7109375" style="5" customWidth="1"/>
    <col min="9624" max="9626" width="22.7109375" style="5" customWidth="1"/>
    <col min="9627" max="9629" width="20.7109375" style="5" customWidth="1"/>
    <col min="9630" max="9817" width="8.85546875" style="5"/>
    <col min="9818" max="9818" width="6.140625" style="5" customWidth="1"/>
    <col min="9819" max="9819" width="20.28515625" style="5" customWidth="1"/>
    <col min="9820" max="9820" width="12.42578125" style="5" customWidth="1"/>
    <col min="9821" max="9821" width="13" style="5" customWidth="1"/>
    <col min="9822" max="9822" width="12.5703125" style="5" customWidth="1"/>
    <col min="9823" max="9836" width="11.7109375" style="5" customWidth="1"/>
    <col min="9837" max="9837" width="12.28515625" style="5" customWidth="1"/>
    <col min="9838" max="9838" width="11.7109375" style="5" customWidth="1"/>
    <col min="9839" max="9839" width="12.85546875" style="5" customWidth="1"/>
    <col min="9840" max="9840" width="11.7109375" style="5" customWidth="1"/>
    <col min="9841" max="9841" width="12.7109375" style="5" customWidth="1"/>
    <col min="9842" max="9842" width="11.7109375" style="5" customWidth="1"/>
    <col min="9843" max="9843" width="13" style="5" customWidth="1"/>
    <col min="9844" max="9855" width="11.7109375" style="5" customWidth="1"/>
    <col min="9856" max="9856" width="12.5703125" style="5" customWidth="1"/>
    <col min="9857" max="9857" width="11.7109375" style="5" customWidth="1"/>
    <col min="9858" max="9858" width="13" style="5" customWidth="1"/>
    <col min="9859" max="9864" width="11.7109375" style="5" customWidth="1"/>
    <col min="9865" max="9865" width="13.7109375" style="5" customWidth="1"/>
    <col min="9866" max="9866" width="13.140625" style="5" customWidth="1"/>
    <col min="9867" max="9870" width="13" style="5" customWidth="1"/>
    <col min="9871" max="9877" width="11.7109375" style="5" customWidth="1"/>
    <col min="9878" max="9878" width="10.85546875" style="5" customWidth="1"/>
    <col min="9879" max="9879" width="11.7109375" style="5" customWidth="1"/>
    <col min="9880" max="9882" width="22.7109375" style="5" customWidth="1"/>
    <col min="9883" max="9885" width="20.7109375" style="5" customWidth="1"/>
    <col min="9886" max="10073" width="8.85546875" style="5"/>
    <col min="10074" max="10074" width="6.140625" style="5" customWidth="1"/>
    <col min="10075" max="10075" width="20.28515625" style="5" customWidth="1"/>
    <col min="10076" max="10076" width="12.42578125" style="5" customWidth="1"/>
    <col min="10077" max="10077" width="13" style="5" customWidth="1"/>
    <col min="10078" max="10078" width="12.5703125" style="5" customWidth="1"/>
    <col min="10079" max="10092" width="11.7109375" style="5" customWidth="1"/>
    <col min="10093" max="10093" width="12.28515625" style="5" customWidth="1"/>
    <col min="10094" max="10094" width="11.7109375" style="5" customWidth="1"/>
    <col min="10095" max="10095" width="12.85546875" style="5" customWidth="1"/>
    <col min="10096" max="10096" width="11.7109375" style="5" customWidth="1"/>
    <col min="10097" max="10097" width="12.7109375" style="5" customWidth="1"/>
    <col min="10098" max="10098" width="11.7109375" style="5" customWidth="1"/>
    <col min="10099" max="10099" width="13" style="5" customWidth="1"/>
    <col min="10100" max="10111" width="11.7109375" style="5" customWidth="1"/>
    <col min="10112" max="10112" width="12.5703125" style="5" customWidth="1"/>
    <col min="10113" max="10113" width="11.7109375" style="5" customWidth="1"/>
    <col min="10114" max="10114" width="13" style="5" customWidth="1"/>
    <col min="10115" max="10120" width="11.7109375" style="5" customWidth="1"/>
    <col min="10121" max="10121" width="13.7109375" style="5" customWidth="1"/>
    <col min="10122" max="10122" width="13.140625" style="5" customWidth="1"/>
    <col min="10123" max="10126" width="13" style="5" customWidth="1"/>
    <col min="10127" max="10133" width="11.7109375" style="5" customWidth="1"/>
    <col min="10134" max="10134" width="10.85546875" style="5" customWidth="1"/>
    <col min="10135" max="10135" width="11.7109375" style="5" customWidth="1"/>
    <col min="10136" max="10138" width="22.7109375" style="5" customWidth="1"/>
    <col min="10139" max="10141" width="20.7109375" style="5" customWidth="1"/>
    <col min="10142" max="10329" width="8.85546875" style="5"/>
    <col min="10330" max="10330" width="6.140625" style="5" customWidth="1"/>
    <col min="10331" max="10331" width="20.28515625" style="5" customWidth="1"/>
    <col min="10332" max="10332" width="12.42578125" style="5" customWidth="1"/>
    <col min="10333" max="10333" width="13" style="5" customWidth="1"/>
    <col min="10334" max="10334" width="12.5703125" style="5" customWidth="1"/>
    <col min="10335" max="10348" width="11.7109375" style="5" customWidth="1"/>
    <col min="10349" max="10349" width="12.28515625" style="5" customWidth="1"/>
    <col min="10350" max="10350" width="11.7109375" style="5" customWidth="1"/>
    <col min="10351" max="10351" width="12.85546875" style="5" customWidth="1"/>
    <col min="10352" max="10352" width="11.7109375" style="5" customWidth="1"/>
    <col min="10353" max="10353" width="12.7109375" style="5" customWidth="1"/>
    <col min="10354" max="10354" width="11.7109375" style="5" customWidth="1"/>
    <col min="10355" max="10355" width="13" style="5" customWidth="1"/>
    <col min="10356" max="10367" width="11.7109375" style="5" customWidth="1"/>
    <col min="10368" max="10368" width="12.5703125" style="5" customWidth="1"/>
    <col min="10369" max="10369" width="11.7109375" style="5" customWidth="1"/>
    <col min="10370" max="10370" width="13" style="5" customWidth="1"/>
    <col min="10371" max="10376" width="11.7109375" style="5" customWidth="1"/>
    <col min="10377" max="10377" width="13.7109375" style="5" customWidth="1"/>
    <col min="10378" max="10378" width="13.140625" style="5" customWidth="1"/>
    <col min="10379" max="10382" width="13" style="5" customWidth="1"/>
    <col min="10383" max="10389" width="11.7109375" style="5" customWidth="1"/>
    <col min="10390" max="10390" width="10.85546875" style="5" customWidth="1"/>
    <col min="10391" max="10391" width="11.7109375" style="5" customWidth="1"/>
    <col min="10392" max="10394" width="22.7109375" style="5" customWidth="1"/>
    <col min="10395" max="10397" width="20.7109375" style="5" customWidth="1"/>
    <col min="10398" max="10585" width="8.85546875" style="5"/>
    <col min="10586" max="10586" width="6.140625" style="5" customWidth="1"/>
    <col min="10587" max="10587" width="20.28515625" style="5" customWidth="1"/>
    <col min="10588" max="10588" width="12.42578125" style="5" customWidth="1"/>
    <col min="10589" max="10589" width="13" style="5" customWidth="1"/>
    <col min="10590" max="10590" width="12.5703125" style="5" customWidth="1"/>
    <col min="10591" max="10604" width="11.7109375" style="5" customWidth="1"/>
    <col min="10605" max="10605" width="12.28515625" style="5" customWidth="1"/>
    <col min="10606" max="10606" width="11.7109375" style="5" customWidth="1"/>
    <col min="10607" max="10607" width="12.85546875" style="5" customWidth="1"/>
    <col min="10608" max="10608" width="11.7109375" style="5" customWidth="1"/>
    <col min="10609" max="10609" width="12.7109375" style="5" customWidth="1"/>
    <col min="10610" max="10610" width="11.7109375" style="5" customWidth="1"/>
    <col min="10611" max="10611" width="13" style="5" customWidth="1"/>
    <col min="10612" max="10623" width="11.7109375" style="5" customWidth="1"/>
    <col min="10624" max="10624" width="12.5703125" style="5" customWidth="1"/>
    <col min="10625" max="10625" width="11.7109375" style="5" customWidth="1"/>
    <col min="10626" max="10626" width="13" style="5" customWidth="1"/>
    <col min="10627" max="10632" width="11.7109375" style="5" customWidth="1"/>
    <col min="10633" max="10633" width="13.7109375" style="5" customWidth="1"/>
    <col min="10634" max="10634" width="13.140625" style="5" customWidth="1"/>
    <col min="10635" max="10638" width="13" style="5" customWidth="1"/>
    <col min="10639" max="10645" width="11.7109375" style="5" customWidth="1"/>
    <col min="10646" max="10646" width="10.85546875" style="5" customWidth="1"/>
    <col min="10647" max="10647" width="11.7109375" style="5" customWidth="1"/>
    <col min="10648" max="10650" width="22.7109375" style="5" customWidth="1"/>
    <col min="10651" max="10653" width="20.7109375" style="5" customWidth="1"/>
    <col min="10654" max="10841" width="8.85546875" style="5"/>
    <col min="10842" max="10842" width="6.140625" style="5" customWidth="1"/>
    <col min="10843" max="10843" width="20.28515625" style="5" customWidth="1"/>
    <col min="10844" max="10844" width="12.42578125" style="5" customWidth="1"/>
    <col min="10845" max="10845" width="13" style="5" customWidth="1"/>
    <col min="10846" max="10846" width="12.5703125" style="5" customWidth="1"/>
    <col min="10847" max="10860" width="11.7109375" style="5" customWidth="1"/>
    <col min="10861" max="10861" width="12.28515625" style="5" customWidth="1"/>
    <col min="10862" max="10862" width="11.7109375" style="5" customWidth="1"/>
    <col min="10863" max="10863" width="12.85546875" style="5" customWidth="1"/>
    <col min="10864" max="10864" width="11.7109375" style="5" customWidth="1"/>
    <col min="10865" max="10865" width="12.7109375" style="5" customWidth="1"/>
    <col min="10866" max="10866" width="11.7109375" style="5" customWidth="1"/>
    <col min="10867" max="10867" width="13" style="5" customWidth="1"/>
    <col min="10868" max="10879" width="11.7109375" style="5" customWidth="1"/>
    <col min="10880" max="10880" width="12.5703125" style="5" customWidth="1"/>
    <col min="10881" max="10881" width="11.7109375" style="5" customWidth="1"/>
    <col min="10882" max="10882" width="13" style="5" customWidth="1"/>
    <col min="10883" max="10888" width="11.7109375" style="5" customWidth="1"/>
    <col min="10889" max="10889" width="13.7109375" style="5" customWidth="1"/>
    <col min="10890" max="10890" width="13.140625" style="5" customWidth="1"/>
    <col min="10891" max="10894" width="13" style="5" customWidth="1"/>
    <col min="10895" max="10901" width="11.7109375" style="5" customWidth="1"/>
    <col min="10902" max="10902" width="10.85546875" style="5" customWidth="1"/>
    <col min="10903" max="10903" width="11.7109375" style="5" customWidth="1"/>
    <col min="10904" max="10906" width="22.7109375" style="5" customWidth="1"/>
    <col min="10907" max="10909" width="20.7109375" style="5" customWidth="1"/>
    <col min="10910" max="11097" width="8.85546875" style="5"/>
    <col min="11098" max="11098" width="6.140625" style="5" customWidth="1"/>
    <col min="11099" max="11099" width="20.28515625" style="5" customWidth="1"/>
    <col min="11100" max="11100" width="12.42578125" style="5" customWidth="1"/>
    <col min="11101" max="11101" width="13" style="5" customWidth="1"/>
    <col min="11102" max="11102" width="12.5703125" style="5" customWidth="1"/>
    <col min="11103" max="11116" width="11.7109375" style="5" customWidth="1"/>
    <col min="11117" max="11117" width="12.28515625" style="5" customWidth="1"/>
    <col min="11118" max="11118" width="11.7109375" style="5" customWidth="1"/>
    <col min="11119" max="11119" width="12.85546875" style="5" customWidth="1"/>
    <col min="11120" max="11120" width="11.7109375" style="5" customWidth="1"/>
    <col min="11121" max="11121" width="12.7109375" style="5" customWidth="1"/>
    <col min="11122" max="11122" width="11.7109375" style="5" customWidth="1"/>
    <col min="11123" max="11123" width="13" style="5" customWidth="1"/>
    <col min="11124" max="11135" width="11.7109375" style="5" customWidth="1"/>
    <col min="11136" max="11136" width="12.5703125" style="5" customWidth="1"/>
    <col min="11137" max="11137" width="11.7109375" style="5" customWidth="1"/>
    <col min="11138" max="11138" width="13" style="5" customWidth="1"/>
    <col min="11139" max="11144" width="11.7109375" style="5" customWidth="1"/>
    <col min="11145" max="11145" width="13.7109375" style="5" customWidth="1"/>
    <col min="11146" max="11146" width="13.140625" style="5" customWidth="1"/>
    <col min="11147" max="11150" width="13" style="5" customWidth="1"/>
    <col min="11151" max="11157" width="11.7109375" style="5" customWidth="1"/>
    <col min="11158" max="11158" width="10.85546875" style="5" customWidth="1"/>
    <col min="11159" max="11159" width="11.7109375" style="5" customWidth="1"/>
    <col min="11160" max="11162" width="22.7109375" style="5" customWidth="1"/>
    <col min="11163" max="11165" width="20.7109375" style="5" customWidth="1"/>
    <col min="11166" max="11353" width="8.85546875" style="5"/>
    <col min="11354" max="11354" width="6.140625" style="5" customWidth="1"/>
    <col min="11355" max="11355" width="20.28515625" style="5" customWidth="1"/>
    <col min="11356" max="11356" width="12.42578125" style="5" customWidth="1"/>
    <col min="11357" max="11357" width="13" style="5" customWidth="1"/>
    <col min="11358" max="11358" width="12.5703125" style="5" customWidth="1"/>
    <col min="11359" max="11372" width="11.7109375" style="5" customWidth="1"/>
    <col min="11373" max="11373" width="12.28515625" style="5" customWidth="1"/>
    <col min="11374" max="11374" width="11.7109375" style="5" customWidth="1"/>
    <col min="11375" max="11375" width="12.85546875" style="5" customWidth="1"/>
    <col min="11376" max="11376" width="11.7109375" style="5" customWidth="1"/>
    <col min="11377" max="11377" width="12.7109375" style="5" customWidth="1"/>
    <col min="11378" max="11378" width="11.7109375" style="5" customWidth="1"/>
    <col min="11379" max="11379" width="13" style="5" customWidth="1"/>
    <col min="11380" max="11391" width="11.7109375" style="5" customWidth="1"/>
    <col min="11392" max="11392" width="12.5703125" style="5" customWidth="1"/>
    <col min="11393" max="11393" width="11.7109375" style="5" customWidth="1"/>
    <col min="11394" max="11394" width="13" style="5" customWidth="1"/>
    <col min="11395" max="11400" width="11.7109375" style="5" customWidth="1"/>
    <col min="11401" max="11401" width="13.7109375" style="5" customWidth="1"/>
    <col min="11402" max="11402" width="13.140625" style="5" customWidth="1"/>
    <col min="11403" max="11406" width="13" style="5" customWidth="1"/>
    <col min="11407" max="11413" width="11.7109375" style="5" customWidth="1"/>
    <col min="11414" max="11414" width="10.85546875" style="5" customWidth="1"/>
    <col min="11415" max="11415" width="11.7109375" style="5" customWidth="1"/>
    <col min="11416" max="11418" width="22.7109375" style="5" customWidth="1"/>
    <col min="11419" max="11421" width="20.7109375" style="5" customWidth="1"/>
    <col min="11422" max="11609" width="8.85546875" style="5"/>
    <col min="11610" max="11610" width="6.140625" style="5" customWidth="1"/>
    <col min="11611" max="11611" width="20.28515625" style="5" customWidth="1"/>
    <col min="11612" max="11612" width="12.42578125" style="5" customWidth="1"/>
    <col min="11613" max="11613" width="13" style="5" customWidth="1"/>
    <col min="11614" max="11614" width="12.5703125" style="5" customWidth="1"/>
    <col min="11615" max="11628" width="11.7109375" style="5" customWidth="1"/>
    <col min="11629" max="11629" width="12.28515625" style="5" customWidth="1"/>
    <col min="11630" max="11630" width="11.7109375" style="5" customWidth="1"/>
    <col min="11631" max="11631" width="12.85546875" style="5" customWidth="1"/>
    <col min="11632" max="11632" width="11.7109375" style="5" customWidth="1"/>
    <col min="11633" max="11633" width="12.7109375" style="5" customWidth="1"/>
    <col min="11634" max="11634" width="11.7109375" style="5" customWidth="1"/>
    <col min="11635" max="11635" width="13" style="5" customWidth="1"/>
    <col min="11636" max="11647" width="11.7109375" style="5" customWidth="1"/>
    <col min="11648" max="11648" width="12.5703125" style="5" customWidth="1"/>
    <col min="11649" max="11649" width="11.7109375" style="5" customWidth="1"/>
    <col min="11650" max="11650" width="13" style="5" customWidth="1"/>
    <col min="11651" max="11656" width="11.7109375" style="5" customWidth="1"/>
    <col min="11657" max="11657" width="13.7109375" style="5" customWidth="1"/>
    <col min="11658" max="11658" width="13.140625" style="5" customWidth="1"/>
    <col min="11659" max="11662" width="13" style="5" customWidth="1"/>
    <col min="11663" max="11669" width="11.7109375" style="5" customWidth="1"/>
    <col min="11670" max="11670" width="10.85546875" style="5" customWidth="1"/>
    <col min="11671" max="11671" width="11.7109375" style="5" customWidth="1"/>
    <col min="11672" max="11674" width="22.7109375" style="5" customWidth="1"/>
    <col min="11675" max="11677" width="20.7109375" style="5" customWidth="1"/>
    <col min="11678" max="11865" width="8.85546875" style="5"/>
    <col min="11866" max="11866" width="6.140625" style="5" customWidth="1"/>
    <col min="11867" max="11867" width="20.28515625" style="5" customWidth="1"/>
    <col min="11868" max="11868" width="12.42578125" style="5" customWidth="1"/>
    <col min="11869" max="11869" width="13" style="5" customWidth="1"/>
    <col min="11870" max="11870" width="12.5703125" style="5" customWidth="1"/>
    <col min="11871" max="11884" width="11.7109375" style="5" customWidth="1"/>
    <col min="11885" max="11885" width="12.28515625" style="5" customWidth="1"/>
    <col min="11886" max="11886" width="11.7109375" style="5" customWidth="1"/>
    <col min="11887" max="11887" width="12.85546875" style="5" customWidth="1"/>
    <col min="11888" max="11888" width="11.7109375" style="5" customWidth="1"/>
    <col min="11889" max="11889" width="12.7109375" style="5" customWidth="1"/>
    <col min="11890" max="11890" width="11.7109375" style="5" customWidth="1"/>
    <col min="11891" max="11891" width="13" style="5" customWidth="1"/>
    <col min="11892" max="11903" width="11.7109375" style="5" customWidth="1"/>
    <col min="11904" max="11904" width="12.5703125" style="5" customWidth="1"/>
    <col min="11905" max="11905" width="11.7109375" style="5" customWidth="1"/>
    <col min="11906" max="11906" width="13" style="5" customWidth="1"/>
    <col min="11907" max="11912" width="11.7109375" style="5" customWidth="1"/>
    <col min="11913" max="11913" width="13.7109375" style="5" customWidth="1"/>
    <col min="11914" max="11914" width="13.140625" style="5" customWidth="1"/>
    <col min="11915" max="11918" width="13" style="5" customWidth="1"/>
    <col min="11919" max="11925" width="11.7109375" style="5" customWidth="1"/>
    <col min="11926" max="11926" width="10.85546875" style="5" customWidth="1"/>
    <col min="11927" max="11927" width="11.7109375" style="5" customWidth="1"/>
    <col min="11928" max="11930" width="22.7109375" style="5" customWidth="1"/>
    <col min="11931" max="11933" width="20.7109375" style="5" customWidth="1"/>
    <col min="11934" max="12121" width="8.85546875" style="5"/>
    <col min="12122" max="12122" width="6.140625" style="5" customWidth="1"/>
    <col min="12123" max="12123" width="20.28515625" style="5" customWidth="1"/>
    <col min="12124" max="12124" width="12.42578125" style="5" customWidth="1"/>
    <col min="12125" max="12125" width="13" style="5" customWidth="1"/>
    <col min="12126" max="12126" width="12.5703125" style="5" customWidth="1"/>
    <col min="12127" max="12140" width="11.7109375" style="5" customWidth="1"/>
    <col min="12141" max="12141" width="12.28515625" style="5" customWidth="1"/>
    <col min="12142" max="12142" width="11.7109375" style="5" customWidth="1"/>
    <col min="12143" max="12143" width="12.85546875" style="5" customWidth="1"/>
    <col min="12144" max="12144" width="11.7109375" style="5" customWidth="1"/>
    <col min="12145" max="12145" width="12.7109375" style="5" customWidth="1"/>
    <col min="12146" max="12146" width="11.7109375" style="5" customWidth="1"/>
    <col min="12147" max="12147" width="13" style="5" customWidth="1"/>
    <col min="12148" max="12159" width="11.7109375" style="5" customWidth="1"/>
    <col min="12160" max="12160" width="12.5703125" style="5" customWidth="1"/>
    <col min="12161" max="12161" width="11.7109375" style="5" customWidth="1"/>
    <col min="12162" max="12162" width="13" style="5" customWidth="1"/>
    <col min="12163" max="12168" width="11.7109375" style="5" customWidth="1"/>
    <col min="12169" max="12169" width="13.7109375" style="5" customWidth="1"/>
    <col min="12170" max="12170" width="13.140625" style="5" customWidth="1"/>
    <col min="12171" max="12174" width="13" style="5" customWidth="1"/>
    <col min="12175" max="12181" width="11.7109375" style="5" customWidth="1"/>
    <col min="12182" max="12182" width="10.85546875" style="5" customWidth="1"/>
    <col min="12183" max="12183" width="11.7109375" style="5" customWidth="1"/>
    <col min="12184" max="12186" width="22.7109375" style="5" customWidth="1"/>
    <col min="12187" max="12189" width="20.7109375" style="5" customWidth="1"/>
    <col min="12190" max="12377" width="8.85546875" style="5"/>
    <col min="12378" max="12378" width="6.140625" style="5" customWidth="1"/>
    <col min="12379" max="12379" width="20.28515625" style="5" customWidth="1"/>
    <col min="12380" max="12380" width="12.42578125" style="5" customWidth="1"/>
    <col min="12381" max="12381" width="13" style="5" customWidth="1"/>
    <col min="12382" max="12382" width="12.5703125" style="5" customWidth="1"/>
    <col min="12383" max="12396" width="11.7109375" style="5" customWidth="1"/>
    <col min="12397" max="12397" width="12.28515625" style="5" customWidth="1"/>
    <col min="12398" max="12398" width="11.7109375" style="5" customWidth="1"/>
    <col min="12399" max="12399" width="12.85546875" style="5" customWidth="1"/>
    <col min="12400" max="12400" width="11.7109375" style="5" customWidth="1"/>
    <col min="12401" max="12401" width="12.7109375" style="5" customWidth="1"/>
    <col min="12402" max="12402" width="11.7109375" style="5" customWidth="1"/>
    <col min="12403" max="12403" width="13" style="5" customWidth="1"/>
    <col min="12404" max="12415" width="11.7109375" style="5" customWidth="1"/>
    <col min="12416" max="12416" width="12.5703125" style="5" customWidth="1"/>
    <col min="12417" max="12417" width="11.7109375" style="5" customWidth="1"/>
    <col min="12418" max="12418" width="13" style="5" customWidth="1"/>
    <col min="12419" max="12424" width="11.7109375" style="5" customWidth="1"/>
    <col min="12425" max="12425" width="13.7109375" style="5" customWidth="1"/>
    <col min="12426" max="12426" width="13.140625" style="5" customWidth="1"/>
    <col min="12427" max="12430" width="13" style="5" customWidth="1"/>
    <col min="12431" max="12437" width="11.7109375" style="5" customWidth="1"/>
    <col min="12438" max="12438" width="10.85546875" style="5" customWidth="1"/>
    <col min="12439" max="12439" width="11.7109375" style="5" customWidth="1"/>
    <col min="12440" max="12442" width="22.7109375" style="5" customWidth="1"/>
    <col min="12443" max="12445" width="20.7109375" style="5" customWidth="1"/>
    <col min="12446" max="12633" width="8.85546875" style="5"/>
    <col min="12634" max="12634" width="6.140625" style="5" customWidth="1"/>
    <col min="12635" max="12635" width="20.28515625" style="5" customWidth="1"/>
    <col min="12636" max="12636" width="12.42578125" style="5" customWidth="1"/>
    <col min="12637" max="12637" width="13" style="5" customWidth="1"/>
    <col min="12638" max="12638" width="12.5703125" style="5" customWidth="1"/>
    <col min="12639" max="12652" width="11.7109375" style="5" customWidth="1"/>
    <col min="12653" max="12653" width="12.28515625" style="5" customWidth="1"/>
    <col min="12654" max="12654" width="11.7109375" style="5" customWidth="1"/>
    <col min="12655" max="12655" width="12.85546875" style="5" customWidth="1"/>
    <col min="12656" max="12656" width="11.7109375" style="5" customWidth="1"/>
    <col min="12657" max="12657" width="12.7109375" style="5" customWidth="1"/>
    <col min="12658" max="12658" width="11.7109375" style="5" customWidth="1"/>
    <col min="12659" max="12659" width="13" style="5" customWidth="1"/>
    <col min="12660" max="12671" width="11.7109375" style="5" customWidth="1"/>
    <col min="12672" max="12672" width="12.5703125" style="5" customWidth="1"/>
    <col min="12673" max="12673" width="11.7109375" style="5" customWidth="1"/>
    <col min="12674" max="12674" width="13" style="5" customWidth="1"/>
    <col min="12675" max="12680" width="11.7109375" style="5" customWidth="1"/>
    <col min="12681" max="12681" width="13.7109375" style="5" customWidth="1"/>
    <col min="12682" max="12682" width="13.140625" style="5" customWidth="1"/>
    <col min="12683" max="12686" width="13" style="5" customWidth="1"/>
    <col min="12687" max="12693" width="11.7109375" style="5" customWidth="1"/>
    <col min="12694" max="12694" width="10.85546875" style="5" customWidth="1"/>
    <col min="12695" max="12695" width="11.7109375" style="5" customWidth="1"/>
    <col min="12696" max="12698" width="22.7109375" style="5" customWidth="1"/>
    <col min="12699" max="12701" width="20.7109375" style="5" customWidth="1"/>
    <col min="12702" max="12889" width="8.85546875" style="5"/>
    <col min="12890" max="12890" width="6.140625" style="5" customWidth="1"/>
    <col min="12891" max="12891" width="20.28515625" style="5" customWidth="1"/>
    <col min="12892" max="12892" width="12.42578125" style="5" customWidth="1"/>
    <col min="12893" max="12893" width="13" style="5" customWidth="1"/>
    <col min="12894" max="12894" width="12.5703125" style="5" customWidth="1"/>
    <col min="12895" max="12908" width="11.7109375" style="5" customWidth="1"/>
    <col min="12909" max="12909" width="12.28515625" style="5" customWidth="1"/>
    <col min="12910" max="12910" width="11.7109375" style="5" customWidth="1"/>
    <col min="12911" max="12911" width="12.85546875" style="5" customWidth="1"/>
    <col min="12912" max="12912" width="11.7109375" style="5" customWidth="1"/>
    <col min="12913" max="12913" width="12.7109375" style="5" customWidth="1"/>
    <col min="12914" max="12914" width="11.7109375" style="5" customWidth="1"/>
    <col min="12915" max="12915" width="13" style="5" customWidth="1"/>
    <col min="12916" max="12927" width="11.7109375" style="5" customWidth="1"/>
    <col min="12928" max="12928" width="12.5703125" style="5" customWidth="1"/>
    <col min="12929" max="12929" width="11.7109375" style="5" customWidth="1"/>
    <col min="12930" max="12930" width="13" style="5" customWidth="1"/>
    <col min="12931" max="12936" width="11.7109375" style="5" customWidth="1"/>
    <col min="12937" max="12937" width="13.7109375" style="5" customWidth="1"/>
    <col min="12938" max="12938" width="13.140625" style="5" customWidth="1"/>
    <col min="12939" max="12942" width="13" style="5" customWidth="1"/>
    <col min="12943" max="12949" width="11.7109375" style="5" customWidth="1"/>
    <col min="12950" max="12950" width="10.85546875" style="5" customWidth="1"/>
    <col min="12951" max="12951" width="11.7109375" style="5" customWidth="1"/>
    <col min="12952" max="12954" width="22.7109375" style="5" customWidth="1"/>
    <col min="12955" max="12957" width="20.7109375" style="5" customWidth="1"/>
    <col min="12958" max="13145" width="8.85546875" style="5"/>
    <col min="13146" max="13146" width="6.140625" style="5" customWidth="1"/>
    <col min="13147" max="13147" width="20.28515625" style="5" customWidth="1"/>
    <col min="13148" max="13148" width="12.42578125" style="5" customWidth="1"/>
    <col min="13149" max="13149" width="13" style="5" customWidth="1"/>
    <col min="13150" max="13150" width="12.5703125" style="5" customWidth="1"/>
    <col min="13151" max="13164" width="11.7109375" style="5" customWidth="1"/>
    <col min="13165" max="13165" width="12.28515625" style="5" customWidth="1"/>
    <col min="13166" max="13166" width="11.7109375" style="5" customWidth="1"/>
    <col min="13167" max="13167" width="12.85546875" style="5" customWidth="1"/>
    <col min="13168" max="13168" width="11.7109375" style="5" customWidth="1"/>
    <col min="13169" max="13169" width="12.7109375" style="5" customWidth="1"/>
    <col min="13170" max="13170" width="11.7109375" style="5" customWidth="1"/>
    <col min="13171" max="13171" width="13" style="5" customWidth="1"/>
    <col min="13172" max="13183" width="11.7109375" style="5" customWidth="1"/>
    <col min="13184" max="13184" width="12.5703125" style="5" customWidth="1"/>
    <col min="13185" max="13185" width="11.7109375" style="5" customWidth="1"/>
    <col min="13186" max="13186" width="13" style="5" customWidth="1"/>
    <col min="13187" max="13192" width="11.7109375" style="5" customWidth="1"/>
    <col min="13193" max="13193" width="13.7109375" style="5" customWidth="1"/>
    <col min="13194" max="13194" width="13.140625" style="5" customWidth="1"/>
    <col min="13195" max="13198" width="13" style="5" customWidth="1"/>
    <col min="13199" max="13205" width="11.7109375" style="5" customWidth="1"/>
    <col min="13206" max="13206" width="10.85546875" style="5" customWidth="1"/>
    <col min="13207" max="13207" width="11.7109375" style="5" customWidth="1"/>
    <col min="13208" max="13210" width="22.7109375" style="5" customWidth="1"/>
    <col min="13211" max="13213" width="20.7109375" style="5" customWidth="1"/>
    <col min="13214" max="13401" width="8.85546875" style="5"/>
    <col min="13402" max="13402" width="6.140625" style="5" customWidth="1"/>
    <col min="13403" max="13403" width="20.28515625" style="5" customWidth="1"/>
    <col min="13404" max="13404" width="12.42578125" style="5" customWidth="1"/>
    <col min="13405" max="13405" width="13" style="5" customWidth="1"/>
    <col min="13406" max="13406" width="12.5703125" style="5" customWidth="1"/>
    <col min="13407" max="13420" width="11.7109375" style="5" customWidth="1"/>
    <col min="13421" max="13421" width="12.28515625" style="5" customWidth="1"/>
    <col min="13422" max="13422" width="11.7109375" style="5" customWidth="1"/>
    <col min="13423" max="13423" width="12.85546875" style="5" customWidth="1"/>
    <col min="13424" max="13424" width="11.7109375" style="5" customWidth="1"/>
    <col min="13425" max="13425" width="12.7109375" style="5" customWidth="1"/>
    <col min="13426" max="13426" width="11.7109375" style="5" customWidth="1"/>
    <col min="13427" max="13427" width="13" style="5" customWidth="1"/>
    <col min="13428" max="13439" width="11.7109375" style="5" customWidth="1"/>
    <col min="13440" max="13440" width="12.5703125" style="5" customWidth="1"/>
    <col min="13441" max="13441" width="11.7109375" style="5" customWidth="1"/>
    <col min="13442" max="13442" width="13" style="5" customWidth="1"/>
    <col min="13443" max="13448" width="11.7109375" style="5" customWidth="1"/>
    <col min="13449" max="13449" width="13.7109375" style="5" customWidth="1"/>
    <col min="13450" max="13450" width="13.140625" style="5" customWidth="1"/>
    <col min="13451" max="13454" width="13" style="5" customWidth="1"/>
    <col min="13455" max="13461" width="11.7109375" style="5" customWidth="1"/>
    <col min="13462" max="13462" width="10.85546875" style="5" customWidth="1"/>
    <col min="13463" max="13463" width="11.7109375" style="5" customWidth="1"/>
    <col min="13464" max="13466" width="22.7109375" style="5" customWidth="1"/>
    <col min="13467" max="13469" width="20.7109375" style="5" customWidth="1"/>
    <col min="13470" max="13657" width="8.85546875" style="5"/>
    <col min="13658" max="13658" width="6.140625" style="5" customWidth="1"/>
    <col min="13659" max="13659" width="20.28515625" style="5" customWidth="1"/>
    <col min="13660" max="13660" width="12.42578125" style="5" customWidth="1"/>
    <col min="13661" max="13661" width="13" style="5" customWidth="1"/>
    <col min="13662" max="13662" width="12.5703125" style="5" customWidth="1"/>
    <col min="13663" max="13676" width="11.7109375" style="5" customWidth="1"/>
    <col min="13677" max="13677" width="12.28515625" style="5" customWidth="1"/>
    <col min="13678" max="13678" width="11.7109375" style="5" customWidth="1"/>
    <col min="13679" max="13679" width="12.85546875" style="5" customWidth="1"/>
    <col min="13680" max="13680" width="11.7109375" style="5" customWidth="1"/>
    <col min="13681" max="13681" width="12.7109375" style="5" customWidth="1"/>
    <col min="13682" max="13682" width="11.7109375" style="5" customWidth="1"/>
    <col min="13683" max="13683" width="13" style="5" customWidth="1"/>
    <col min="13684" max="13695" width="11.7109375" style="5" customWidth="1"/>
    <col min="13696" max="13696" width="12.5703125" style="5" customWidth="1"/>
    <col min="13697" max="13697" width="11.7109375" style="5" customWidth="1"/>
    <col min="13698" max="13698" width="13" style="5" customWidth="1"/>
    <col min="13699" max="13704" width="11.7109375" style="5" customWidth="1"/>
    <col min="13705" max="13705" width="13.7109375" style="5" customWidth="1"/>
    <col min="13706" max="13706" width="13.140625" style="5" customWidth="1"/>
    <col min="13707" max="13710" width="13" style="5" customWidth="1"/>
    <col min="13711" max="13717" width="11.7109375" style="5" customWidth="1"/>
    <col min="13718" max="13718" width="10.85546875" style="5" customWidth="1"/>
    <col min="13719" max="13719" width="11.7109375" style="5" customWidth="1"/>
    <col min="13720" max="13722" width="22.7109375" style="5" customWidth="1"/>
    <col min="13723" max="13725" width="20.7109375" style="5" customWidth="1"/>
    <col min="13726" max="13913" width="8.85546875" style="5"/>
    <col min="13914" max="13914" width="6.140625" style="5" customWidth="1"/>
    <col min="13915" max="13915" width="20.28515625" style="5" customWidth="1"/>
    <col min="13916" max="13916" width="12.42578125" style="5" customWidth="1"/>
    <col min="13917" max="13917" width="13" style="5" customWidth="1"/>
    <col min="13918" max="13918" width="12.5703125" style="5" customWidth="1"/>
    <col min="13919" max="13932" width="11.7109375" style="5" customWidth="1"/>
    <col min="13933" max="13933" width="12.28515625" style="5" customWidth="1"/>
    <col min="13934" max="13934" width="11.7109375" style="5" customWidth="1"/>
    <col min="13935" max="13935" width="12.85546875" style="5" customWidth="1"/>
    <col min="13936" max="13936" width="11.7109375" style="5" customWidth="1"/>
    <col min="13937" max="13937" width="12.7109375" style="5" customWidth="1"/>
    <col min="13938" max="13938" width="11.7109375" style="5" customWidth="1"/>
    <col min="13939" max="13939" width="13" style="5" customWidth="1"/>
    <col min="13940" max="13951" width="11.7109375" style="5" customWidth="1"/>
    <col min="13952" max="13952" width="12.5703125" style="5" customWidth="1"/>
    <col min="13953" max="13953" width="11.7109375" style="5" customWidth="1"/>
    <col min="13954" max="13954" width="13" style="5" customWidth="1"/>
    <col min="13955" max="13960" width="11.7109375" style="5" customWidth="1"/>
    <col min="13961" max="13961" width="13.7109375" style="5" customWidth="1"/>
    <col min="13962" max="13962" width="13.140625" style="5" customWidth="1"/>
    <col min="13963" max="13966" width="13" style="5" customWidth="1"/>
    <col min="13967" max="13973" width="11.7109375" style="5" customWidth="1"/>
    <col min="13974" max="13974" width="10.85546875" style="5" customWidth="1"/>
    <col min="13975" max="13975" width="11.7109375" style="5" customWidth="1"/>
    <col min="13976" max="13978" width="22.7109375" style="5" customWidth="1"/>
    <col min="13979" max="13981" width="20.7109375" style="5" customWidth="1"/>
    <col min="13982" max="14169" width="8.85546875" style="5"/>
    <col min="14170" max="14170" width="6.140625" style="5" customWidth="1"/>
    <col min="14171" max="14171" width="20.28515625" style="5" customWidth="1"/>
    <col min="14172" max="14172" width="12.42578125" style="5" customWidth="1"/>
    <col min="14173" max="14173" width="13" style="5" customWidth="1"/>
    <col min="14174" max="14174" width="12.5703125" style="5" customWidth="1"/>
    <col min="14175" max="14188" width="11.7109375" style="5" customWidth="1"/>
    <col min="14189" max="14189" width="12.28515625" style="5" customWidth="1"/>
    <col min="14190" max="14190" width="11.7109375" style="5" customWidth="1"/>
    <col min="14191" max="14191" width="12.85546875" style="5" customWidth="1"/>
    <col min="14192" max="14192" width="11.7109375" style="5" customWidth="1"/>
    <col min="14193" max="14193" width="12.7109375" style="5" customWidth="1"/>
    <col min="14194" max="14194" width="11.7109375" style="5" customWidth="1"/>
    <col min="14195" max="14195" width="13" style="5" customWidth="1"/>
    <col min="14196" max="14207" width="11.7109375" style="5" customWidth="1"/>
    <col min="14208" max="14208" width="12.5703125" style="5" customWidth="1"/>
    <col min="14209" max="14209" width="11.7109375" style="5" customWidth="1"/>
    <col min="14210" max="14210" width="13" style="5" customWidth="1"/>
    <col min="14211" max="14216" width="11.7109375" style="5" customWidth="1"/>
    <col min="14217" max="14217" width="13.7109375" style="5" customWidth="1"/>
    <col min="14218" max="14218" width="13.140625" style="5" customWidth="1"/>
    <col min="14219" max="14222" width="13" style="5" customWidth="1"/>
    <col min="14223" max="14229" width="11.7109375" style="5" customWidth="1"/>
    <col min="14230" max="14230" width="10.85546875" style="5" customWidth="1"/>
    <col min="14231" max="14231" width="11.7109375" style="5" customWidth="1"/>
    <col min="14232" max="14234" width="22.7109375" style="5" customWidth="1"/>
    <col min="14235" max="14237" width="20.7109375" style="5" customWidth="1"/>
    <col min="14238" max="14425" width="8.85546875" style="5"/>
    <col min="14426" max="14426" width="6.140625" style="5" customWidth="1"/>
    <col min="14427" max="14427" width="20.28515625" style="5" customWidth="1"/>
    <col min="14428" max="14428" width="12.42578125" style="5" customWidth="1"/>
    <col min="14429" max="14429" width="13" style="5" customWidth="1"/>
    <col min="14430" max="14430" width="12.5703125" style="5" customWidth="1"/>
    <col min="14431" max="14444" width="11.7109375" style="5" customWidth="1"/>
    <col min="14445" max="14445" width="12.28515625" style="5" customWidth="1"/>
    <col min="14446" max="14446" width="11.7109375" style="5" customWidth="1"/>
    <col min="14447" max="14447" width="12.85546875" style="5" customWidth="1"/>
    <col min="14448" max="14448" width="11.7109375" style="5" customWidth="1"/>
    <col min="14449" max="14449" width="12.7109375" style="5" customWidth="1"/>
    <col min="14450" max="14450" width="11.7109375" style="5" customWidth="1"/>
    <col min="14451" max="14451" width="13" style="5" customWidth="1"/>
    <col min="14452" max="14463" width="11.7109375" style="5" customWidth="1"/>
    <col min="14464" max="14464" width="12.5703125" style="5" customWidth="1"/>
    <col min="14465" max="14465" width="11.7109375" style="5" customWidth="1"/>
    <col min="14466" max="14466" width="13" style="5" customWidth="1"/>
    <col min="14467" max="14472" width="11.7109375" style="5" customWidth="1"/>
    <col min="14473" max="14473" width="13.7109375" style="5" customWidth="1"/>
    <col min="14474" max="14474" width="13.140625" style="5" customWidth="1"/>
    <col min="14475" max="14478" width="13" style="5" customWidth="1"/>
    <col min="14479" max="14485" width="11.7109375" style="5" customWidth="1"/>
    <col min="14486" max="14486" width="10.85546875" style="5" customWidth="1"/>
    <col min="14487" max="14487" width="11.7109375" style="5" customWidth="1"/>
    <col min="14488" max="14490" width="22.7109375" style="5" customWidth="1"/>
    <col min="14491" max="14493" width="20.7109375" style="5" customWidth="1"/>
    <col min="14494" max="14681" width="8.85546875" style="5"/>
    <col min="14682" max="14682" width="6.140625" style="5" customWidth="1"/>
    <col min="14683" max="14683" width="20.28515625" style="5" customWidth="1"/>
    <col min="14684" max="14684" width="12.42578125" style="5" customWidth="1"/>
    <col min="14685" max="14685" width="13" style="5" customWidth="1"/>
    <col min="14686" max="14686" width="12.5703125" style="5" customWidth="1"/>
    <col min="14687" max="14700" width="11.7109375" style="5" customWidth="1"/>
    <col min="14701" max="14701" width="12.28515625" style="5" customWidth="1"/>
    <col min="14702" max="14702" width="11.7109375" style="5" customWidth="1"/>
    <col min="14703" max="14703" width="12.85546875" style="5" customWidth="1"/>
    <col min="14704" max="14704" width="11.7109375" style="5" customWidth="1"/>
    <col min="14705" max="14705" width="12.7109375" style="5" customWidth="1"/>
    <col min="14706" max="14706" width="11.7109375" style="5" customWidth="1"/>
    <col min="14707" max="14707" width="13" style="5" customWidth="1"/>
    <col min="14708" max="14719" width="11.7109375" style="5" customWidth="1"/>
    <col min="14720" max="14720" width="12.5703125" style="5" customWidth="1"/>
    <col min="14721" max="14721" width="11.7109375" style="5" customWidth="1"/>
    <col min="14722" max="14722" width="13" style="5" customWidth="1"/>
    <col min="14723" max="14728" width="11.7109375" style="5" customWidth="1"/>
    <col min="14729" max="14729" width="13.7109375" style="5" customWidth="1"/>
    <col min="14730" max="14730" width="13.140625" style="5" customWidth="1"/>
    <col min="14731" max="14734" width="13" style="5" customWidth="1"/>
    <col min="14735" max="14741" width="11.7109375" style="5" customWidth="1"/>
    <col min="14742" max="14742" width="10.85546875" style="5" customWidth="1"/>
    <col min="14743" max="14743" width="11.7109375" style="5" customWidth="1"/>
    <col min="14744" max="14746" width="22.7109375" style="5" customWidth="1"/>
    <col min="14747" max="14749" width="20.7109375" style="5" customWidth="1"/>
    <col min="14750" max="14937" width="8.85546875" style="5"/>
    <col min="14938" max="14938" width="6.140625" style="5" customWidth="1"/>
    <col min="14939" max="14939" width="20.28515625" style="5" customWidth="1"/>
    <col min="14940" max="14940" width="12.42578125" style="5" customWidth="1"/>
    <col min="14941" max="14941" width="13" style="5" customWidth="1"/>
    <col min="14942" max="14942" width="12.5703125" style="5" customWidth="1"/>
    <col min="14943" max="14956" width="11.7109375" style="5" customWidth="1"/>
    <col min="14957" max="14957" width="12.28515625" style="5" customWidth="1"/>
    <col min="14958" max="14958" width="11.7109375" style="5" customWidth="1"/>
    <col min="14959" max="14959" width="12.85546875" style="5" customWidth="1"/>
    <col min="14960" max="14960" width="11.7109375" style="5" customWidth="1"/>
    <col min="14961" max="14961" width="12.7109375" style="5" customWidth="1"/>
    <col min="14962" max="14962" width="11.7109375" style="5" customWidth="1"/>
    <col min="14963" max="14963" width="13" style="5" customWidth="1"/>
    <col min="14964" max="14975" width="11.7109375" style="5" customWidth="1"/>
    <col min="14976" max="14976" width="12.5703125" style="5" customWidth="1"/>
    <col min="14977" max="14977" width="11.7109375" style="5" customWidth="1"/>
    <col min="14978" max="14978" width="13" style="5" customWidth="1"/>
    <col min="14979" max="14984" width="11.7109375" style="5" customWidth="1"/>
    <col min="14985" max="14985" width="13.7109375" style="5" customWidth="1"/>
    <col min="14986" max="14986" width="13.140625" style="5" customWidth="1"/>
    <col min="14987" max="14990" width="13" style="5" customWidth="1"/>
    <col min="14991" max="14997" width="11.7109375" style="5" customWidth="1"/>
    <col min="14998" max="14998" width="10.85546875" style="5" customWidth="1"/>
    <col min="14999" max="14999" width="11.7109375" style="5" customWidth="1"/>
    <col min="15000" max="15002" width="22.7109375" style="5" customWidth="1"/>
    <col min="15003" max="15005" width="20.7109375" style="5" customWidth="1"/>
    <col min="15006" max="15193" width="8.85546875" style="5"/>
    <col min="15194" max="15194" width="6.140625" style="5" customWidth="1"/>
    <col min="15195" max="15195" width="20.28515625" style="5" customWidth="1"/>
    <col min="15196" max="15196" width="12.42578125" style="5" customWidth="1"/>
    <col min="15197" max="15197" width="13" style="5" customWidth="1"/>
    <col min="15198" max="15198" width="12.5703125" style="5" customWidth="1"/>
    <col min="15199" max="15212" width="11.7109375" style="5" customWidth="1"/>
    <col min="15213" max="15213" width="12.28515625" style="5" customWidth="1"/>
    <col min="15214" max="15214" width="11.7109375" style="5" customWidth="1"/>
    <col min="15215" max="15215" width="12.85546875" style="5" customWidth="1"/>
    <col min="15216" max="15216" width="11.7109375" style="5" customWidth="1"/>
    <col min="15217" max="15217" width="12.7109375" style="5" customWidth="1"/>
    <col min="15218" max="15218" width="11.7109375" style="5" customWidth="1"/>
    <col min="15219" max="15219" width="13" style="5" customWidth="1"/>
    <col min="15220" max="15231" width="11.7109375" style="5" customWidth="1"/>
    <col min="15232" max="15232" width="12.5703125" style="5" customWidth="1"/>
    <col min="15233" max="15233" width="11.7109375" style="5" customWidth="1"/>
    <col min="15234" max="15234" width="13" style="5" customWidth="1"/>
    <col min="15235" max="15240" width="11.7109375" style="5" customWidth="1"/>
    <col min="15241" max="15241" width="13.7109375" style="5" customWidth="1"/>
    <col min="15242" max="15242" width="13.140625" style="5" customWidth="1"/>
    <col min="15243" max="15246" width="13" style="5" customWidth="1"/>
    <col min="15247" max="15253" width="11.7109375" style="5" customWidth="1"/>
    <col min="15254" max="15254" width="10.85546875" style="5" customWidth="1"/>
    <col min="15255" max="15255" width="11.7109375" style="5" customWidth="1"/>
    <col min="15256" max="15258" width="22.7109375" style="5" customWidth="1"/>
    <col min="15259" max="15261" width="20.7109375" style="5" customWidth="1"/>
    <col min="15262" max="15449" width="8.85546875" style="5"/>
    <col min="15450" max="15450" width="6.140625" style="5" customWidth="1"/>
    <col min="15451" max="15451" width="20.28515625" style="5" customWidth="1"/>
    <col min="15452" max="15452" width="12.42578125" style="5" customWidth="1"/>
    <col min="15453" max="15453" width="13" style="5" customWidth="1"/>
    <col min="15454" max="15454" width="12.5703125" style="5" customWidth="1"/>
    <col min="15455" max="15468" width="11.7109375" style="5" customWidth="1"/>
    <col min="15469" max="15469" width="12.28515625" style="5" customWidth="1"/>
    <col min="15470" max="15470" width="11.7109375" style="5" customWidth="1"/>
    <col min="15471" max="15471" width="12.85546875" style="5" customWidth="1"/>
    <col min="15472" max="15472" width="11.7109375" style="5" customWidth="1"/>
    <col min="15473" max="15473" width="12.7109375" style="5" customWidth="1"/>
    <col min="15474" max="15474" width="11.7109375" style="5" customWidth="1"/>
    <col min="15475" max="15475" width="13" style="5" customWidth="1"/>
    <col min="15476" max="15487" width="11.7109375" style="5" customWidth="1"/>
    <col min="15488" max="15488" width="12.5703125" style="5" customWidth="1"/>
    <col min="15489" max="15489" width="11.7109375" style="5" customWidth="1"/>
    <col min="15490" max="15490" width="13" style="5" customWidth="1"/>
    <col min="15491" max="15496" width="11.7109375" style="5" customWidth="1"/>
    <col min="15497" max="15497" width="13.7109375" style="5" customWidth="1"/>
    <col min="15498" max="15498" width="13.140625" style="5" customWidth="1"/>
    <col min="15499" max="15502" width="13" style="5" customWidth="1"/>
    <col min="15503" max="15509" width="11.7109375" style="5" customWidth="1"/>
    <col min="15510" max="15510" width="10.85546875" style="5" customWidth="1"/>
    <col min="15511" max="15511" width="11.7109375" style="5" customWidth="1"/>
    <col min="15512" max="15514" width="22.7109375" style="5" customWidth="1"/>
    <col min="15515" max="15517" width="20.7109375" style="5" customWidth="1"/>
    <col min="15518" max="15705" width="8.85546875" style="5"/>
    <col min="15706" max="15706" width="6.140625" style="5" customWidth="1"/>
    <col min="15707" max="15707" width="20.28515625" style="5" customWidth="1"/>
    <col min="15708" max="15708" width="12.42578125" style="5" customWidth="1"/>
    <col min="15709" max="15709" width="13" style="5" customWidth="1"/>
    <col min="15710" max="15710" width="12.5703125" style="5" customWidth="1"/>
    <col min="15711" max="15724" width="11.7109375" style="5" customWidth="1"/>
    <col min="15725" max="15725" width="12.28515625" style="5" customWidth="1"/>
    <col min="15726" max="15726" width="11.7109375" style="5" customWidth="1"/>
    <col min="15727" max="15727" width="12.85546875" style="5" customWidth="1"/>
    <col min="15728" max="15728" width="11.7109375" style="5" customWidth="1"/>
    <col min="15729" max="15729" width="12.7109375" style="5" customWidth="1"/>
    <col min="15730" max="15730" width="11.7109375" style="5" customWidth="1"/>
    <col min="15731" max="15731" width="13" style="5" customWidth="1"/>
    <col min="15732" max="15743" width="11.7109375" style="5" customWidth="1"/>
    <col min="15744" max="15744" width="12.5703125" style="5" customWidth="1"/>
    <col min="15745" max="15745" width="11.7109375" style="5" customWidth="1"/>
    <col min="15746" max="15746" width="13" style="5" customWidth="1"/>
    <col min="15747" max="15752" width="11.7109375" style="5" customWidth="1"/>
    <col min="15753" max="15753" width="13.7109375" style="5" customWidth="1"/>
    <col min="15754" max="15754" width="13.140625" style="5" customWidth="1"/>
    <col min="15755" max="15758" width="13" style="5" customWidth="1"/>
    <col min="15759" max="15765" width="11.7109375" style="5" customWidth="1"/>
    <col min="15766" max="15766" width="10.85546875" style="5" customWidth="1"/>
    <col min="15767" max="15767" width="11.7109375" style="5" customWidth="1"/>
    <col min="15768" max="15770" width="22.7109375" style="5" customWidth="1"/>
    <col min="15771" max="15773" width="20.7109375" style="5" customWidth="1"/>
    <col min="15774" max="15961" width="8.85546875" style="5"/>
    <col min="15962" max="15962" width="6.140625" style="5" customWidth="1"/>
    <col min="15963" max="15963" width="20.28515625" style="5" customWidth="1"/>
    <col min="15964" max="15964" width="12.42578125" style="5" customWidth="1"/>
    <col min="15965" max="15965" width="13" style="5" customWidth="1"/>
    <col min="15966" max="15966" width="12.5703125" style="5" customWidth="1"/>
    <col min="15967" max="15980" width="11.7109375" style="5" customWidth="1"/>
    <col min="15981" max="15981" width="12.28515625" style="5" customWidth="1"/>
    <col min="15982" max="15982" width="11.7109375" style="5" customWidth="1"/>
    <col min="15983" max="15983" width="12.85546875" style="5" customWidth="1"/>
    <col min="15984" max="15984" width="11.7109375" style="5" customWidth="1"/>
    <col min="15985" max="15985" width="12.7109375" style="5" customWidth="1"/>
    <col min="15986" max="15986" width="11.7109375" style="5" customWidth="1"/>
    <col min="15987" max="15987" width="13" style="5" customWidth="1"/>
    <col min="15988" max="15999" width="11.7109375" style="5" customWidth="1"/>
    <col min="16000" max="16000" width="12.5703125" style="5" customWidth="1"/>
    <col min="16001" max="16001" width="11.7109375" style="5" customWidth="1"/>
    <col min="16002" max="16002" width="13" style="5" customWidth="1"/>
    <col min="16003" max="16008" width="11.7109375" style="5" customWidth="1"/>
    <col min="16009" max="16009" width="13.7109375" style="5" customWidth="1"/>
    <col min="16010" max="16010" width="13.140625" style="5" customWidth="1"/>
    <col min="16011" max="16014" width="13" style="5" customWidth="1"/>
    <col min="16015" max="16021" width="11.7109375" style="5" customWidth="1"/>
    <col min="16022" max="16022" width="10.85546875" style="5" customWidth="1"/>
    <col min="16023" max="16023" width="11.7109375" style="5" customWidth="1"/>
    <col min="16024" max="16026" width="22.7109375" style="5" customWidth="1"/>
    <col min="16027" max="16029" width="20.7109375" style="5" customWidth="1"/>
    <col min="16030" max="16384" width="8.85546875" style="5"/>
  </cols>
  <sheetData>
    <row r="1" spans="1:7" s="53" customFormat="1" ht="37.5" customHeight="1" x14ac:dyDescent="0.25">
      <c r="A1" s="233" t="s">
        <v>70</v>
      </c>
      <c r="B1" s="233" t="s">
        <v>196</v>
      </c>
      <c r="C1" s="236" t="s">
        <v>147</v>
      </c>
      <c r="D1" s="236" t="s">
        <v>141</v>
      </c>
      <c r="E1" s="236" t="s">
        <v>142</v>
      </c>
      <c r="F1" s="236" t="s">
        <v>144</v>
      </c>
      <c r="G1" s="233" t="s">
        <v>146</v>
      </c>
    </row>
    <row r="2" spans="1:7" s="58" customFormat="1" ht="19.5" customHeight="1" x14ac:dyDescent="0.25">
      <c r="A2" s="35">
        <v>1</v>
      </c>
      <c r="B2" s="36" t="s">
        <v>16</v>
      </c>
      <c r="C2" s="126">
        <v>96</v>
      </c>
      <c r="D2" s="126">
        <v>97</v>
      </c>
      <c r="E2" s="126">
        <v>97</v>
      </c>
      <c r="F2" s="126">
        <v>86</v>
      </c>
      <c r="G2" s="126">
        <v>95</v>
      </c>
    </row>
    <row r="3" spans="1:7" s="58" customFormat="1" ht="19.5" customHeight="1" x14ac:dyDescent="0.25">
      <c r="A3" s="35">
        <v>2</v>
      </c>
      <c r="B3" s="36" t="s">
        <v>17</v>
      </c>
      <c r="C3" s="126">
        <v>93</v>
      </c>
      <c r="D3" s="126">
        <v>94</v>
      </c>
      <c r="E3" s="126">
        <v>87</v>
      </c>
      <c r="F3" s="126">
        <v>86</v>
      </c>
      <c r="G3" s="126">
        <v>92</v>
      </c>
    </row>
    <row r="4" spans="1:7" s="58" customFormat="1" ht="19.5" customHeight="1" x14ac:dyDescent="0.25">
      <c r="A4" s="35">
        <v>3</v>
      </c>
      <c r="B4" s="36" t="s">
        <v>49</v>
      </c>
      <c r="C4" s="126">
        <v>100</v>
      </c>
      <c r="D4" s="126">
        <v>100</v>
      </c>
      <c r="E4" s="126">
        <v>87</v>
      </c>
      <c r="F4" s="126">
        <v>76</v>
      </c>
      <c r="G4" s="126">
        <v>97</v>
      </c>
    </row>
    <row r="5" spans="1:7" s="58" customFormat="1" ht="19.5" customHeight="1" x14ac:dyDescent="0.25">
      <c r="A5" s="35">
        <v>4</v>
      </c>
      <c r="B5" s="36" t="s">
        <v>18</v>
      </c>
      <c r="C5" s="126">
        <v>85</v>
      </c>
      <c r="D5" s="126">
        <v>83</v>
      </c>
      <c r="E5" s="126">
        <v>73</v>
      </c>
      <c r="F5" s="126">
        <v>67</v>
      </c>
      <c r="G5" s="126">
        <v>83</v>
      </c>
    </row>
    <row r="6" spans="1:7" s="58" customFormat="1" ht="19.5" customHeight="1" x14ac:dyDescent="0.25">
      <c r="A6" s="35">
        <v>5</v>
      </c>
      <c r="B6" s="40" t="s">
        <v>19</v>
      </c>
      <c r="C6" s="126">
        <v>93</v>
      </c>
      <c r="D6" s="126">
        <v>92</v>
      </c>
      <c r="E6" s="126">
        <v>90</v>
      </c>
      <c r="F6" s="126">
        <v>79</v>
      </c>
      <c r="G6" s="126">
        <v>91</v>
      </c>
    </row>
    <row r="7" spans="1:7" s="58" customFormat="1" ht="19.5" customHeight="1" x14ac:dyDescent="0.25">
      <c r="A7" s="35">
        <v>6</v>
      </c>
      <c r="B7" s="36" t="s">
        <v>20</v>
      </c>
      <c r="C7" s="126">
        <v>91</v>
      </c>
      <c r="D7" s="126">
        <v>89</v>
      </c>
      <c r="E7" s="126">
        <v>92</v>
      </c>
      <c r="F7" s="126">
        <v>100</v>
      </c>
      <c r="G7" s="126">
        <v>91</v>
      </c>
    </row>
    <row r="8" spans="1:7" s="58" customFormat="1" ht="19.5" customHeight="1" x14ac:dyDescent="0.25">
      <c r="A8" s="35">
        <v>7</v>
      </c>
      <c r="B8" s="36" t="s">
        <v>21</v>
      </c>
      <c r="C8" s="126">
        <v>87</v>
      </c>
      <c r="D8" s="126">
        <v>81</v>
      </c>
      <c r="E8" s="126">
        <v>71</v>
      </c>
      <c r="F8" s="126">
        <v>75</v>
      </c>
      <c r="G8" s="126">
        <v>83</v>
      </c>
    </row>
    <row r="9" spans="1:7" s="58" customFormat="1" ht="19.5" customHeight="1" x14ac:dyDescent="0.25">
      <c r="A9" s="35">
        <v>8</v>
      </c>
      <c r="B9" s="36" t="s">
        <v>22</v>
      </c>
      <c r="C9" s="126">
        <v>89</v>
      </c>
      <c r="D9" s="126">
        <v>88</v>
      </c>
      <c r="E9" s="126">
        <v>89</v>
      </c>
      <c r="F9" s="126">
        <v>82</v>
      </c>
      <c r="G9" s="126">
        <v>88</v>
      </c>
    </row>
    <row r="10" spans="1:7" s="58" customFormat="1" ht="19.5" customHeight="1" x14ac:dyDescent="0.25">
      <c r="A10" s="35">
        <v>9</v>
      </c>
      <c r="B10" s="36" t="s">
        <v>23</v>
      </c>
      <c r="C10" s="126">
        <v>91</v>
      </c>
      <c r="D10" s="126">
        <v>88</v>
      </c>
      <c r="E10" s="126">
        <v>90</v>
      </c>
      <c r="F10" s="126">
        <v>91</v>
      </c>
      <c r="G10" s="126">
        <v>90</v>
      </c>
    </row>
    <row r="11" spans="1:7" s="58" customFormat="1" ht="19.5" customHeight="1" x14ac:dyDescent="0.25">
      <c r="A11" s="35">
        <v>10</v>
      </c>
      <c r="B11" s="36" t="s">
        <v>24</v>
      </c>
      <c r="C11" s="126">
        <v>92</v>
      </c>
      <c r="D11" s="126">
        <v>88</v>
      </c>
      <c r="E11" s="126">
        <v>86</v>
      </c>
      <c r="F11" s="126">
        <v>88</v>
      </c>
      <c r="G11" s="126">
        <v>90</v>
      </c>
    </row>
    <row r="12" spans="1:7" s="58" customFormat="1" ht="19.5" customHeight="1" x14ac:dyDescent="0.25">
      <c r="A12" s="35">
        <v>11</v>
      </c>
      <c r="B12" s="36" t="s">
        <v>53</v>
      </c>
      <c r="C12" s="126">
        <v>97</v>
      </c>
      <c r="D12" s="126">
        <v>96</v>
      </c>
      <c r="E12" s="126">
        <v>87</v>
      </c>
      <c r="F12" s="126">
        <v>84</v>
      </c>
      <c r="G12" s="126">
        <v>96</v>
      </c>
    </row>
    <row r="13" spans="1:7" s="58" customFormat="1" ht="19.5" customHeight="1" x14ac:dyDescent="0.25">
      <c r="A13" s="35">
        <v>12</v>
      </c>
      <c r="B13" s="36" t="s">
        <v>25</v>
      </c>
      <c r="C13" s="126">
        <v>93</v>
      </c>
      <c r="D13" s="126">
        <v>93</v>
      </c>
      <c r="E13" s="126">
        <v>93</v>
      </c>
      <c r="F13" s="126">
        <v>99</v>
      </c>
      <c r="G13" s="126">
        <v>94</v>
      </c>
    </row>
    <row r="14" spans="1:7" s="58" customFormat="1" ht="19.5" customHeight="1" x14ac:dyDescent="0.25">
      <c r="A14" s="35">
        <v>13</v>
      </c>
      <c r="B14" s="36" t="s">
        <v>26</v>
      </c>
      <c r="C14" s="126">
        <v>96</v>
      </c>
      <c r="D14" s="126">
        <v>93</v>
      </c>
      <c r="E14" s="126">
        <v>97</v>
      </c>
      <c r="F14" s="126">
        <v>111</v>
      </c>
      <c r="G14" s="126">
        <v>97</v>
      </c>
    </row>
    <row r="15" spans="1:7" s="58" customFormat="1" ht="19.5" customHeight="1" x14ac:dyDescent="0.25">
      <c r="A15" s="35">
        <v>14</v>
      </c>
      <c r="B15" s="36" t="s">
        <v>27</v>
      </c>
      <c r="C15" s="126">
        <v>97</v>
      </c>
      <c r="D15" s="126">
        <v>98</v>
      </c>
      <c r="E15" s="126">
        <v>62</v>
      </c>
      <c r="F15" s="126">
        <v>64</v>
      </c>
      <c r="G15" s="126">
        <v>90</v>
      </c>
    </row>
    <row r="16" spans="1:7" s="58" customFormat="1" ht="19.5" customHeight="1" x14ac:dyDescent="0.25">
      <c r="A16" s="35">
        <v>15</v>
      </c>
      <c r="B16" s="36" t="s">
        <v>28</v>
      </c>
      <c r="C16" s="126">
        <v>89</v>
      </c>
      <c r="D16" s="126">
        <v>88</v>
      </c>
      <c r="E16" s="126">
        <v>87</v>
      </c>
      <c r="F16" s="126">
        <v>76</v>
      </c>
      <c r="G16" s="126">
        <v>87</v>
      </c>
    </row>
    <row r="17" spans="1:7" s="58" customFormat="1" ht="19.5" customHeight="1" x14ac:dyDescent="0.25">
      <c r="A17" s="35">
        <v>16</v>
      </c>
      <c r="B17" s="36" t="s">
        <v>29</v>
      </c>
      <c r="C17" s="126">
        <v>94</v>
      </c>
      <c r="D17" s="126">
        <v>91</v>
      </c>
      <c r="E17" s="126">
        <v>95</v>
      </c>
      <c r="F17" s="126">
        <v>85</v>
      </c>
      <c r="G17" s="126">
        <v>93</v>
      </c>
    </row>
    <row r="18" spans="1:7" s="58" customFormat="1" ht="19.5" customHeight="1" x14ac:dyDescent="0.25">
      <c r="A18" s="35">
        <v>17</v>
      </c>
      <c r="B18" s="36" t="s">
        <v>30</v>
      </c>
      <c r="C18" s="126">
        <v>100</v>
      </c>
      <c r="D18" s="126">
        <v>112</v>
      </c>
      <c r="E18" s="126">
        <v>102</v>
      </c>
      <c r="F18" s="126">
        <v>123</v>
      </c>
      <c r="G18" s="126">
        <v>103</v>
      </c>
    </row>
    <row r="19" spans="1:7" s="58" customFormat="1" ht="19.5" customHeight="1" x14ac:dyDescent="0.25">
      <c r="A19" s="35">
        <v>18</v>
      </c>
      <c r="B19" s="36" t="s">
        <v>31</v>
      </c>
      <c r="C19" s="126">
        <v>92</v>
      </c>
      <c r="D19" s="126">
        <v>93</v>
      </c>
      <c r="E19" s="126">
        <v>102</v>
      </c>
      <c r="F19" s="126">
        <v>99</v>
      </c>
      <c r="G19" s="126">
        <v>94</v>
      </c>
    </row>
    <row r="20" spans="1:7" s="58" customFormat="1" ht="19.5" customHeight="1" x14ac:dyDescent="0.25">
      <c r="A20" s="35">
        <v>19</v>
      </c>
      <c r="B20" s="36" t="s">
        <v>55</v>
      </c>
      <c r="C20" s="126">
        <v>93</v>
      </c>
      <c r="D20" s="126">
        <v>96</v>
      </c>
      <c r="E20" s="126">
        <v>99</v>
      </c>
      <c r="F20" s="126">
        <v>85</v>
      </c>
      <c r="G20" s="126">
        <v>94</v>
      </c>
    </row>
    <row r="21" spans="1:7" s="58" customFormat="1" ht="19.5" customHeight="1" x14ac:dyDescent="0.25">
      <c r="A21" s="35">
        <v>20</v>
      </c>
      <c r="B21" s="2" t="s">
        <v>56</v>
      </c>
      <c r="C21" s="126">
        <v>95</v>
      </c>
      <c r="D21" s="126">
        <v>93</v>
      </c>
      <c r="E21" s="126">
        <v>90</v>
      </c>
      <c r="F21" s="126">
        <v>79</v>
      </c>
      <c r="G21" s="126">
        <v>93</v>
      </c>
    </row>
    <row r="22" spans="1:7" s="58" customFormat="1" ht="19.5" customHeight="1" x14ac:dyDescent="0.25">
      <c r="A22" s="35">
        <v>21</v>
      </c>
      <c r="B22" s="36" t="s">
        <v>87</v>
      </c>
      <c r="C22" s="126">
        <v>82</v>
      </c>
      <c r="D22" s="126">
        <v>80</v>
      </c>
      <c r="E22" s="126">
        <v>85</v>
      </c>
      <c r="F22" s="126">
        <v>84</v>
      </c>
      <c r="G22" s="126">
        <v>82</v>
      </c>
    </row>
    <row r="23" spans="1:7" s="58" customFormat="1" ht="19.5" customHeight="1" x14ac:dyDescent="0.25">
      <c r="A23" s="35">
        <v>22</v>
      </c>
      <c r="B23" s="36" t="s">
        <v>33</v>
      </c>
      <c r="C23" s="126">
        <v>88</v>
      </c>
      <c r="D23" s="126">
        <v>74</v>
      </c>
      <c r="E23" s="126">
        <v>63</v>
      </c>
      <c r="F23" s="126">
        <v>57</v>
      </c>
      <c r="G23" s="126">
        <v>78</v>
      </c>
    </row>
    <row r="24" spans="1:7" s="58" customFormat="1" ht="19.5" customHeight="1" x14ac:dyDescent="0.25">
      <c r="A24" s="35">
        <v>23</v>
      </c>
      <c r="B24" s="36" t="s">
        <v>34</v>
      </c>
      <c r="C24" s="126">
        <v>98</v>
      </c>
      <c r="D24" s="126">
        <v>119</v>
      </c>
      <c r="E24" s="126">
        <v>115</v>
      </c>
      <c r="F24" s="126">
        <v>109</v>
      </c>
      <c r="G24" s="126">
        <v>105</v>
      </c>
    </row>
    <row r="25" spans="1:7" s="58" customFormat="1" ht="19.5" customHeight="1" x14ac:dyDescent="0.25">
      <c r="A25" s="35">
        <v>24</v>
      </c>
      <c r="B25" s="36" t="s">
        <v>35</v>
      </c>
      <c r="C25" s="126">
        <v>95</v>
      </c>
      <c r="D25" s="126">
        <v>94</v>
      </c>
      <c r="E25" s="126">
        <v>97</v>
      </c>
      <c r="F25" s="126">
        <v>118</v>
      </c>
      <c r="G25" s="126">
        <v>97</v>
      </c>
    </row>
    <row r="26" spans="1:7" s="58" customFormat="1" ht="19.5" customHeight="1" x14ac:dyDescent="0.25">
      <c r="A26" s="35">
        <v>25</v>
      </c>
      <c r="B26" s="36" t="s">
        <v>36</v>
      </c>
      <c r="C26" s="126">
        <v>96</v>
      </c>
      <c r="D26" s="126">
        <v>97</v>
      </c>
      <c r="E26" s="126">
        <v>97</v>
      </c>
      <c r="F26" s="126">
        <v>73</v>
      </c>
      <c r="G26" s="126">
        <v>95</v>
      </c>
    </row>
    <row r="27" spans="1:7" s="58" customFormat="1" ht="19.5" customHeight="1" x14ac:dyDescent="0.25">
      <c r="A27" s="35">
        <v>26</v>
      </c>
      <c r="B27" s="36" t="s">
        <v>37</v>
      </c>
      <c r="C27" s="126">
        <v>93</v>
      </c>
      <c r="D27" s="126">
        <v>84</v>
      </c>
      <c r="E27" s="126">
        <v>74</v>
      </c>
      <c r="F27" s="126">
        <v>69</v>
      </c>
      <c r="G27" s="126">
        <v>87</v>
      </c>
    </row>
    <row r="28" spans="1:7" s="58" customFormat="1" ht="19.5" customHeight="1" x14ac:dyDescent="0.25">
      <c r="A28" s="35">
        <v>27</v>
      </c>
      <c r="B28" s="36" t="s">
        <v>38</v>
      </c>
      <c r="C28" s="126">
        <v>93</v>
      </c>
      <c r="D28" s="126">
        <v>97</v>
      </c>
      <c r="E28" s="126">
        <v>88</v>
      </c>
      <c r="F28" s="126">
        <v>90</v>
      </c>
      <c r="G28" s="126">
        <v>93</v>
      </c>
    </row>
    <row r="29" spans="1:7" s="58" customFormat="1" ht="19.5" customHeight="1" x14ac:dyDescent="0.25">
      <c r="A29" s="35">
        <v>28</v>
      </c>
      <c r="B29" s="36" t="s">
        <v>39</v>
      </c>
      <c r="C29" s="126">
        <v>99</v>
      </c>
      <c r="D29" s="126">
        <v>102</v>
      </c>
      <c r="E29" s="126">
        <v>99</v>
      </c>
      <c r="F29" s="126">
        <v>86</v>
      </c>
      <c r="G29" s="126">
        <v>99</v>
      </c>
    </row>
    <row r="30" spans="1:7" s="58" customFormat="1" ht="19.5" customHeight="1" x14ac:dyDescent="0.25">
      <c r="A30" s="35">
        <v>29</v>
      </c>
      <c r="B30" s="36" t="s">
        <v>40</v>
      </c>
      <c r="C30" s="126">
        <v>95</v>
      </c>
      <c r="D30" s="126">
        <v>94</v>
      </c>
      <c r="E30" s="126">
        <v>90</v>
      </c>
      <c r="F30" s="126">
        <v>98</v>
      </c>
      <c r="G30" s="126">
        <v>94</v>
      </c>
    </row>
    <row r="31" spans="1:7" s="58" customFormat="1" ht="19.5" customHeight="1" x14ac:dyDescent="0.25">
      <c r="A31" s="35">
        <v>30</v>
      </c>
      <c r="B31" s="36" t="s">
        <v>41</v>
      </c>
      <c r="C31" s="126">
        <v>86</v>
      </c>
      <c r="D31" s="126">
        <v>81</v>
      </c>
      <c r="E31" s="126">
        <v>84</v>
      </c>
      <c r="F31" s="126">
        <v>84</v>
      </c>
      <c r="G31" s="126">
        <v>84</v>
      </c>
    </row>
    <row r="32" spans="1:7" s="58" customFormat="1" ht="19.5" customHeight="1" x14ac:dyDescent="0.25">
      <c r="A32" s="35">
        <v>31</v>
      </c>
      <c r="B32" s="36" t="s">
        <v>42</v>
      </c>
      <c r="C32" s="126">
        <v>92</v>
      </c>
      <c r="D32" s="126">
        <v>84</v>
      </c>
      <c r="E32" s="126">
        <v>72</v>
      </c>
      <c r="F32" s="126">
        <v>70</v>
      </c>
      <c r="G32" s="126">
        <v>86</v>
      </c>
    </row>
    <row r="33" spans="1:7" s="58" customFormat="1" ht="19.5" customHeight="1" x14ac:dyDescent="0.25">
      <c r="A33" s="35">
        <v>32</v>
      </c>
      <c r="B33" s="36" t="s">
        <v>43</v>
      </c>
      <c r="C33" s="126">
        <v>87</v>
      </c>
      <c r="D33" s="126">
        <v>88</v>
      </c>
      <c r="E33" s="126">
        <v>88</v>
      </c>
      <c r="F33" s="126">
        <v>86</v>
      </c>
      <c r="G33" s="126">
        <v>88</v>
      </c>
    </row>
    <row r="34" spans="1:7" s="58" customFormat="1" ht="19.5" customHeight="1" x14ac:dyDescent="0.25">
      <c r="A34" s="35">
        <v>33</v>
      </c>
      <c r="B34" s="36" t="s">
        <v>44</v>
      </c>
      <c r="C34" s="126">
        <v>88</v>
      </c>
      <c r="D34" s="126">
        <v>85</v>
      </c>
      <c r="E34" s="126">
        <v>86</v>
      </c>
      <c r="F34" s="126">
        <v>88</v>
      </c>
      <c r="G34" s="126">
        <v>87</v>
      </c>
    </row>
    <row r="35" spans="1:7" s="58" customFormat="1" ht="19.5" customHeight="1" x14ac:dyDescent="0.25">
      <c r="A35" s="35">
        <v>34</v>
      </c>
      <c r="B35" s="36" t="s">
        <v>45</v>
      </c>
      <c r="C35" s="126">
        <v>95</v>
      </c>
      <c r="D35" s="126">
        <v>115</v>
      </c>
      <c r="E35" s="126">
        <v>102</v>
      </c>
      <c r="F35" s="126">
        <v>107</v>
      </c>
      <c r="G35" s="126">
        <v>103</v>
      </c>
    </row>
    <row r="36" spans="1:7" s="58" customFormat="1" ht="19.5" customHeight="1" x14ac:dyDescent="0.25">
      <c r="A36" s="35">
        <v>35</v>
      </c>
      <c r="B36" s="36" t="s">
        <v>46</v>
      </c>
      <c r="C36" s="126">
        <v>96</v>
      </c>
      <c r="D36" s="126">
        <v>93</v>
      </c>
      <c r="E36" s="126">
        <v>97</v>
      </c>
      <c r="F36" s="126">
        <v>118</v>
      </c>
      <c r="G36" s="126">
        <v>97</v>
      </c>
    </row>
    <row r="37" spans="1:7" s="117" customFormat="1" ht="19.5" customHeight="1" x14ac:dyDescent="0.25">
      <c r="A37" s="234">
        <v>36</v>
      </c>
      <c r="B37" s="234" t="s">
        <v>47</v>
      </c>
      <c r="C37" s="128">
        <v>92</v>
      </c>
      <c r="D37" s="128">
        <v>89</v>
      </c>
      <c r="E37" s="128">
        <v>82</v>
      </c>
      <c r="F37" s="128">
        <v>79</v>
      </c>
      <c r="G37" s="128">
        <v>89</v>
      </c>
    </row>
    <row r="38" spans="1:7" s="58" customFormat="1" x14ac:dyDescent="0.25">
      <c r="A38" s="59"/>
      <c r="B38" s="59"/>
      <c r="C38" s="43"/>
      <c r="D38" s="43"/>
      <c r="E38" s="43"/>
      <c r="F38" s="43"/>
      <c r="G38" s="43"/>
    </row>
    <row r="44" spans="1:7" s="69" customFormat="1" x14ac:dyDescent="0.25"/>
  </sheetData>
  <printOptions horizontalCentered="1"/>
  <pageMargins left="0.2" right="0.22" top="0.44" bottom="0.59" header="0.2" footer="0.33"/>
  <pageSetup paperSize="9" scale="98" firstPageNumber="63" orientation="portrait" useFirstPageNumber="1" r:id="rId1"/>
  <headerFooter alignWithMargins="0">
    <oddFooter>&amp;LSTATISTICS OF SCHOOL EDUCATION 2010-11&amp;R&amp;P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1" zoomScaleSheetLayoutView="100" workbookViewId="0">
      <selection activeCell="C8" sqref="C8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51" customFormat="1" ht="24.75" customHeight="1" x14ac:dyDescent="0.25">
      <c r="A1" s="49"/>
      <c r="B1" s="50"/>
      <c r="C1" s="33" t="s">
        <v>180</v>
      </c>
      <c r="D1" s="33"/>
      <c r="E1" s="33"/>
      <c r="F1" s="33"/>
      <c r="G1" s="33"/>
      <c r="H1" s="33"/>
      <c r="I1" s="33"/>
      <c r="J1" s="33"/>
    </row>
    <row r="2" spans="1:10" ht="15.75" customHeight="1" x14ac:dyDescent="0.25">
      <c r="A2" s="34"/>
      <c r="B2" s="34"/>
      <c r="C2" s="210" t="s">
        <v>99</v>
      </c>
      <c r="D2" s="52"/>
      <c r="E2" s="52"/>
      <c r="F2" s="52"/>
      <c r="G2" s="52"/>
      <c r="H2" s="52"/>
      <c r="I2" s="52"/>
      <c r="J2" s="52"/>
    </row>
    <row r="3" spans="1:10" s="53" customFormat="1" ht="37.5" customHeight="1" x14ac:dyDescent="0.25">
      <c r="A3" s="129" t="s">
        <v>70</v>
      </c>
      <c r="B3" s="129" t="s">
        <v>68</v>
      </c>
      <c r="C3" s="131" t="s">
        <v>147</v>
      </c>
      <c r="D3" s="131" t="s">
        <v>141</v>
      </c>
      <c r="E3" s="131" t="s">
        <v>148</v>
      </c>
      <c r="F3" s="131" t="s">
        <v>142</v>
      </c>
      <c r="G3" s="131" t="s">
        <v>143</v>
      </c>
      <c r="H3" s="131" t="s">
        <v>144</v>
      </c>
      <c r="I3" s="131" t="s">
        <v>145</v>
      </c>
      <c r="J3" s="129" t="s">
        <v>146</v>
      </c>
    </row>
    <row r="4" spans="1:10" s="56" customFormat="1" ht="13.5" customHeight="1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  <c r="F4" s="32">
        <v>6</v>
      </c>
      <c r="G4" s="32">
        <v>7</v>
      </c>
      <c r="H4" s="32">
        <v>8</v>
      </c>
      <c r="I4" s="32">
        <v>9</v>
      </c>
      <c r="J4" s="32">
        <v>10</v>
      </c>
    </row>
    <row r="5" spans="1:10" s="58" customFormat="1" ht="19.5" customHeight="1" x14ac:dyDescent="0.25">
      <c r="A5" s="35">
        <v>1</v>
      </c>
      <c r="B5" s="36" t="s">
        <v>16</v>
      </c>
      <c r="C5" s="126">
        <f>IF(EnrlSC!V6=0,"",ROUND(EnrlSC!V6/EnrlSC!U6*100,0))</f>
        <v>97</v>
      </c>
      <c r="D5" s="126">
        <f>IF(EnrlSC!AG6=0,"",ROUND(EnrlSC!AH6/EnrlSC!AG6*100,0))</f>
        <v>98</v>
      </c>
      <c r="E5" s="126">
        <f>IF(EnrlSC!AJ6=0,"",ROUND(EnrlSC!AK6/EnrlSC!AJ6*100,0))</f>
        <v>98</v>
      </c>
      <c r="F5" s="126">
        <f>IF(EnrlSC!AS6=0,"",ROUND(EnrlSC!AT6/EnrlSC!AS6*100,0))</f>
        <v>99</v>
      </c>
      <c r="G5" s="126">
        <f>IF(EnrlSC!AV6=0,"",ROUND(EnrlSC!AW6/EnrlSC!AV6*100,0))</f>
        <v>98</v>
      </c>
      <c r="H5" s="126">
        <f>IF(EnrlSC!BE6=0,"",ROUND(EnrlSC!BF6/EnrlSC!BE6*100,0))</f>
        <v>92</v>
      </c>
      <c r="I5" s="126">
        <f>IF((EnrlSC!AT6+EnrlSC!BF6)=0,"",ROUND((EnrlSC!AT6+EnrlSC!BF6)/(EnrlSC!BE6+EnrlSC!AS6)*100,0))</f>
        <v>96</v>
      </c>
      <c r="J5" s="126">
        <f>IF(EnrlSC!BH6=0,"",ROUND(EnrlSC!BI6/EnrlSC!BH6*100,0))</f>
        <v>97</v>
      </c>
    </row>
    <row r="6" spans="1:10" s="58" customFormat="1" ht="19.5" customHeight="1" x14ac:dyDescent="0.25">
      <c r="A6" s="35">
        <v>2</v>
      </c>
      <c r="B6" s="36" t="s">
        <v>17</v>
      </c>
      <c r="C6" s="126" t="str">
        <f>IF(EnrlSC!V7=0,"",ROUND(EnrlSC!V7/EnrlSC!U7*100,0))</f>
        <v/>
      </c>
      <c r="D6" s="126" t="str">
        <f>IF(EnrlSC!AG7=0,"",ROUND(EnrlSC!AH7/EnrlSC!AG7*100,0))</f>
        <v/>
      </c>
      <c r="E6" s="126" t="str">
        <f>IF(EnrlSC!AJ7=0,"",ROUND(EnrlSC!AK7/EnrlSC!AJ7*100,0))</f>
        <v/>
      </c>
      <c r="F6" s="126" t="str">
        <f>IF(EnrlSC!AS7=0,"",ROUND(EnrlSC!AT7/EnrlSC!AS7*100,0))</f>
        <v/>
      </c>
      <c r="G6" s="126" t="str">
        <f>IF(EnrlSC!AV7=0,"",ROUND(EnrlSC!AW7/EnrlSC!AV7*100,0))</f>
        <v/>
      </c>
      <c r="H6" s="126" t="str">
        <f>IF(EnrlSC!BE7=0,"",ROUND(EnrlSC!BF7/EnrlSC!BE7*100,0))</f>
        <v/>
      </c>
      <c r="I6" s="126" t="str">
        <f>IF((EnrlSC!AT7+EnrlSC!BF7)=0,"",ROUND((EnrlSC!AT7+EnrlSC!BF7)/(EnrlSC!BE7+EnrlSC!AS7)*100,0))</f>
        <v/>
      </c>
      <c r="J6" s="126" t="str">
        <f>IF(EnrlSC!BH7=0,"",ROUND(EnrlSC!BI7/EnrlSC!BH7*100,0))</f>
        <v/>
      </c>
    </row>
    <row r="7" spans="1:10" s="58" customFormat="1" ht="19.5" customHeight="1" x14ac:dyDescent="0.25">
      <c r="A7" s="35">
        <v>3</v>
      </c>
      <c r="B7" s="36" t="s">
        <v>49</v>
      </c>
      <c r="C7" s="126">
        <f>IF(EnrlSC!V8=0,"",ROUND(EnrlSC!V8/EnrlSC!U8*100,0))</f>
        <v>98</v>
      </c>
      <c r="D7" s="126">
        <f>IF(EnrlSC!AG8=0,"",ROUND(EnrlSC!AH8/EnrlSC!AG8*100,0))</f>
        <v>96</v>
      </c>
      <c r="E7" s="126">
        <f>IF(EnrlSC!AJ8=0,"",ROUND(EnrlSC!AK8/EnrlSC!AJ8*100,0))</f>
        <v>97</v>
      </c>
      <c r="F7" s="126">
        <f>IF(EnrlSC!AS8=0,"",ROUND(EnrlSC!AT8/EnrlSC!AS8*100,0))</f>
        <v>86</v>
      </c>
      <c r="G7" s="126">
        <f>IF(EnrlSC!AV8=0,"",ROUND(EnrlSC!AW8/EnrlSC!AV8*100,0))</f>
        <v>96</v>
      </c>
      <c r="H7" s="126">
        <f>IF(EnrlSC!BE8=0,"",ROUND(EnrlSC!BF8/EnrlSC!BE8*100,0))</f>
        <v>68</v>
      </c>
      <c r="I7" s="126">
        <f>IF((EnrlSC!AT8+EnrlSC!BF8)=0,"",ROUND((EnrlSC!AT8+EnrlSC!BF8)/(EnrlSC!BE8+EnrlSC!AS8)*100,0))</f>
        <v>82</v>
      </c>
      <c r="J7" s="126">
        <f>IF(EnrlSC!BH8=0,"",ROUND(EnrlSC!BI8/EnrlSC!BH8*100,0))</f>
        <v>95</v>
      </c>
    </row>
    <row r="8" spans="1:10" s="58" customFormat="1" ht="19.5" customHeight="1" x14ac:dyDescent="0.25">
      <c r="A8" s="35">
        <v>4</v>
      </c>
      <c r="B8" s="36" t="s">
        <v>18</v>
      </c>
      <c r="C8" s="126">
        <f>IF(EnrlSC!V9=0,"",ROUND(EnrlSC!V9/EnrlSC!U9*100,0))</f>
        <v>80</v>
      </c>
      <c r="D8" s="126">
        <f>IF(EnrlSC!AG9=0,"",ROUND(EnrlSC!AH9/EnrlSC!AG9*100,0))</f>
        <v>73</v>
      </c>
      <c r="E8" s="126">
        <f>IF(EnrlSC!AJ9=0,"",ROUND(EnrlSC!AK9/EnrlSC!AJ9*100,0))</f>
        <v>79</v>
      </c>
      <c r="F8" s="126">
        <f>IF(EnrlSC!AS9=0,"",ROUND(EnrlSC!AT9/EnrlSC!AS9*100,0))</f>
        <v>64</v>
      </c>
      <c r="G8" s="126">
        <f>IF(EnrlSC!AV9=0,"",ROUND(EnrlSC!AW9/EnrlSC!AV9*100,0))</f>
        <v>78</v>
      </c>
      <c r="H8" s="126">
        <f>IF(EnrlSC!BE9=0,"",ROUND(EnrlSC!BF9/EnrlSC!BE9*100,0))</f>
        <v>53</v>
      </c>
      <c r="I8" s="126">
        <f>IF((EnrlSC!AT9+EnrlSC!BF9)=0,"",ROUND((EnrlSC!AT9+EnrlSC!BF9)/(EnrlSC!BE9+EnrlSC!AS9)*100,0))</f>
        <v>60</v>
      </c>
      <c r="J8" s="126">
        <f>IF(EnrlSC!BH9=0,"",ROUND(EnrlSC!BI9/EnrlSC!BH9*100,0))</f>
        <v>77</v>
      </c>
    </row>
    <row r="9" spans="1:10" s="58" customFormat="1" ht="19.5" customHeight="1" x14ac:dyDescent="0.25">
      <c r="A9" s="35">
        <v>5</v>
      </c>
      <c r="B9" s="40" t="s">
        <v>19</v>
      </c>
      <c r="C9" s="126">
        <f>IF(EnrlSC!V10=0,"",ROUND(EnrlSC!V10/EnrlSC!U10*100,0))</f>
        <v>92</v>
      </c>
      <c r="D9" s="126">
        <f>IF(EnrlSC!AG10=0,"",ROUND(EnrlSC!AH10/EnrlSC!AG10*100,0))</f>
        <v>88</v>
      </c>
      <c r="E9" s="126">
        <f>IF(EnrlSC!AJ10=0,"",ROUND(EnrlSC!AK10/EnrlSC!AJ10*100,0))</f>
        <v>91</v>
      </c>
      <c r="F9" s="126">
        <f>IF(EnrlSC!AS10=0,"",ROUND(EnrlSC!AT10/EnrlSC!AS10*100,0))</f>
        <v>85</v>
      </c>
      <c r="G9" s="126">
        <f>IF(EnrlSC!AV10=0,"",ROUND(EnrlSC!AW10/EnrlSC!AV10*100,0))</f>
        <v>90</v>
      </c>
      <c r="H9" s="126">
        <f>IF(EnrlSC!BE10=0,"",ROUND(EnrlSC!BF10/EnrlSC!BE10*100,0))</f>
        <v>75</v>
      </c>
      <c r="I9" s="126">
        <f>IF((EnrlSC!AT10+EnrlSC!BF10)=0,"",ROUND((EnrlSC!AT10+EnrlSC!BF10)/(EnrlSC!BE10+EnrlSC!AS10)*100,0))</f>
        <v>81</v>
      </c>
      <c r="J9" s="126">
        <f>IF(EnrlSC!BH10=0,"",ROUND(EnrlSC!BI10/EnrlSC!BH10*100,0))</f>
        <v>89</v>
      </c>
    </row>
    <row r="10" spans="1:10" s="58" customFormat="1" ht="19.5" customHeight="1" x14ac:dyDescent="0.25">
      <c r="A10" s="35">
        <v>6</v>
      </c>
      <c r="B10" s="36" t="s">
        <v>20</v>
      </c>
      <c r="C10" s="126">
        <f>IF(EnrlSC!V11=0,"",ROUND(EnrlSC!V11/EnrlSC!U11*100,0))</f>
        <v>93</v>
      </c>
      <c r="D10" s="126">
        <f>IF(EnrlSC!AG11=0,"",ROUND(EnrlSC!AH11/EnrlSC!AG11*100,0))</f>
        <v>96</v>
      </c>
      <c r="E10" s="126">
        <f>IF(EnrlSC!AJ11=0,"",ROUND(EnrlSC!AK11/EnrlSC!AJ11*100,0))</f>
        <v>94</v>
      </c>
      <c r="F10" s="126">
        <f>IF(EnrlSC!AS11=0,"",ROUND(EnrlSC!AT11/EnrlSC!AS11*100,0))</f>
        <v>88</v>
      </c>
      <c r="G10" s="126">
        <f>IF(EnrlSC!AV11=0,"",ROUND(EnrlSC!AW11/EnrlSC!AV11*100,0))</f>
        <v>93</v>
      </c>
      <c r="H10" s="126">
        <f>IF(EnrlSC!BE11=0,"",ROUND(EnrlSC!BF11/EnrlSC!BE11*100,0))</f>
        <v>93</v>
      </c>
      <c r="I10" s="126">
        <f>IF((EnrlSC!AT11+EnrlSC!BF11)=0,"",ROUND((EnrlSC!AT11+EnrlSC!BF11)/(EnrlSC!BE11+EnrlSC!AS11)*100,0))</f>
        <v>90</v>
      </c>
      <c r="J10" s="126">
        <f>IF(EnrlSC!BH11=0,"",ROUND(EnrlSC!BI11/EnrlSC!BH11*100,0))</f>
        <v>93</v>
      </c>
    </row>
    <row r="11" spans="1:10" s="58" customFormat="1" ht="19.5" customHeight="1" x14ac:dyDescent="0.25">
      <c r="A11" s="35">
        <v>7</v>
      </c>
      <c r="B11" s="36" t="s">
        <v>21</v>
      </c>
      <c r="C11" s="126">
        <f>IF(EnrlSC!V12=0,"",ROUND(EnrlSC!V12/EnrlSC!U12*100,0))</f>
        <v>97</v>
      </c>
      <c r="D11" s="126">
        <f>IF(EnrlSC!AG12=0,"",ROUND(EnrlSC!AH12/EnrlSC!AG12*100,0))</f>
        <v>83</v>
      </c>
      <c r="E11" s="126">
        <f>IF(EnrlSC!AJ12=0,"",ROUND(EnrlSC!AK12/EnrlSC!AJ12*100,0))</f>
        <v>93</v>
      </c>
      <c r="F11" s="126">
        <f>IF(EnrlSC!AS12=0,"",ROUND(EnrlSC!AT12/EnrlSC!AS12*100,0))</f>
        <v>70</v>
      </c>
      <c r="G11" s="126">
        <f>IF(EnrlSC!AV12=0,"",ROUND(EnrlSC!AW12/EnrlSC!AV12*100,0))</f>
        <v>89</v>
      </c>
      <c r="H11" s="126">
        <f>IF(EnrlSC!BE12=0,"",ROUND(EnrlSC!BF12/EnrlSC!BE12*100,0))</f>
        <v>67</v>
      </c>
      <c r="I11" s="126">
        <f>IF((EnrlSC!AT12+EnrlSC!BF12)=0,"",ROUND((EnrlSC!AT12+EnrlSC!BF12)/(EnrlSC!BE12+EnrlSC!AS12)*100,0))</f>
        <v>69</v>
      </c>
      <c r="J11" s="126">
        <f>IF(EnrlSC!BH12=0,"",ROUND(EnrlSC!BI12/EnrlSC!BH12*100,0))</f>
        <v>87</v>
      </c>
    </row>
    <row r="12" spans="1:10" s="58" customFormat="1" ht="19.5" customHeight="1" x14ac:dyDescent="0.25">
      <c r="A12" s="35">
        <v>8</v>
      </c>
      <c r="B12" s="36" t="s">
        <v>22</v>
      </c>
      <c r="C12" s="126">
        <f>IF(EnrlSC!V13=0,"",ROUND(EnrlSC!V13/EnrlSC!U13*100,0))</f>
        <v>89</v>
      </c>
      <c r="D12" s="126">
        <f>IF(EnrlSC!AG13=0,"",ROUND(EnrlSC!AH13/EnrlSC!AG13*100,0))</f>
        <v>94</v>
      </c>
      <c r="E12" s="126">
        <f>IF(EnrlSC!AJ13=0,"",ROUND(EnrlSC!AK13/EnrlSC!AJ13*100,0))</f>
        <v>91</v>
      </c>
      <c r="F12" s="126">
        <f>IF(EnrlSC!AS13=0,"",ROUND(EnrlSC!AT13/EnrlSC!AS13*100,0))</f>
        <v>90</v>
      </c>
      <c r="G12" s="126">
        <f>IF(EnrlSC!AV13=0,"",ROUND(EnrlSC!AW13/EnrlSC!AV13*100,0))</f>
        <v>91</v>
      </c>
      <c r="H12" s="126">
        <f>IF(EnrlSC!BE13=0,"",ROUND(EnrlSC!BF13/EnrlSC!BE13*100,0))</f>
        <v>84</v>
      </c>
      <c r="I12" s="126">
        <f>IF((EnrlSC!AT13+EnrlSC!BF13)=0,"",ROUND((EnrlSC!AT13+EnrlSC!BF13)/(EnrlSC!BE13+EnrlSC!AS13)*100,0))</f>
        <v>87</v>
      </c>
      <c r="J12" s="126">
        <f>IF(EnrlSC!BH13=0,"",ROUND(EnrlSC!BI13/EnrlSC!BH13*100,0))</f>
        <v>90</v>
      </c>
    </row>
    <row r="13" spans="1:10" s="58" customFormat="1" ht="19.5" customHeight="1" x14ac:dyDescent="0.25">
      <c r="A13" s="35">
        <v>9</v>
      </c>
      <c r="B13" s="36" t="s">
        <v>23</v>
      </c>
      <c r="C13" s="126">
        <f>IF(EnrlSC!V14=0,"",ROUND(EnrlSC!V14/EnrlSC!U14*100,0))</f>
        <v>95</v>
      </c>
      <c r="D13" s="126">
        <f>IF(EnrlSC!AG14=0,"",ROUND(EnrlSC!AH14/EnrlSC!AG14*100,0))</f>
        <v>92</v>
      </c>
      <c r="E13" s="126">
        <f>IF(EnrlSC!AJ14=0,"",ROUND(EnrlSC!AK14/EnrlSC!AJ14*100,0))</f>
        <v>94</v>
      </c>
      <c r="F13" s="126">
        <f>IF(EnrlSC!AS14=0,"",ROUND(EnrlSC!AT14/EnrlSC!AS14*100,0))</f>
        <v>95</v>
      </c>
      <c r="G13" s="126">
        <f>IF(EnrlSC!AV14=0,"",ROUND(EnrlSC!AW14/EnrlSC!AV14*100,0))</f>
        <v>94</v>
      </c>
      <c r="H13" s="126">
        <f>IF(EnrlSC!BE14=0,"",ROUND(EnrlSC!BF14/EnrlSC!BE14*100,0))</f>
        <v>91</v>
      </c>
      <c r="I13" s="126">
        <f>IF((EnrlSC!AT14+EnrlSC!BF14)=0,"",ROUND((EnrlSC!AT14+EnrlSC!BF14)/(EnrlSC!BE14+EnrlSC!AS14)*100,0))</f>
        <v>94</v>
      </c>
      <c r="J13" s="126">
        <f>IF(EnrlSC!BH14=0,"",ROUND(EnrlSC!BI14/EnrlSC!BH14*100,0))</f>
        <v>94</v>
      </c>
    </row>
    <row r="14" spans="1:10" s="58" customFormat="1" ht="19.5" customHeight="1" x14ac:dyDescent="0.25">
      <c r="A14" s="35">
        <v>10</v>
      </c>
      <c r="B14" s="36" t="s">
        <v>24</v>
      </c>
      <c r="C14" s="126">
        <f>IF(EnrlSC!V15=0,"",ROUND(EnrlSC!V15/EnrlSC!U15*100,0))</f>
        <v>86</v>
      </c>
      <c r="D14" s="126">
        <f>IF(EnrlSC!AG15=0,"",ROUND(EnrlSC!AH15/EnrlSC!AG15*100,0))</f>
        <v>91</v>
      </c>
      <c r="E14" s="126">
        <f>IF(EnrlSC!AJ15=0,"",ROUND(EnrlSC!AK15/EnrlSC!AJ15*100,0))</f>
        <v>88</v>
      </c>
      <c r="F14" s="126">
        <f>IF(EnrlSC!AS15=0,"",ROUND(EnrlSC!AT15/EnrlSC!AS15*100,0))</f>
        <v>85</v>
      </c>
      <c r="G14" s="126">
        <f>IF(EnrlSC!AV15=0,"",ROUND(EnrlSC!AW15/EnrlSC!AV15*100,0))</f>
        <v>88</v>
      </c>
      <c r="H14" s="126">
        <f>IF(EnrlSC!BE15=0,"",ROUND(EnrlSC!BF15/EnrlSC!BE15*100,0))</f>
        <v>83</v>
      </c>
      <c r="I14" s="126">
        <f>IF((EnrlSC!AT15+EnrlSC!BF15)=0,"",ROUND((EnrlSC!AT15+EnrlSC!BF15)/(EnrlSC!BE15+EnrlSC!AS15)*100,0))</f>
        <v>84</v>
      </c>
      <c r="J14" s="126">
        <f>IF(EnrlSC!BH15=0,"",ROUND(EnrlSC!BI15/EnrlSC!BH15*100,0))</f>
        <v>87</v>
      </c>
    </row>
    <row r="15" spans="1:10" s="58" customFormat="1" ht="19.5" customHeight="1" x14ac:dyDescent="0.25">
      <c r="A15" s="35">
        <v>11</v>
      </c>
      <c r="B15" s="36" t="s">
        <v>53</v>
      </c>
      <c r="C15" s="126">
        <f>IF(EnrlSC!V16=0,"",ROUND(EnrlSC!V16/EnrlSC!U16*100,0))</f>
        <v>96</v>
      </c>
      <c r="D15" s="126">
        <f>IF(EnrlSC!AG16=0,"",ROUND(EnrlSC!AH16/EnrlSC!AG16*100,0))</f>
        <v>90</v>
      </c>
      <c r="E15" s="126">
        <f>IF(EnrlSC!AJ16=0,"",ROUND(EnrlSC!AK16/EnrlSC!AJ16*100,0))</f>
        <v>94</v>
      </c>
      <c r="F15" s="126">
        <f>IF(EnrlSC!AS16=0,"",ROUND(EnrlSC!AT16/EnrlSC!AS16*100,0))</f>
        <v>82</v>
      </c>
      <c r="G15" s="126">
        <f>IF(EnrlSC!AV16=0,"",ROUND(EnrlSC!AW16/EnrlSC!AV16*100,0))</f>
        <v>93</v>
      </c>
      <c r="H15" s="126">
        <f>IF(EnrlSC!BE16=0,"",ROUND(EnrlSC!BF16/EnrlSC!BE16*100,0))</f>
        <v>96</v>
      </c>
      <c r="I15" s="126">
        <f>IF((EnrlSC!AT16+EnrlSC!BF16)=0,"",ROUND((EnrlSC!AT16+EnrlSC!BF16)/(EnrlSC!BE16+EnrlSC!AS16)*100,0))</f>
        <v>85</v>
      </c>
      <c r="J15" s="126">
        <f>IF(EnrlSC!BH16=0,"",ROUND(EnrlSC!BI16/EnrlSC!BH16*100,0))</f>
        <v>93</v>
      </c>
    </row>
    <row r="16" spans="1:10" s="58" customFormat="1" ht="19.5" customHeight="1" x14ac:dyDescent="0.25">
      <c r="A16" s="35">
        <v>12</v>
      </c>
      <c r="B16" s="36" t="s">
        <v>25</v>
      </c>
      <c r="C16" s="126">
        <f>IF(EnrlSC!V17=0,"",ROUND(EnrlSC!V17/EnrlSC!U17*100,0))</f>
        <v>93</v>
      </c>
      <c r="D16" s="126">
        <f>IF(EnrlSC!AG17=0,"",ROUND(EnrlSC!AH17/EnrlSC!AG17*100,0))</f>
        <v>90</v>
      </c>
      <c r="E16" s="126">
        <f>IF(EnrlSC!AJ17=0,"",ROUND(EnrlSC!AK17/EnrlSC!AJ17*100,0))</f>
        <v>92</v>
      </c>
      <c r="F16" s="126">
        <f>IF(EnrlSC!AS17=0,"",ROUND(EnrlSC!AT17/EnrlSC!AS17*100,0))</f>
        <v>90</v>
      </c>
      <c r="G16" s="126">
        <f>IF(EnrlSC!AV17=0,"",ROUND(EnrlSC!AW17/EnrlSC!AV17*100,0))</f>
        <v>92</v>
      </c>
      <c r="H16" s="126">
        <f>IF(EnrlSC!BE17=0,"",ROUND(EnrlSC!BF17/EnrlSC!BE17*100,0))</f>
        <v>90</v>
      </c>
      <c r="I16" s="126">
        <f>IF((EnrlSC!AT17+EnrlSC!BF17)=0,"",ROUND((EnrlSC!AT17+EnrlSC!BF17)/(EnrlSC!BE17+EnrlSC!AS17)*100,0))</f>
        <v>90</v>
      </c>
      <c r="J16" s="126">
        <f>IF(EnrlSC!BH17=0,"",ROUND(EnrlSC!BI17/EnrlSC!BH17*100,0))</f>
        <v>92</v>
      </c>
    </row>
    <row r="17" spans="1:10" s="58" customFormat="1" ht="19.5" customHeight="1" x14ac:dyDescent="0.25">
      <c r="A17" s="35">
        <v>13</v>
      </c>
      <c r="B17" s="36" t="s">
        <v>26</v>
      </c>
      <c r="C17" s="126">
        <f>IF(EnrlSC!V18=0,"",ROUND(EnrlSC!V18/EnrlSC!U18*100,0))</f>
        <v>95</v>
      </c>
      <c r="D17" s="126">
        <f>IF(EnrlSC!AG18=0,"",ROUND(EnrlSC!AH18/EnrlSC!AG18*100,0))</f>
        <v>91</v>
      </c>
      <c r="E17" s="126">
        <f>IF(EnrlSC!AJ18=0,"",ROUND(EnrlSC!AK18/EnrlSC!AJ18*100,0))</f>
        <v>93</v>
      </c>
      <c r="F17" s="126">
        <f>IF(EnrlSC!AS18=0,"",ROUND(EnrlSC!AT18/EnrlSC!AS18*100,0))</f>
        <v>97</v>
      </c>
      <c r="G17" s="126">
        <f>IF(EnrlSC!AV18=0,"",ROUND(EnrlSC!AW18/EnrlSC!AV18*100,0))</f>
        <v>94</v>
      </c>
      <c r="H17" s="126">
        <f>IF(EnrlSC!BE18=0,"",ROUND(EnrlSC!BF18/EnrlSC!BE18*100,0))</f>
        <v>121</v>
      </c>
      <c r="I17" s="126">
        <f>IF((EnrlSC!AT18+EnrlSC!BF18)=0,"",ROUND((EnrlSC!AT18+EnrlSC!BF18)/(EnrlSC!BE18+EnrlSC!AS18)*100,0))</f>
        <v>105</v>
      </c>
      <c r="J17" s="126">
        <f>IF(EnrlSC!BH18=0,"",ROUND(EnrlSC!BI18/EnrlSC!BH18*100,0))</f>
        <v>97</v>
      </c>
    </row>
    <row r="18" spans="1:10" s="58" customFormat="1" ht="19.5" customHeight="1" x14ac:dyDescent="0.25">
      <c r="A18" s="35">
        <v>14</v>
      </c>
      <c r="B18" s="36" t="s">
        <v>27</v>
      </c>
      <c r="C18" s="126">
        <f>IF(EnrlSC!V19=0,"",ROUND(EnrlSC!V19/EnrlSC!U19*100,0))</f>
        <v>97</v>
      </c>
      <c r="D18" s="126">
        <f>IF(EnrlSC!AG19=0,"",ROUND(EnrlSC!AH19/EnrlSC!AG19*100,0))</f>
        <v>101</v>
      </c>
      <c r="E18" s="126">
        <f>IF(EnrlSC!AJ19=0,"",ROUND(EnrlSC!AK19/EnrlSC!AJ19*100,0))</f>
        <v>98</v>
      </c>
      <c r="F18" s="126">
        <f>IF(EnrlSC!AS19=0,"",ROUND(EnrlSC!AT19/EnrlSC!AS19*100,0))</f>
        <v>58</v>
      </c>
      <c r="G18" s="126">
        <f>IF(EnrlSC!AV19=0,"",ROUND(EnrlSC!AW19/EnrlSC!AV19*100,0))</f>
        <v>91</v>
      </c>
      <c r="H18" s="126">
        <f>IF(EnrlSC!BE19=0,"",ROUND(EnrlSC!BF19/EnrlSC!BE19*100,0))</f>
        <v>66</v>
      </c>
      <c r="I18" s="126">
        <f>IF((EnrlSC!AT19+EnrlSC!BF19)=0,"",ROUND((EnrlSC!AT19+EnrlSC!BF19)/(EnrlSC!BE19+EnrlSC!AS19)*100,0))</f>
        <v>60</v>
      </c>
      <c r="J18" s="126">
        <f>IF(EnrlSC!BH19=0,"",ROUND(EnrlSC!BI19/EnrlSC!BH19*100,0))</f>
        <v>89</v>
      </c>
    </row>
    <row r="19" spans="1:10" s="58" customFormat="1" ht="19.5" customHeight="1" x14ac:dyDescent="0.25">
      <c r="A19" s="35">
        <v>15</v>
      </c>
      <c r="B19" s="36" t="s">
        <v>28</v>
      </c>
      <c r="C19" s="126">
        <f>IF(EnrlSC!V20=0,"",ROUND(EnrlSC!V20/EnrlSC!U20*100,0))</f>
        <v>93</v>
      </c>
      <c r="D19" s="126">
        <f>IF(EnrlSC!AG20=0,"",ROUND(EnrlSC!AH20/EnrlSC!AG20*100,0))</f>
        <v>91</v>
      </c>
      <c r="E19" s="126">
        <f>IF(EnrlSC!AJ20=0,"",ROUND(EnrlSC!AK20/EnrlSC!AJ20*100,0))</f>
        <v>92</v>
      </c>
      <c r="F19" s="126">
        <f>IF(EnrlSC!AS20=0,"",ROUND(EnrlSC!AT20/EnrlSC!AS20*100,0))</f>
        <v>85</v>
      </c>
      <c r="G19" s="126">
        <f>IF(EnrlSC!AV20=0,"",ROUND(EnrlSC!AW20/EnrlSC!AV20*100,0))</f>
        <v>91</v>
      </c>
      <c r="H19" s="126">
        <f>IF(EnrlSC!BE20=0,"",ROUND(EnrlSC!BF20/EnrlSC!BE20*100,0))</f>
        <v>75</v>
      </c>
      <c r="I19" s="126">
        <f>IF((EnrlSC!AT20+EnrlSC!BF20)=0,"",ROUND((EnrlSC!AT20+EnrlSC!BF20)/(EnrlSC!BE20+EnrlSC!AS20)*100,0))</f>
        <v>80</v>
      </c>
      <c r="J19" s="126">
        <f>IF(EnrlSC!BH20=0,"",ROUND(EnrlSC!BI20/EnrlSC!BH20*100,0))</f>
        <v>89</v>
      </c>
    </row>
    <row r="20" spans="1:10" s="58" customFormat="1" ht="19.5" customHeight="1" x14ac:dyDescent="0.25">
      <c r="A20" s="35">
        <v>16</v>
      </c>
      <c r="B20" s="36" t="s">
        <v>29</v>
      </c>
      <c r="C20" s="126">
        <f>IF(EnrlSC!V21=0,"",ROUND(EnrlSC!V21/EnrlSC!U21*100,0))</f>
        <v>94</v>
      </c>
      <c r="D20" s="126">
        <f>IF(EnrlSC!AG21=0,"",ROUND(EnrlSC!AH21/EnrlSC!AG21*100,0))</f>
        <v>92</v>
      </c>
      <c r="E20" s="126">
        <f>IF(EnrlSC!AJ21=0,"",ROUND(EnrlSC!AK21/EnrlSC!AJ21*100,0))</f>
        <v>93</v>
      </c>
      <c r="F20" s="126">
        <f>IF(EnrlSC!AS21=0,"",ROUND(EnrlSC!AT21/EnrlSC!AS21*100,0))</f>
        <v>93</v>
      </c>
      <c r="G20" s="126">
        <f>IF(EnrlSC!AV21=0,"",ROUND(EnrlSC!AW21/EnrlSC!AV21*100,0))</f>
        <v>93</v>
      </c>
      <c r="H20" s="126">
        <f>IF(EnrlSC!BE21=0,"",ROUND(EnrlSC!BF21/EnrlSC!BE21*100,0))</f>
        <v>98</v>
      </c>
      <c r="I20" s="126">
        <f>IF((EnrlSC!AT21+EnrlSC!BF21)=0,"",ROUND((EnrlSC!AT21+EnrlSC!BF21)/(EnrlSC!BE21+EnrlSC!AS21)*100,0))</f>
        <v>94</v>
      </c>
      <c r="J20" s="126">
        <f>IF(EnrlSC!BH21=0,"",ROUND(EnrlSC!BI21/EnrlSC!BH21*100,0))</f>
        <v>94</v>
      </c>
    </row>
    <row r="21" spans="1:10" s="58" customFormat="1" ht="19.5" customHeight="1" x14ac:dyDescent="0.25">
      <c r="A21" s="35">
        <v>17</v>
      </c>
      <c r="B21" s="36" t="s">
        <v>30</v>
      </c>
      <c r="C21" s="126">
        <f>IF(EnrlSC!V22=0,"",ROUND(EnrlSC!V22/EnrlSC!U22*100,0))</f>
        <v>85</v>
      </c>
      <c r="D21" s="126">
        <f>IF(EnrlSC!AG22=0,"",ROUND(EnrlSC!AH22/EnrlSC!AG22*100,0))</f>
        <v>94</v>
      </c>
      <c r="E21" s="126">
        <f>IF(EnrlSC!AJ22=0,"",ROUND(EnrlSC!AK22/EnrlSC!AJ22*100,0))</f>
        <v>88</v>
      </c>
      <c r="F21" s="126">
        <f>IF(EnrlSC!AS22=0,"",ROUND(EnrlSC!AT22/EnrlSC!AS22*100,0))</f>
        <v>84</v>
      </c>
      <c r="G21" s="126">
        <f>IF(EnrlSC!AV22=0,"",ROUND(EnrlSC!AW22/EnrlSC!AV22*100,0))</f>
        <v>87</v>
      </c>
      <c r="H21" s="126">
        <f>IF(EnrlSC!BE22=0,"",ROUND(EnrlSC!BF22/EnrlSC!BE22*100,0))</f>
        <v>88</v>
      </c>
      <c r="I21" s="126">
        <f>IF((EnrlSC!AT22+EnrlSC!BF22)=0,"",ROUND((EnrlSC!AT22+EnrlSC!BF22)/(EnrlSC!BE22+EnrlSC!AS22)*100,0))</f>
        <v>85</v>
      </c>
      <c r="J21" s="126">
        <f>IF(EnrlSC!BH22=0,"",ROUND(EnrlSC!BI22/EnrlSC!BH22*100,0))</f>
        <v>87</v>
      </c>
    </row>
    <row r="22" spans="1:10" s="58" customFormat="1" ht="19.5" customHeight="1" x14ac:dyDescent="0.25">
      <c r="A22" s="35">
        <v>18</v>
      </c>
      <c r="B22" s="36" t="s">
        <v>31</v>
      </c>
      <c r="C22" s="126">
        <f>IF(EnrlSC!V23=0,"",ROUND(EnrlSC!V23/EnrlSC!U23*100,0))</f>
        <v>180</v>
      </c>
      <c r="D22" s="126">
        <f>IF(EnrlSC!AG23=0,"",ROUND(EnrlSC!AH23/EnrlSC!AG23*100,0))</f>
        <v>125</v>
      </c>
      <c r="E22" s="126">
        <f>IF(EnrlSC!AJ23=0,"",ROUND(EnrlSC!AK23/EnrlSC!AJ23*100,0))</f>
        <v>156</v>
      </c>
      <c r="F22" s="126">
        <f>IF(EnrlSC!AS23=0,"",ROUND(EnrlSC!AT23/EnrlSC!AS23*100,0))</f>
        <v>100</v>
      </c>
      <c r="G22" s="126">
        <f>IF(EnrlSC!AV23=0,"",ROUND(EnrlSC!AW23/EnrlSC!AV23*100,0))</f>
        <v>145</v>
      </c>
      <c r="H22" s="126">
        <f>IF(EnrlSC!BE23=0,"",ROUND(EnrlSC!BF23/EnrlSC!BE23*100,0))</f>
        <v>67</v>
      </c>
      <c r="I22" s="126">
        <f>IF((EnrlSC!AT23+EnrlSC!BF23)=0,"",ROUND((EnrlSC!AT23+EnrlSC!BF23)/(EnrlSC!BE23+EnrlSC!AS23)*100,0))</f>
        <v>80</v>
      </c>
      <c r="J22" s="126">
        <f>IF(EnrlSC!BH23=0,"",ROUND(EnrlSC!BI23/EnrlSC!BH23*100,0))</f>
        <v>129</v>
      </c>
    </row>
    <row r="23" spans="1:10" s="58" customFormat="1" ht="19.5" customHeight="1" x14ac:dyDescent="0.25">
      <c r="A23" s="35">
        <v>19</v>
      </c>
      <c r="B23" s="36" t="s">
        <v>55</v>
      </c>
      <c r="C23" s="126" t="str">
        <f>IF(EnrlSC!V24=0,"",ROUND(EnrlSC!V24/EnrlSC!U24*100,0))</f>
        <v/>
      </c>
      <c r="D23" s="126" t="str">
        <f>IF(EnrlSC!AG24=0,"",ROUND(EnrlSC!AH24/EnrlSC!AG24*100,0))</f>
        <v/>
      </c>
      <c r="E23" s="126" t="str">
        <f>IF(EnrlSC!AJ24=0,"",ROUND(EnrlSC!AK24/EnrlSC!AJ24*100,0))</f>
        <v/>
      </c>
      <c r="F23" s="126" t="str">
        <f>IF(EnrlSC!AS24=0,"",ROUND(EnrlSC!AT24/EnrlSC!AS24*100,0))</f>
        <v/>
      </c>
      <c r="G23" s="126" t="str">
        <f>IF(EnrlSC!AV24=0,"",ROUND(EnrlSC!AW24/EnrlSC!AV24*100,0))</f>
        <v/>
      </c>
      <c r="H23" s="126" t="str">
        <f>IF(EnrlSC!BE24=0,"",ROUND(EnrlSC!BF24/EnrlSC!BE24*100,0))</f>
        <v/>
      </c>
      <c r="I23" s="126" t="str">
        <f>IF((EnrlSC!AT24+EnrlSC!BF24)=0,"",ROUND((EnrlSC!AT24+EnrlSC!BF24)/(EnrlSC!BE24+EnrlSC!AS24)*100,0))</f>
        <v/>
      </c>
      <c r="J23" s="126" t="str">
        <f>IF(EnrlSC!BH24=0,"",ROUND(EnrlSC!BI24/EnrlSC!BH24*100,0))</f>
        <v/>
      </c>
    </row>
    <row r="24" spans="1:10" s="58" customFormat="1" ht="19.5" customHeight="1" x14ac:dyDescent="0.25">
      <c r="A24" s="35">
        <v>20</v>
      </c>
      <c r="B24" s="2" t="s">
        <v>56</v>
      </c>
      <c r="C24" s="126">
        <f>IF(EnrlSC!V25=0,"",ROUND(EnrlSC!V25/EnrlSC!U25*100,0))</f>
        <v>96</v>
      </c>
      <c r="D24" s="126">
        <f>IF(EnrlSC!AG25=0,"",ROUND(EnrlSC!AH25/EnrlSC!AG25*100,0))</f>
        <v>94</v>
      </c>
      <c r="E24" s="126">
        <f>IF(EnrlSC!AJ25=0,"",ROUND(EnrlSC!AK25/EnrlSC!AJ25*100,0))</f>
        <v>95</v>
      </c>
      <c r="F24" s="126">
        <f>IF(EnrlSC!AS25=0,"",ROUND(EnrlSC!AT25/EnrlSC!AS25*100,0))</f>
        <v>88</v>
      </c>
      <c r="G24" s="126">
        <f>IF(EnrlSC!AV25=0,"",ROUND(EnrlSC!AW25/EnrlSC!AV25*100,0))</f>
        <v>95</v>
      </c>
      <c r="H24" s="126">
        <f>IF(EnrlSC!BE25=0,"",ROUND(EnrlSC!BF25/EnrlSC!BE25*100,0))</f>
        <v>67</v>
      </c>
      <c r="I24" s="126">
        <f>IF((EnrlSC!AT25+EnrlSC!BF25)=0,"",ROUND((EnrlSC!AT25+EnrlSC!BF25)/(EnrlSC!BE25+EnrlSC!AS25)*100,0))</f>
        <v>83</v>
      </c>
      <c r="J24" s="126">
        <f>IF(EnrlSC!BH25=0,"",ROUND(EnrlSC!BI25/EnrlSC!BH25*100,0))</f>
        <v>93</v>
      </c>
    </row>
    <row r="25" spans="1:10" s="58" customFormat="1" ht="19.5" customHeight="1" x14ac:dyDescent="0.25">
      <c r="A25" s="35">
        <v>21</v>
      </c>
      <c r="B25" s="36" t="s">
        <v>87</v>
      </c>
      <c r="C25" s="126">
        <f>IF(EnrlSC!V26=0,"",ROUND(EnrlSC!V26/EnrlSC!U26*100,0))</f>
        <v>89</v>
      </c>
      <c r="D25" s="126">
        <f>IF(EnrlSC!AG26=0,"",ROUND(EnrlSC!AH26/EnrlSC!AG26*100,0))</f>
        <v>87</v>
      </c>
      <c r="E25" s="126">
        <f>IF(EnrlSC!AJ26=0,"",ROUND(EnrlSC!AK26/EnrlSC!AJ26*100,0))</f>
        <v>88</v>
      </c>
      <c r="F25" s="126">
        <f>IF(EnrlSC!AS26=0,"",ROUND(EnrlSC!AT26/EnrlSC!AS26*100,0))</f>
        <v>95</v>
      </c>
      <c r="G25" s="126">
        <f>IF(EnrlSC!AV26=0,"",ROUND(EnrlSC!AW26/EnrlSC!AV26*100,0))</f>
        <v>89</v>
      </c>
      <c r="H25" s="126">
        <f>IF(EnrlSC!BE26=0,"",ROUND(EnrlSC!BF26/EnrlSC!BE26*100,0))</f>
        <v>92</v>
      </c>
      <c r="I25" s="126">
        <f>IF((EnrlSC!AT26+EnrlSC!BF26)=0,"",ROUND((EnrlSC!AT26+EnrlSC!BF26)/(EnrlSC!BE26+EnrlSC!AS26)*100,0))</f>
        <v>94</v>
      </c>
      <c r="J25" s="126">
        <f>IF(EnrlSC!BH26=0,"",ROUND(EnrlSC!BI26/EnrlSC!BH26*100,0))</f>
        <v>89</v>
      </c>
    </row>
    <row r="26" spans="1:10" s="58" customFormat="1" ht="19.5" customHeight="1" x14ac:dyDescent="0.25">
      <c r="A26" s="35">
        <v>22</v>
      </c>
      <c r="B26" s="36" t="s">
        <v>33</v>
      </c>
      <c r="C26" s="126">
        <f>IF(EnrlSC!V27=0,"",ROUND(EnrlSC!V27/EnrlSC!U27*100,0))</f>
        <v>88</v>
      </c>
      <c r="D26" s="126">
        <f>IF(EnrlSC!AG27=0,"",ROUND(EnrlSC!AH27/EnrlSC!AG27*100,0))</f>
        <v>73</v>
      </c>
      <c r="E26" s="126">
        <f>IF(EnrlSC!AJ27=0,"",ROUND(EnrlSC!AK27/EnrlSC!AJ27*100,0))</f>
        <v>83</v>
      </c>
      <c r="F26" s="126">
        <f>IF(EnrlSC!AS27=0,"",ROUND(EnrlSC!AT27/EnrlSC!AS27*100,0))</f>
        <v>60</v>
      </c>
      <c r="G26" s="126">
        <f>IF(EnrlSC!AV27=0,"",ROUND(EnrlSC!AW27/EnrlSC!AV27*100,0))</f>
        <v>80</v>
      </c>
      <c r="H26" s="126">
        <f>IF(EnrlSC!BE27=0,"",ROUND(EnrlSC!BF27/EnrlSC!BE27*100,0))</f>
        <v>51</v>
      </c>
      <c r="I26" s="126">
        <f>IF((EnrlSC!AT27+EnrlSC!BF27)=0,"",ROUND((EnrlSC!AT27+EnrlSC!BF27)/(EnrlSC!BE27+EnrlSC!AS27)*100,0))</f>
        <v>56</v>
      </c>
      <c r="J26" s="126">
        <f>IF(EnrlSC!BH27=0,"",ROUND(EnrlSC!BI27/EnrlSC!BH27*100,0))</f>
        <v>78</v>
      </c>
    </row>
    <row r="27" spans="1:10" s="58" customFormat="1" ht="19.5" customHeight="1" x14ac:dyDescent="0.25">
      <c r="A27" s="35">
        <v>23</v>
      </c>
      <c r="B27" s="36" t="s">
        <v>34</v>
      </c>
      <c r="C27" s="126">
        <f>IF(EnrlSC!V28=0,"",ROUND(EnrlSC!V28/EnrlSC!U28*100,0))</f>
        <v>92</v>
      </c>
      <c r="D27" s="126">
        <f>IF(EnrlSC!AG28=0,"",ROUND(EnrlSC!AH28/EnrlSC!AG28*100,0))</f>
        <v>121</v>
      </c>
      <c r="E27" s="126">
        <f>IF(EnrlSC!AJ28=0,"",ROUND(EnrlSC!AK28/EnrlSC!AJ28*100,0))</f>
        <v>98</v>
      </c>
      <c r="F27" s="126">
        <f>IF(EnrlSC!AS28=0,"",ROUND(EnrlSC!AT28/EnrlSC!AS28*100,0))</f>
        <v>93</v>
      </c>
      <c r="G27" s="126">
        <f>IF(EnrlSC!AV28=0,"",ROUND(EnrlSC!AW28/EnrlSC!AV28*100,0))</f>
        <v>98</v>
      </c>
      <c r="H27" s="126">
        <f>IF(EnrlSC!BE28=0,"",ROUND(EnrlSC!BF28/EnrlSC!BE28*100,0))</f>
        <v>86</v>
      </c>
      <c r="I27" s="126">
        <f>IF((EnrlSC!AT28+EnrlSC!BF28)=0,"",ROUND((EnrlSC!AT28+EnrlSC!BF28)/(EnrlSC!BE28+EnrlSC!AS28)*100,0))</f>
        <v>91</v>
      </c>
      <c r="J27" s="126">
        <f>IF(EnrlSC!BH28=0,"",ROUND(EnrlSC!BI28/EnrlSC!BH28*100,0))</f>
        <v>97</v>
      </c>
    </row>
    <row r="28" spans="1:10" s="58" customFormat="1" ht="19.5" customHeight="1" x14ac:dyDescent="0.25">
      <c r="A28" s="35">
        <v>24</v>
      </c>
      <c r="B28" s="36" t="s">
        <v>35</v>
      </c>
      <c r="C28" s="126">
        <f>IF(EnrlSC!V29=0,"",ROUND(EnrlSC!V29/EnrlSC!U29*100,0))</f>
        <v>96</v>
      </c>
      <c r="D28" s="126">
        <f>IF(EnrlSC!AG29=0,"",ROUND(EnrlSC!AH29/EnrlSC!AG29*100,0))</f>
        <v>95</v>
      </c>
      <c r="E28" s="126">
        <f>IF(EnrlSC!AJ29=0,"",ROUND(EnrlSC!AK29/EnrlSC!AJ29*100,0))</f>
        <v>96</v>
      </c>
      <c r="F28" s="126">
        <f>IF(EnrlSC!AS29=0,"",ROUND(EnrlSC!AT29/EnrlSC!AS29*100,0))</f>
        <v>98</v>
      </c>
      <c r="G28" s="126">
        <f>IF(EnrlSC!AV29=0,"",ROUND(EnrlSC!AW29/EnrlSC!AV29*100,0))</f>
        <v>96</v>
      </c>
      <c r="H28" s="126">
        <f>IF(EnrlSC!BE29=0,"",ROUND(EnrlSC!BF29/EnrlSC!BE29*100,0))</f>
        <v>121</v>
      </c>
      <c r="I28" s="126">
        <f>IF((EnrlSC!AT29+EnrlSC!BF29)=0,"",ROUND((EnrlSC!AT29+EnrlSC!BF29)/(EnrlSC!BE29+EnrlSC!AS29)*100,0))</f>
        <v>106</v>
      </c>
      <c r="J28" s="126">
        <f>IF(EnrlSC!BH29=0,"",ROUND(EnrlSC!BI29/EnrlSC!BH29*100,0))</f>
        <v>98</v>
      </c>
    </row>
    <row r="29" spans="1:10" s="58" customFormat="1" ht="19.5" customHeight="1" x14ac:dyDescent="0.25">
      <c r="A29" s="35">
        <v>25</v>
      </c>
      <c r="B29" s="36" t="s">
        <v>36</v>
      </c>
      <c r="C29" s="126">
        <f>IF(EnrlSC!V30=0,"",ROUND(EnrlSC!V30/EnrlSC!U30*100,0))</f>
        <v>96</v>
      </c>
      <c r="D29" s="126">
        <f>IF(EnrlSC!AG30=0,"",ROUND(EnrlSC!AH30/EnrlSC!AG30*100,0))</f>
        <v>99</v>
      </c>
      <c r="E29" s="126">
        <f>IF(EnrlSC!AJ30=0,"",ROUND(EnrlSC!AK30/EnrlSC!AJ30*100,0))</f>
        <v>97</v>
      </c>
      <c r="F29" s="126">
        <f>IF(EnrlSC!AS30=0,"",ROUND(EnrlSC!AT30/EnrlSC!AS30*100,0))</f>
        <v>97</v>
      </c>
      <c r="G29" s="126">
        <f>IF(EnrlSC!AV30=0,"",ROUND(EnrlSC!AW30/EnrlSC!AV30*100,0))</f>
        <v>97</v>
      </c>
      <c r="H29" s="126">
        <f>IF(EnrlSC!BE30=0,"",ROUND(EnrlSC!BF30/EnrlSC!BE30*100,0))</f>
        <v>70</v>
      </c>
      <c r="I29" s="126">
        <f>IF((EnrlSC!AT30+EnrlSC!BF30)=0,"",ROUND((EnrlSC!AT30+EnrlSC!BF30)/(EnrlSC!BE30+EnrlSC!AS30)*100,0))</f>
        <v>89</v>
      </c>
      <c r="J29" s="126">
        <f>IF(EnrlSC!BH30=0,"",ROUND(EnrlSC!BI30/EnrlSC!BH30*100,0))</f>
        <v>95</v>
      </c>
    </row>
    <row r="30" spans="1:10" s="58" customFormat="1" ht="19.5" customHeight="1" x14ac:dyDescent="0.25">
      <c r="A30" s="35">
        <v>26</v>
      </c>
      <c r="B30" s="36" t="s">
        <v>37</v>
      </c>
      <c r="C30" s="126">
        <f>IF(EnrlSC!V31=0,"",ROUND(EnrlSC!V31/EnrlSC!U31*100,0))</f>
        <v>93</v>
      </c>
      <c r="D30" s="126">
        <f>IF(EnrlSC!AG31=0,"",ROUND(EnrlSC!AH31/EnrlSC!AG31*100,0))</f>
        <v>84</v>
      </c>
      <c r="E30" s="126">
        <f>IF(EnrlSC!AJ31=0,"",ROUND(EnrlSC!AK31/EnrlSC!AJ31*100,0))</f>
        <v>91</v>
      </c>
      <c r="F30" s="126">
        <f>IF(EnrlSC!AS31=0,"",ROUND(EnrlSC!AT31/EnrlSC!AS31*100,0))</f>
        <v>68</v>
      </c>
      <c r="G30" s="126">
        <f>IF(EnrlSC!AV31=0,"",ROUND(EnrlSC!AW31/EnrlSC!AV31*100,0))</f>
        <v>88</v>
      </c>
      <c r="H30" s="126">
        <f>IF(EnrlSC!BE31=0,"",ROUND(EnrlSC!BF31/EnrlSC!BE31*100,0))</f>
        <v>67</v>
      </c>
      <c r="I30" s="126">
        <f>IF((EnrlSC!AT31+EnrlSC!BF31)=0,"",ROUND((EnrlSC!AT31+EnrlSC!BF31)/(EnrlSC!BE31+EnrlSC!AS31)*100,0))</f>
        <v>68</v>
      </c>
      <c r="J30" s="126">
        <f>IF(EnrlSC!BH31=0,"",ROUND(EnrlSC!BI31/EnrlSC!BH31*100,0))</f>
        <v>87</v>
      </c>
    </row>
    <row r="31" spans="1:10" s="58" customFormat="1" ht="19.5" customHeight="1" x14ac:dyDescent="0.25">
      <c r="A31" s="35">
        <v>27</v>
      </c>
      <c r="B31" s="36" t="s">
        <v>38</v>
      </c>
      <c r="C31" s="126">
        <f>IF(EnrlSC!V32=0,"",ROUND(EnrlSC!V32/EnrlSC!U32*100,0))</f>
        <v>98</v>
      </c>
      <c r="D31" s="126">
        <f>IF(EnrlSC!AG32=0,"",ROUND(EnrlSC!AH32/EnrlSC!AG32*100,0))</f>
        <v>97</v>
      </c>
      <c r="E31" s="126">
        <f>IF(EnrlSC!AJ32=0,"",ROUND(EnrlSC!AK32/EnrlSC!AJ32*100,0))</f>
        <v>98</v>
      </c>
      <c r="F31" s="126">
        <f>IF(EnrlSC!AS32=0,"",ROUND(EnrlSC!AT32/EnrlSC!AS32*100,0))</f>
        <v>84</v>
      </c>
      <c r="G31" s="126">
        <f>IF(EnrlSC!AV32=0,"",ROUND(EnrlSC!AW32/EnrlSC!AV32*100,0))</f>
        <v>95</v>
      </c>
      <c r="H31" s="126">
        <f>IF(EnrlSC!BE32=0,"",ROUND(EnrlSC!BF32/EnrlSC!BE32*100,0))</f>
        <v>82</v>
      </c>
      <c r="I31" s="126">
        <f>IF((EnrlSC!AT32+EnrlSC!BF32)=0,"",ROUND((EnrlSC!AT32+EnrlSC!BF32)/(EnrlSC!BE32+EnrlSC!AS32)*100,0))</f>
        <v>83</v>
      </c>
      <c r="J31" s="126">
        <f>IF(EnrlSC!BH32=0,"",ROUND(EnrlSC!BI32/EnrlSC!BH32*100,0))</f>
        <v>94</v>
      </c>
    </row>
    <row r="32" spans="1:10" s="58" customFormat="1" ht="19.5" customHeight="1" x14ac:dyDescent="0.25">
      <c r="A32" s="35">
        <v>28</v>
      </c>
      <c r="B32" s="36" t="s">
        <v>39</v>
      </c>
      <c r="C32" s="126">
        <f>IF(EnrlSC!V33=0,"",ROUND(EnrlSC!V33/EnrlSC!U33*100,0))</f>
        <v>93</v>
      </c>
      <c r="D32" s="126">
        <f>IF(EnrlSC!AG33=0,"",ROUND(EnrlSC!AH33/EnrlSC!AG33*100,0))</f>
        <v>95</v>
      </c>
      <c r="E32" s="126">
        <f>IF(EnrlSC!AJ33=0,"",ROUND(EnrlSC!AK33/EnrlSC!AJ33*100,0))</f>
        <v>93</v>
      </c>
      <c r="F32" s="126">
        <f>IF(EnrlSC!AS33=0,"",ROUND(EnrlSC!AT33/EnrlSC!AS33*100,0))</f>
        <v>108</v>
      </c>
      <c r="G32" s="126">
        <f>IF(EnrlSC!AV33=0,"",ROUND(EnrlSC!AW33/EnrlSC!AV33*100,0))</f>
        <v>95</v>
      </c>
      <c r="H32" s="126">
        <f>IF(EnrlSC!BE33=0,"",ROUND(EnrlSC!BF33/EnrlSC!BE33*100,0))</f>
        <v>77</v>
      </c>
      <c r="I32" s="126">
        <f>IF((EnrlSC!AT33+EnrlSC!BF33)=0,"",ROUND((EnrlSC!AT33+EnrlSC!BF33)/(EnrlSC!BE33+EnrlSC!AS33)*100,0))</f>
        <v>98</v>
      </c>
      <c r="J32" s="126">
        <f>IF(EnrlSC!BH33=0,"",ROUND(EnrlSC!BI33/EnrlSC!BH33*100,0))</f>
        <v>94</v>
      </c>
    </row>
    <row r="33" spans="1:10" s="58" customFormat="1" ht="19.5" customHeight="1" x14ac:dyDescent="0.25">
      <c r="A33" s="35">
        <v>29</v>
      </c>
      <c r="B33" s="36" t="s">
        <v>40</v>
      </c>
      <c r="C33" s="126" t="str">
        <f>IF(EnrlSC!V34=0,"",ROUND(EnrlSC!V34/EnrlSC!U34*100,0))</f>
        <v/>
      </c>
      <c r="D33" s="126" t="str">
        <f>IF(EnrlSC!AG34=0,"",ROUND(EnrlSC!AH34/EnrlSC!AG34*100,0))</f>
        <v/>
      </c>
      <c r="E33" s="126" t="str">
        <f>IF(EnrlSC!AJ34=0,"",ROUND(EnrlSC!AK34/EnrlSC!AJ34*100,0))</f>
        <v/>
      </c>
      <c r="F33" s="126" t="str">
        <f>IF(EnrlSC!AS34=0,"",ROUND(EnrlSC!AT34/EnrlSC!AS34*100,0))</f>
        <v/>
      </c>
      <c r="G33" s="126" t="str">
        <f>IF(EnrlSC!AV34=0,"",ROUND(EnrlSC!AW34/EnrlSC!AV34*100,0))</f>
        <v/>
      </c>
      <c r="H33" s="126" t="str">
        <f>IF(EnrlSC!BE34=0,"",ROUND(EnrlSC!BF34/EnrlSC!BE34*100,0))</f>
        <v/>
      </c>
      <c r="I33" s="126" t="str">
        <f>IF((EnrlSC!AT34+EnrlSC!BF34)=0,"",ROUND((EnrlSC!AT34+EnrlSC!BF34)/(EnrlSC!BE34+EnrlSC!AS34)*100,0))</f>
        <v/>
      </c>
      <c r="J33" s="126" t="str">
        <f>IF(EnrlSC!BH34=0,"",ROUND(EnrlSC!BI34/EnrlSC!BH34*100,0))</f>
        <v/>
      </c>
    </row>
    <row r="34" spans="1:10" s="58" customFormat="1" ht="19.5" customHeight="1" x14ac:dyDescent="0.25">
      <c r="A34" s="35">
        <v>30</v>
      </c>
      <c r="B34" s="36" t="s">
        <v>41</v>
      </c>
      <c r="C34" s="126">
        <f>IF(EnrlSC!V35=0,"",ROUND(EnrlSC!V35/EnrlSC!U35*100,0))</f>
        <v>86</v>
      </c>
      <c r="D34" s="126">
        <f>IF(EnrlSC!AG35=0,"",ROUND(EnrlSC!AH35/EnrlSC!AG35*100,0))</f>
        <v>96</v>
      </c>
      <c r="E34" s="126">
        <f>IF(EnrlSC!AJ35=0,"",ROUND(EnrlSC!AK35/EnrlSC!AJ35*100,0))</f>
        <v>90</v>
      </c>
      <c r="F34" s="126">
        <f>IF(EnrlSC!AS35=0,"",ROUND(EnrlSC!AT35/EnrlSC!AS35*100,0))</f>
        <v>94</v>
      </c>
      <c r="G34" s="126">
        <f>IF(EnrlSC!AV35=0,"",ROUND(EnrlSC!AW35/EnrlSC!AV35*100,0))</f>
        <v>91</v>
      </c>
      <c r="H34" s="126">
        <f>IF(EnrlSC!BE35=0,"",ROUND(EnrlSC!BF35/EnrlSC!BE35*100,0))</f>
        <v>91</v>
      </c>
      <c r="I34" s="126">
        <f>IF((EnrlSC!AT35+EnrlSC!BF35)=0,"",ROUND((EnrlSC!AT35+EnrlSC!BF35)/(EnrlSC!BE35+EnrlSC!AS35)*100,0))</f>
        <v>92</v>
      </c>
      <c r="J34" s="126">
        <f>IF(EnrlSC!BH35=0,"",ROUND(EnrlSC!BI35/EnrlSC!BH35*100,0))</f>
        <v>91</v>
      </c>
    </row>
    <row r="35" spans="1:10" s="58" customFormat="1" ht="19.5" customHeight="1" x14ac:dyDescent="0.25">
      <c r="A35" s="35">
        <v>31</v>
      </c>
      <c r="B35" s="36" t="s">
        <v>42</v>
      </c>
      <c r="C35" s="126">
        <f>IF(EnrlSC!V36=0,"",ROUND(EnrlSC!V36/EnrlSC!U36*100,0))</f>
        <v>82</v>
      </c>
      <c r="D35" s="126">
        <f>IF(EnrlSC!AG36=0,"",ROUND(EnrlSC!AH36/EnrlSC!AG36*100,0))</f>
        <v>96</v>
      </c>
      <c r="E35" s="126">
        <f>IF(EnrlSC!AJ36=0,"",ROUND(EnrlSC!AK36/EnrlSC!AJ36*100,0))</f>
        <v>87</v>
      </c>
      <c r="F35" s="126">
        <f>IF(EnrlSC!AS36=0,"",ROUND(EnrlSC!AT36/EnrlSC!AS36*100,0))</f>
        <v>94</v>
      </c>
      <c r="G35" s="126">
        <f>IF(EnrlSC!AV36=0,"",ROUND(EnrlSC!AW36/EnrlSC!AV36*100,0))</f>
        <v>89</v>
      </c>
      <c r="H35" s="126">
        <f>IF(EnrlSC!BE36=0,"",ROUND(EnrlSC!BF36/EnrlSC!BE36*100,0))</f>
        <v>102</v>
      </c>
      <c r="I35" s="126">
        <f>IF((EnrlSC!AT36+EnrlSC!BF36)=0,"",ROUND((EnrlSC!AT36+EnrlSC!BF36)/(EnrlSC!BE36+EnrlSC!AS36)*100,0))</f>
        <v>96</v>
      </c>
      <c r="J35" s="126">
        <f>IF(EnrlSC!BH36=0,"",ROUND(EnrlSC!BI36/EnrlSC!BH36*100,0))</f>
        <v>90</v>
      </c>
    </row>
    <row r="36" spans="1:10" s="58" customFormat="1" ht="19.5" customHeight="1" x14ac:dyDescent="0.25">
      <c r="A36" s="35">
        <v>32</v>
      </c>
      <c r="B36" s="36" t="s">
        <v>43</v>
      </c>
      <c r="C36" s="126">
        <f>IF(EnrlSC!V37=0,"",ROUND(EnrlSC!V37/EnrlSC!U37*100,0))</f>
        <v>83</v>
      </c>
      <c r="D36" s="126">
        <f>IF(EnrlSC!AG37=0,"",ROUND(EnrlSC!AH37/EnrlSC!AG37*100,0))</f>
        <v>90</v>
      </c>
      <c r="E36" s="126">
        <f>IF(EnrlSC!AJ37=0,"",ROUND(EnrlSC!AK37/EnrlSC!AJ37*100,0))</f>
        <v>86</v>
      </c>
      <c r="F36" s="126">
        <f>IF(EnrlSC!AS37=0,"",ROUND(EnrlSC!AT37/EnrlSC!AS37*100,0))</f>
        <v>89</v>
      </c>
      <c r="G36" s="126">
        <f>IF(EnrlSC!AV37=0,"",ROUND(EnrlSC!AW37/EnrlSC!AV37*100,0))</f>
        <v>87</v>
      </c>
      <c r="H36" s="126">
        <f>IF(EnrlSC!BE37=0,"",ROUND(EnrlSC!BF37/EnrlSC!BE37*100,0))</f>
        <v>100</v>
      </c>
      <c r="I36" s="126">
        <f>IF((EnrlSC!AT37+EnrlSC!BF37)=0,"",ROUND((EnrlSC!AT37+EnrlSC!BF37)/(EnrlSC!BE37+EnrlSC!AS37)*100,0))</f>
        <v>94</v>
      </c>
      <c r="J36" s="126">
        <f>IF(EnrlSC!BH37=0,"",ROUND(EnrlSC!BI37/EnrlSC!BH37*100,0))</f>
        <v>88</v>
      </c>
    </row>
    <row r="37" spans="1:10" s="58" customFormat="1" ht="19.5" customHeight="1" x14ac:dyDescent="0.25">
      <c r="A37" s="35">
        <v>33</v>
      </c>
      <c r="B37" s="36" t="s">
        <v>44</v>
      </c>
      <c r="C37" s="126">
        <f>IF(EnrlSC!V38=0,"",ROUND(EnrlSC!V38/EnrlSC!U38*100,0))</f>
        <v>89</v>
      </c>
      <c r="D37" s="126">
        <f>IF(EnrlSC!AG38=0,"",ROUND(EnrlSC!AH38/EnrlSC!AG38*100,0))</f>
        <v>102</v>
      </c>
      <c r="E37" s="126">
        <f>IF(EnrlSC!AJ38=0,"",ROUND(EnrlSC!AK38/EnrlSC!AJ38*100,0))</f>
        <v>93</v>
      </c>
      <c r="F37" s="126">
        <f>IF(EnrlSC!AS38=0,"",ROUND(EnrlSC!AT38/EnrlSC!AS38*100,0))</f>
        <v>102</v>
      </c>
      <c r="G37" s="126">
        <f>IF(EnrlSC!AV38=0,"",ROUND(EnrlSC!AW38/EnrlSC!AV38*100,0))</f>
        <v>95</v>
      </c>
      <c r="H37" s="126">
        <f>IF(EnrlSC!BE38=0,"",ROUND(EnrlSC!BF38/EnrlSC!BE38*100,0))</f>
        <v>108</v>
      </c>
      <c r="I37" s="126">
        <f>IF((EnrlSC!AT38+EnrlSC!BF38)=0,"",ROUND((EnrlSC!AT38+EnrlSC!BF38)/(EnrlSC!BE38+EnrlSC!AS38)*100,0))</f>
        <v>105</v>
      </c>
      <c r="J37" s="126">
        <f>IF(EnrlSC!BH38=0,"",ROUND(EnrlSC!BI38/EnrlSC!BH38*100,0))</f>
        <v>97</v>
      </c>
    </row>
    <row r="38" spans="1:10" s="58" customFormat="1" ht="19.5" customHeight="1" x14ac:dyDescent="0.25">
      <c r="A38" s="35">
        <v>34</v>
      </c>
      <c r="B38" s="36" t="s">
        <v>45</v>
      </c>
      <c r="C38" s="126" t="str">
        <f>IF(EnrlSC!V39=0,"",ROUND(EnrlSC!V39/EnrlSC!U39*100,0))</f>
        <v/>
      </c>
      <c r="D38" s="126" t="str">
        <f>IF(EnrlSC!AG39=0,"",ROUND(EnrlSC!AH39/EnrlSC!AG39*100,0))</f>
        <v/>
      </c>
      <c r="E38" s="126" t="str">
        <f>IF(EnrlSC!AJ39=0,"",ROUND(EnrlSC!AK39/EnrlSC!AJ39*100,0))</f>
        <v/>
      </c>
      <c r="F38" s="126" t="str">
        <f>IF(EnrlSC!AS39=0,"",ROUND(EnrlSC!AT39/EnrlSC!AS39*100,0))</f>
        <v/>
      </c>
      <c r="G38" s="126" t="str">
        <f>IF(EnrlSC!AV39=0,"",ROUND(EnrlSC!AW39/EnrlSC!AV39*100,0))</f>
        <v/>
      </c>
      <c r="H38" s="126" t="str">
        <f>IF(EnrlSC!BE39=0,"",ROUND(EnrlSC!BF39/EnrlSC!BE39*100,0))</f>
        <v/>
      </c>
      <c r="I38" s="126" t="str">
        <f>IF((EnrlSC!AT39+EnrlSC!BF39)=0,"",ROUND((EnrlSC!AT39+EnrlSC!BF39)/(EnrlSC!BE39+EnrlSC!AS39)*100,0))</f>
        <v/>
      </c>
      <c r="J38" s="126" t="str">
        <f>IF(EnrlSC!BH39=0,"",ROUND(EnrlSC!BI39/EnrlSC!BH39*100,0))</f>
        <v/>
      </c>
    </row>
    <row r="39" spans="1:10" s="58" customFormat="1" ht="19.5" customHeight="1" x14ac:dyDescent="0.25">
      <c r="A39" s="35">
        <v>35</v>
      </c>
      <c r="B39" s="36" t="s">
        <v>46</v>
      </c>
      <c r="C39" s="126">
        <f>IF(EnrlSC!V40=0,"",ROUND(EnrlSC!V40/EnrlSC!U40*100,0))</f>
        <v>96</v>
      </c>
      <c r="D39" s="126">
        <f>IF(EnrlSC!AG40=0,"",ROUND(EnrlSC!AH40/EnrlSC!AG40*100,0))</f>
        <v>94</v>
      </c>
      <c r="E39" s="126">
        <f>IF(EnrlSC!AJ40=0,"",ROUND(EnrlSC!AK40/EnrlSC!AJ40*100,0))</f>
        <v>95</v>
      </c>
      <c r="F39" s="126">
        <f>IF(EnrlSC!AS40=0,"",ROUND(EnrlSC!AT40/EnrlSC!AS40*100,0))</f>
        <v>98</v>
      </c>
      <c r="G39" s="126">
        <f>IF(EnrlSC!AV40=0,"",ROUND(EnrlSC!AW40/EnrlSC!AV40*100,0))</f>
        <v>96</v>
      </c>
      <c r="H39" s="126">
        <f>IF(EnrlSC!BE40=0,"",ROUND(EnrlSC!BF40/EnrlSC!BE40*100,0))</f>
        <v>122</v>
      </c>
      <c r="I39" s="126">
        <f>IF((EnrlSC!AT40+EnrlSC!BF40)=0,"",ROUND((EnrlSC!AT40+EnrlSC!BF40)/(EnrlSC!BE40+EnrlSC!AS40)*100,0))</f>
        <v>106</v>
      </c>
      <c r="J39" s="126">
        <f>IF(EnrlSC!BH40=0,"",ROUND(EnrlSC!BI40/EnrlSC!BH40*100,0))</f>
        <v>98</v>
      </c>
    </row>
    <row r="40" spans="1:10" s="117" customFormat="1" ht="19.5" customHeight="1" x14ac:dyDescent="0.25">
      <c r="A40" s="242" t="s">
        <v>47</v>
      </c>
      <c r="B40" s="242"/>
      <c r="C40" s="128">
        <f>IF(EnrlSC!V41=0,"",ROUND(EnrlSC!V41/EnrlSC!U41*100,0))</f>
        <v>92</v>
      </c>
      <c r="D40" s="128">
        <f>IF(EnrlSC!AG41=0,"",ROUND(EnrlSC!AH41/EnrlSC!AG41*100,0))</f>
        <v>89</v>
      </c>
      <c r="E40" s="128">
        <f>IF(EnrlSC!AJ41=0,"",ROUND(EnrlSC!AK41/EnrlSC!AJ41*100,0))</f>
        <v>91</v>
      </c>
      <c r="F40" s="128">
        <f>IF(EnrlSC!AS41=0,"",ROUND(EnrlSC!AT41/EnrlSC!AS41*100,0))</f>
        <v>81</v>
      </c>
      <c r="G40" s="128">
        <f>IF(EnrlSC!AV41=0,"",ROUND(EnrlSC!AW41/EnrlSC!AV41*100,0))</f>
        <v>90</v>
      </c>
      <c r="H40" s="128">
        <f>IF(EnrlSC!BE41=0,"",ROUND(EnrlSC!BF41/EnrlSC!BE41*100,0))</f>
        <v>78</v>
      </c>
      <c r="I40" s="128">
        <f>IF((EnrlSC!AT41+EnrlSC!BF41)=0,"",ROUND((EnrlSC!AT41+EnrlSC!BF41)/(EnrlSC!BE41+EnrlSC!AS41)*100,0))</f>
        <v>80</v>
      </c>
      <c r="J40" s="128">
        <f>IF(EnrlSC!BH41=0,"",ROUND(EnrlSC!BI41/EnrlSC!BH41*100,0))</f>
        <v>89</v>
      </c>
    </row>
    <row r="41" spans="1:10" s="58" customFormat="1" x14ac:dyDescent="0.25">
      <c r="A41" s="59"/>
      <c r="B41" s="59"/>
      <c r="C41" s="43"/>
      <c r="D41" s="43"/>
      <c r="E41" s="43"/>
      <c r="F41" s="43"/>
      <c r="G41" s="43"/>
      <c r="H41" s="43"/>
      <c r="I41" s="43"/>
      <c r="J41" s="43"/>
    </row>
    <row r="47" spans="1:10" s="69" customFormat="1" x14ac:dyDescent="0.25"/>
  </sheetData>
  <mergeCells count="1">
    <mergeCell ref="A40:B40"/>
  </mergeCells>
  <printOptions horizontalCentered="1"/>
  <pageMargins left="0.2" right="0.22" top="0.44" bottom="0.59" header="0.2" footer="0.33"/>
  <pageSetup paperSize="9" scale="98" firstPageNumber="64" orientation="portrait" useFirstPageNumber="1" r:id="rId1"/>
  <headerFooter alignWithMargins="0">
    <oddFooter>&amp;LSTATISTICS OF SCHOOL EDUCATION 2010-11&amp;R&amp;P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31" zoomScaleSheetLayoutView="100" workbookViewId="0">
      <selection activeCell="C1" sqref="C1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51" customFormat="1" ht="24.75" customHeight="1" x14ac:dyDescent="0.25">
      <c r="A1" s="49"/>
      <c r="B1" s="50"/>
      <c r="C1" s="33" t="s">
        <v>179</v>
      </c>
      <c r="D1" s="33"/>
      <c r="E1" s="33"/>
      <c r="F1" s="33"/>
      <c r="G1" s="33"/>
      <c r="H1" s="33"/>
      <c r="I1" s="33"/>
      <c r="J1" s="33"/>
    </row>
    <row r="2" spans="1:10" ht="15.75" customHeight="1" x14ac:dyDescent="0.25">
      <c r="A2" s="34"/>
      <c r="B2" s="34"/>
      <c r="C2" s="210" t="s">
        <v>100</v>
      </c>
      <c r="D2" s="52"/>
      <c r="E2" s="52"/>
      <c r="F2" s="52"/>
      <c r="G2" s="52"/>
      <c r="H2" s="52"/>
      <c r="I2" s="52"/>
      <c r="J2" s="52"/>
    </row>
    <row r="3" spans="1:10" s="53" customFormat="1" ht="37.5" customHeight="1" x14ac:dyDescent="0.25">
      <c r="A3" s="129" t="s">
        <v>70</v>
      </c>
      <c r="B3" s="129" t="s">
        <v>68</v>
      </c>
      <c r="C3" s="131" t="s">
        <v>147</v>
      </c>
      <c r="D3" s="131" t="s">
        <v>141</v>
      </c>
      <c r="E3" s="131" t="s">
        <v>148</v>
      </c>
      <c r="F3" s="131" t="s">
        <v>142</v>
      </c>
      <c r="G3" s="131" t="s">
        <v>143</v>
      </c>
      <c r="H3" s="131" t="s">
        <v>144</v>
      </c>
      <c r="I3" s="131" t="s">
        <v>145</v>
      </c>
      <c r="J3" s="129" t="s">
        <v>146</v>
      </c>
    </row>
    <row r="4" spans="1:10" s="56" customFormat="1" ht="13.5" customHeight="1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  <c r="F4" s="32">
        <v>6</v>
      </c>
      <c r="G4" s="32">
        <v>7</v>
      </c>
      <c r="H4" s="32">
        <v>8</v>
      </c>
      <c r="I4" s="32">
        <v>9</v>
      </c>
      <c r="J4" s="32">
        <v>10</v>
      </c>
    </row>
    <row r="5" spans="1:10" s="58" customFormat="1" ht="19.5" customHeight="1" x14ac:dyDescent="0.25">
      <c r="A5" s="35">
        <v>1</v>
      </c>
      <c r="B5" s="36" t="s">
        <v>16</v>
      </c>
      <c r="C5" s="126">
        <f>IF(EnrlST!V6=0,"",ROUND(EnrlST!V6/EnrlST!U6*100,0))</f>
        <v>94</v>
      </c>
      <c r="D5" s="126">
        <f>IF(EnrlST!AG6=0,"",ROUND(EnrlST!AH6/EnrlST!AG6*100,0))</f>
        <v>86</v>
      </c>
      <c r="E5" s="126">
        <f>IF(EnrlST!AJ6=0,"",ROUND(EnrlST!AK6/EnrlST!AJ6*100,0))</f>
        <v>92</v>
      </c>
      <c r="F5" s="126">
        <f>IF(EnrlST!AS6=0,"",ROUND(EnrlST!AT6/EnrlST!AS6*100,0))</f>
        <v>89</v>
      </c>
      <c r="G5" s="126">
        <f>IF(EnrlST!AV6=0,"",ROUND(EnrlST!AW6/EnrlST!AV6*100,0))</f>
        <v>92</v>
      </c>
      <c r="H5" s="126">
        <f>IF(EnrlST!BE6=0,"",ROUND(EnrlST!BF6/EnrlST!BE6*100,0))</f>
        <v>71</v>
      </c>
      <c r="I5" s="126">
        <f>IF((EnrlST!AT6+EnrlST!BF6)=0,"",ROUND((EnrlST!AT6+EnrlST!BF6)/(EnrlST!BE6+EnrlST!AS6)*100,0))</f>
        <v>81</v>
      </c>
      <c r="J5" s="126">
        <f>IF(EnrlST!BH6=0,"",ROUND(EnrlST!BI6/EnrlST!BH6*100,0))</f>
        <v>90</v>
      </c>
    </row>
    <row r="6" spans="1:10" s="58" customFormat="1" ht="19.5" customHeight="1" x14ac:dyDescent="0.25">
      <c r="A6" s="35">
        <v>2</v>
      </c>
      <c r="B6" s="36" t="s">
        <v>17</v>
      </c>
      <c r="C6" s="126">
        <f>IF(EnrlST!V7=0,"",ROUND(EnrlST!V7/EnrlST!U7*100,0))</f>
        <v>95</v>
      </c>
      <c r="D6" s="126">
        <f>IF(EnrlST!AG7=0,"",ROUND(EnrlST!AH7/EnrlST!AG7*100,0))</f>
        <v>97</v>
      </c>
      <c r="E6" s="126">
        <f>IF(EnrlST!AJ7=0,"",ROUND(EnrlST!AK7/EnrlST!AJ7*100,0))</f>
        <v>95</v>
      </c>
      <c r="F6" s="126">
        <f>IF(EnrlST!AS7=0,"",ROUND(EnrlST!AT7/EnrlST!AS7*100,0))</f>
        <v>88</v>
      </c>
      <c r="G6" s="126">
        <f>IF(EnrlST!AV7=0,"",ROUND(EnrlST!AW7/EnrlST!AV7*100,0))</f>
        <v>94</v>
      </c>
      <c r="H6" s="126">
        <f>IF(EnrlST!BE7=0,"",ROUND(EnrlST!BF7/EnrlST!BE7*100,0))</f>
        <v>88</v>
      </c>
      <c r="I6" s="126">
        <f>IF((EnrlST!AT7+EnrlST!BF7)=0,"",ROUND((EnrlST!AT7+EnrlST!BF7)/(EnrlST!BE7+EnrlST!AS7)*100,0))</f>
        <v>88</v>
      </c>
      <c r="J6" s="126">
        <f>IF(EnrlST!BH7=0,"",ROUND(EnrlST!BI7/EnrlST!BH7*100,0))</f>
        <v>94</v>
      </c>
    </row>
    <row r="7" spans="1:10" s="58" customFormat="1" ht="19.5" customHeight="1" x14ac:dyDescent="0.25">
      <c r="A7" s="35">
        <v>3</v>
      </c>
      <c r="B7" s="36" t="s">
        <v>49</v>
      </c>
      <c r="C7" s="126">
        <f>IF(EnrlST!V8=0,"",ROUND(EnrlST!V8/EnrlST!U8*100,0))</f>
        <v>100</v>
      </c>
      <c r="D7" s="126">
        <f>IF(EnrlST!AG8=0,"",ROUND(EnrlST!AH8/EnrlST!AG8*100,0))</f>
        <v>97</v>
      </c>
      <c r="E7" s="126">
        <f>IF(EnrlST!AJ8=0,"",ROUND(EnrlST!AK8/EnrlST!AJ8*100,0))</f>
        <v>99</v>
      </c>
      <c r="F7" s="126">
        <f>IF(EnrlST!AS8=0,"",ROUND(EnrlST!AT8/EnrlST!AS8*100,0))</f>
        <v>87</v>
      </c>
      <c r="G7" s="126">
        <f>IF(EnrlST!AV8=0,"",ROUND(EnrlST!AW8/EnrlST!AV8*100,0))</f>
        <v>97</v>
      </c>
      <c r="H7" s="126">
        <f>IF(EnrlST!BE8=0,"",ROUND(EnrlST!BF8/EnrlST!BE8*100,0))</f>
        <v>71</v>
      </c>
      <c r="I7" s="126">
        <f>IF((EnrlST!AT8+EnrlST!BF8)=0,"",ROUND((EnrlST!AT8+EnrlST!BF8)/(EnrlST!BE8+EnrlST!AS8)*100,0))</f>
        <v>83</v>
      </c>
      <c r="J7" s="126">
        <f>IF(EnrlST!BH8=0,"",ROUND(EnrlST!BI8/EnrlST!BH8*100,0))</f>
        <v>96</v>
      </c>
    </row>
    <row r="8" spans="1:10" s="58" customFormat="1" ht="19.5" customHeight="1" x14ac:dyDescent="0.25">
      <c r="A8" s="35">
        <v>4</v>
      </c>
      <c r="B8" s="36" t="s">
        <v>18</v>
      </c>
      <c r="C8" s="126">
        <f>IF(EnrlST!V9=0,"",ROUND(EnrlST!V9/EnrlST!U9*100,0))</f>
        <v>68</v>
      </c>
      <c r="D8" s="126">
        <f>IF(EnrlST!AG9=0,"",ROUND(EnrlST!AH9/EnrlST!AG9*100,0))</f>
        <v>71</v>
      </c>
      <c r="E8" s="126">
        <f>IF(EnrlST!AJ9=0,"",ROUND(EnrlST!AK9/EnrlST!AJ9*100,0))</f>
        <v>69</v>
      </c>
      <c r="F8" s="126">
        <f>IF(EnrlST!AS9=0,"",ROUND(EnrlST!AT9/EnrlST!AS9*100,0))</f>
        <v>59</v>
      </c>
      <c r="G8" s="126">
        <f>IF(EnrlST!AV9=0,"",ROUND(EnrlST!AW9/EnrlST!AV9*100,0))</f>
        <v>68</v>
      </c>
      <c r="H8" s="126">
        <f>IF(EnrlST!BE9=0,"",ROUND(EnrlST!BF9/EnrlST!BE9*100,0))</f>
        <v>53</v>
      </c>
      <c r="I8" s="126">
        <f>IF((EnrlST!AT9+EnrlST!BF9)=0,"",ROUND((EnrlST!AT9+EnrlST!BF9)/(EnrlST!BE9+EnrlST!AS9)*100,0))</f>
        <v>56</v>
      </c>
      <c r="J8" s="126">
        <f>IF(EnrlST!BH9=0,"",ROUND(EnrlST!BI9/EnrlST!BH9*100,0))</f>
        <v>67</v>
      </c>
    </row>
    <row r="9" spans="1:10" s="58" customFormat="1" ht="19.5" customHeight="1" x14ac:dyDescent="0.25">
      <c r="A9" s="35">
        <v>5</v>
      </c>
      <c r="B9" s="40" t="s">
        <v>19</v>
      </c>
      <c r="C9" s="126">
        <f>IF(EnrlST!V10=0,"",ROUND(EnrlST!V10/EnrlST!U10*100,0))</f>
        <v>93</v>
      </c>
      <c r="D9" s="126">
        <f>IF(EnrlST!AG10=0,"",ROUND(EnrlST!AH10/EnrlST!AG10*100,0))</f>
        <v>89</v>
      </c>
      <c r="E9" s="126">
        <f>IF(EnrlST!AJ10=0,"",ROUND(EnrlST!AK10/EnrlST!AJ10*100,0))</f>
        <v>92</v>
      </c>
      <c r="F9" s="126">
        <f>IF(EnrlST!AS10=0,"",ROUND(EnrlST!AT10/EnrlST!AS10*100,0))</f>
        <v>91</v>
      </c>
      <c r="G9" s="126">
        <f>IF(EnrlST!AV10=0,"",ROUND(EnrlST!AW10/EnrlST!AV10*100,0))</f>
        <v>92</v>
      </c>
      <c r="H9" s="126">
        <f>IF(EnrlST!BE10=0,"",ROUND(EnrlST!BF10/EnrlST!BE10*100,0))</f>
        <v>76</v>
      </c>
      <c r="I9" s="126">
        <f>IF((EnrlST!AT10+EnrlST!BF10)=0,"",ROUND((EnrlST!AT10+EnrlST!BF10)/(EnrlST!BE10+EnrlST!AS10)*100,0))</f>
        <v>86</v>
      </c>
      <c r="J9" s="126">
        <f>IF(EnrlST!BH10=0,"",ROUND(EnrlST!BI10/EnrlST!BH10*100,0))</f>
        <v>91</v>
      </c>
    </row>
    <row r="10" spans="1:10" s="58" customFormat="1" ht="19.5" customHeight="1" x14ac:dyDescent="0.25">
      <c r="A10" s="35">
        <v>6</v>
      </c>
      <c r="B10" s="36" t="s">
        <v>20</v>
      </c>
      <c r="C10" s="126">
        <f>IF(EnrlST!V11=0,"",ROUND(EnrlST!V11/EnrlST!U11*100,0))</f>
        <v>91</v>
      </c>
      <c r="D10" s="126">
        <f>IF(EnrlST!AG11=0,"",ROUND(EnrlST!AH11/EnrlST!AG11*100,0))</f>
        <v>88</v>
      </c>
      <c r="E10" s="126">
        <f>IF(EnrlST!AJ11=0,"",ROUND(EnrlST!AK11/EnrlST!AJ11*100,0))</f>
        <v>90</v>
      </c>
      <c r="F10" s="126">
        <f>IF(EnrlST!AS11=0,"",ROUND(EnrlST!AT11/EnrlST!AS11*100,0))</f>
        <v>97</v>
      </c>
      <c r="G10" s="126">
        <f>IF(EnrlST!AV11=0,"",ROUND(EnrlST!AW11/EnrlST!AV11*100,0))</f>
        <v>91</v>
      </c>
      <c r="H10" s="126">
        <f>IF(EnrlST!BE11=0,"",ROUND(EnrlST!BF11/EnrlST!BE11*100,0))</f>
        <v>102</v>
      </c>
      <c r="I10" s="126">
        <f>IF((EnrlST!AT11+EnrlST!BF11)=0,"",ROUND((EnrlST!AT11+EnrlST!BF11)/(EnrlST!BE11+EnrlST!AS11)*100,0))</f>
        <v>99</v>
      </c>
      <c r="J10" s="126">
        <f>IF(EnrlST!BH11=0,"",ROUND(EnrlST!BI11/EnrlST!BH11*100,0))</f>
        <v>92</v>
      </c>
    </row>
    <row r="11" spans="1:10" s="58" customFormat="1" ht="19.5" customHeight="1" x14ac:dyDescent="0.25">
      <c r="A11" s="35">
        <v>7</v>
      </c>
      <c r="B11" s="36" t="s">
        <v>21</v>
      </c>
      <c r="C11" s="126">
        <f>IF(EnrlST!V12=0,"",ROUND(EnrlST!V12/EnrlST!U12*100,0))</f>
        <v>93</v>
      </c>
      <c r="D11" s="126">
        <f>IF(EnrlST!AG12=0,"",ROUND(EnrlST!AH12/EnrlST!AG12*100,0))</f>
        <v>89</v>
      </c>
      <c r="E11" s="126">
        <f>IF(EnrlST!AJ12=0,"",ROUND(EnrlST!AK12/EnrlST!AJ12*100,0))</f>
        <v>92</v>
      </c>
      <c r="F11" s="126">
        <f>IF(EnrlST!AS12=0,"",ROUND(EnrlST!AT12/EnrlST!AS12*100,0))</f>
        <v>90</v>
      </c>
      <c r="G11" s="126">
        <f>IF(EnrlST!AV12=0,"",ROUND(EnrlST!AW12/EnrlST!AV12*100,0))</f>
        <v>92</v>
      </c>
      <c r="H11" s="126">
        <f>IF(EnrlST!BE12=0,"",ROUND(EnrlST!BF12/EnrlST!BE12*100,0))</f>
        <v>81</v>
      </c>
      <c r="I11" s="126">
        <f>IF((EnrlST!AT12+EnrlST!BF12)=0,"",ROUND((EnrlST!AT12+EnrlST!BF12)/(EnrlST!BE12+EnrlST!AS12)*100,0))</f>
        <v>86</v>
      </c>
      <c r="J11" s="126">
        <f>IF(EnrlST!BH12=0,"",ROUND(EnrlST!BI12/EnrlST!BH12*100,0))</f>
        <v>91</v>
      </c>
    </row>
    <row r="12" spans="1:10" s="58" customFormat="1" ht="19.5" customHeight="1" x14ac:dyDescent="0.25">
      <c r="A12" s="35">
        <v>8</v>
      </c>
      <c r="B12" s="36" t="s">
        <v>22</v>
      </c>
      <c r="C12" s="126" t="str">
        <f>IF(EnrlST!V13=0,"",ROUND(EnrlST!V13/EnrlST!U13*100,0))</f>
        <v/>
      </c>
      <c r="D12" s="126" t="str">
        <f>IF(EnrlST!AG13=0,"",ROUND(EnrlST!AH13/EnrlST!AG13*100,0))</f>
        <v/>
      </c>
      <c r="E12" s="126" t="str">
        <f>IF(EnrlST!AJ13=0,"",ROUND(EnrlST!AK13/EnrlST!AJ13*100,0))</f>
        <v/>
      </c>
      <c r="F12" s="126" t="str">
        <f>IF(EnrlST!AS13=0,"",ROUND(EnrlST!AT13/EnrlST!AS13*100,0))</f>
        <v/>
      </c>
      <c r="G12" s="126" t="str">
        <f>IF(EnrlST!AV13=0,"",ROUND(EnrlST!AW13/EnrlST!AV13*100,0))</f>
        <v/>
      </c>
      <c r="H12" s="126" t="str">
        <f>IF(EnrlST!BE13=0,"",ROUND(EnrlST!BF13/EnrlST!BE13*100,0))</f>
        <v/>
      </c>
      <c r="I12" s="126" t="str">
        <f>IF((EnrlST!AT13+EnrlST!BF13)=0,"",ROUND((EnrlST!AT13+EnrlST!BF13)/(EnrlST!BE13+EnrlST!AS13)*100,0))</f>
        <v/>
      </c>
      <c r="J12" s="126" t="str">
        <f>IF(EnrlST!BH13=0,"",ROUND(EnrlST!BI13/EnrlST!BH13*100,0))</f>
        <v/>
      </c>
    </row>
    <row r="13" spans="1:10" s="58" customFormat="1" ht="19.5" customHeight="1" x14ac:dyDescent="0.25">
      <c r="A13" s="35">
        <v>9</v>
      </c>
      <c r="B13" s="36" t="s">
        <v>23</v>
      </c>
      <c r="C13" s="126">
        <f>IF(EnrlST!V14=0,"",ROUND(EnrlST!V14/EnrlST!U14*100,0))</f>
        <v>95</v>
      </c>
      <c r="D13" s="126">
        <f>IF(EnrlST!AG14=0,"",ROUND(EnrlST!AH14/EnrlST!AG14*100,0))</f>
        <v>92</v>
      </c>
      <c r="E13" s="126">
        <f>IF(EnrlST!AJ14=0,"",ROUND(EnrlST!AK14/EnrlST!AJ14*100,0))</f>
        <v>94</v>
      </c>
      <c r="F13" s="126">
        <f>IF(EnrlST!AS14=0,"",ROUND(EnrlST!AT14/EnrlST!AS14*100,0))</f>
        <v>97</v>
      </c>
      <c r="G13" s="126">
        <f>IF(EnrlST!AV14=0,"",ROUND(EnrlST!AW14/EnrlST!AV14*100,0))</f>
        <v>94</v>
      </c>
      <c r="H13" s="126">
        <f>IF(EnrlST!BE14=0,"",ROUND(EnrlST!BF14/EnrlST!BE14*100,0))</f>
        <v>88</v>
      </c>
      <c r="I13" s="126">
        <f>IF((EnrlST!AT14+EnrlST!BF14)=0,"",ROUND((EnrlST!AT14+EnrlST!BF14)/(EnrlST!BE14+EnrlST!AS14)*100,0))</f>
        <v>93</v>
      </c>
      <c r="J13" s="126">
        <f>IF(EnrlST!BH14=0,"",ROUND(EnrlST!BI14/EnrlST!BH14*100,0))</f>
        <v>93</v>
      </c>
    </row>
    <row r="14" spans="1:10" s="58" customFormat="1" ht="19.5" customHeight="1" x14ac:dyDescent="0.25">
      <c r="A14" s="35">
        <v>10</v>
      </c>
      <c r="B14" s="36" t="s">
        <v>24</v>
      </c>
      <c r="C14" s="126">
        <f>IF(EnrlST!V15=0,"",ROUND(EnrlST!V15/EnrlST!U15*100,0))</f>
        <v>86</v>
      </c>
      <c r="D14" s="126">
        <f>IF(EnrlST!AG15=0,"",ROUND(EnrlST!AH15/EnrlST!AG15*100,0))</f>
        <v>80</v>
      </c>
      <c r="E14" s="126">
        <f>IF(EnrlST!AJ15=0,"",ROUND(EnrlST!AK15/EnrlST!AJ15*100,0))</f>
        <v>84</v>
      </c>
      <c r="F14" s="126">
        <f>IF(EnrlST!AS15=0,"",ROUND(EnrlST!AT15/EnrlST!AS15*100,0))</f>
        <v>64</v>
      </c>
      <c r="G14" s="126">
        <f>IF(EnrlST!AV15=0,"",ROUND(EnrlST!AW15/EnrlST!AV15*100,0))</f>
        <v>82</v>
      </c>
      <c r="H14" s="126">
        <f>IF(EnrlST!BE15=0,"",ROUND(EnrlST!BF15/EnrlST!BE15*100,0))</f>
        <v>63</v>
      </c>
      <c r="I14" s="126">
        <f>IF((EnrlST!AT15+EnrlST!BF15)=0,"",ROUND((EnrlST!AT15+EnrlST!BF15)/(EnrlST!BE15+EnrlST!AS15)*100,0))</f>
        <v>64</v>
      </c>
      <c r="J14" s="126">
        <f>IF(EnrlST!BH15=0,"",ROUND(EnrlST!BI15/EnrlST!BH15*100,0))</f>
        <v>81</v>
      </c>
    </row>
    <row r="15" spans="1:10" s="58" customFormat="1" ht="19.5" customHeight="1" x14ac:dyDescent="0.25">
      <c r="A15" s="35">
        <v>11</v>
      </c>
      <c r="B15" s="36" t="s">
        <v>53</v>
      </c>
      <c r="C15" s="126">
        <f>IF(EnrlST!V16=0,"",ROUND(EnrlST!V16/EnrlST!U16*100,0))</f>
        <v>95</v>
      </c>
      <c r="D15" s="126">
        <f>IF(EnrlST!AG16=0,"",ROUND(EnrlST!AH16/EnrlST!AG16*100,0))</f>
        <v>96</v>
      </c>
      <c r="E15" s="126">
        <f>IF(EnrlST!AJ16=0,"",ROUND(EnrlST!AK16/EnrlST!AJ16*100,0))</f>
        <v>96</v>
      </c>
      <c r="F15" s="126">
        <f>IF(EnrlST!AS16=0,"",ROUND(EnrlST!AT16/EnrlST!AS16*100,0))</f>
        <v>91</v>
      </c>
      <c r="G15" s="126">
        <f>IF(EnrlST!AV16=0,"",ROUND(EnrlST!AW16/EnrlST!AV16*100,0))</f>
        <v>95</v>
      </c>
      <c r="H15" s="126">
        <f>IF(EnrlST!BE16=0,"",ROUND(EnrlST!BF16/EnrlST!BE16*100,0))</f>
        <v>84</v>
      </c>
      <c r="I15" s="126">
        <f>IF((EnrlST!AT16+EnrlST!BF16)=0,"",ROUND((EnrlST!AT16+EnrlST!BF16)/(EnrlST!BE16+EnrlST!AS16)*100,0))</f>
        <v>89</v>
      </c>
      <c r="J15" s="126">
        <f>IF(EnrlST!BH16=0,"",ROUND(EnrlST!BI16/EnrlST!BH16*100,0))</f>
        <v>95</v>
      </c>
    </row>
    <row r="16" spans="1:10" s="58" customFormat="1" ht="19.5" customHeight="1" x14ac:dyDescent="0.25">
      <c r="A16" s="35">
        <v>12</v>
      </c>
      <c r="B16" s="36" t="s">
        <v>25</v>
      </c>
      <c r="C16" s="126">
        <f>IF(EnrlST!V17=0,"",ROUND(EnrlST!V17/EnrlST!U17*100,0))</f>
        <v>94</v>
      </c>
      <c r="D16" s="126">
        <f>IF(EnrlST!AG17=0,"",ROUND(EnrlST!AH17/EnrlST!AG17*100,0))</f>
        <v>91</v>
      </c>
      <c r="E16" s="126">
        <f>IF(EnrlST!AJ17=0,"",ROUND(EnrlST!AK17/EnrlST!AJ17*100,0))</f>
        <v>93</v>
      </c>
      <c r="F16" s="126">
        <f>IF(EnrlST!AS17=0,"",ROUND(EnrlST!AT17/EnrlST!AS17*100,0))</f>
        <v>89</v>
      </c>
      <c r="G16" s="126">
        <f>IF(EnrlST!AV17=0,"",ROUND(EnrlST!AW17/EnrlST!AV17*100,0))</f>
        <v>92</v>
      </c>
      <c r="H16" s="126">
        <f>IF(EnrlST!BE17=0,"",ROUND(EnrlST!BF17/EnrlST!BE17*100,0))</f>
        <v>81</v>
      </c>
      <c r="I16" s="126">
        <f>IF((EnrlST!AT17+EnrlST!BF17)=0,"",ROUND((EnrlST!AT17+EnrlST!BF17)/(EnrlST!BE17+EnrlST!AS17)*100,0))</f>
        <v>86</v>
      </c>
      <c r="J16" s="126">
        <f>IF(EnrlST!BH17=0,"",ROUND(EnrlST!BI17/EnrlST!BH17*100,0))</f>
        <v>91</v>
      </c>
    </row>
    <row r="17" spans="1:10" s="58" customFormat="1" ht="19.5" customHeight="1" x14ac:dyDescent="0.25">
      <c r="A17" s="35">
        <v>13</v>
      </c>
      <c r="B17" s="36" t="s">
        <v>26</v>
      </c>
      <c r="C17" s="126">
        <f>IF(EnrlST!V18=0,"",ROUND(EnrlST!V18/EnrlST!U18*100,0))</f>
        <v>91</v>
      </c>
      <c r="D17" s="126">
        <f>IF(EnrlST!AG18=0,"",ROUND(EnrlST!AH18/EnrlST!AG18*100,0))</f>
        <v>93</v>
      </c>
      <c r="E17" s="126">
        <f>IF(EnrlST!AJ18=0,"",ROUND(EnrlST!AK18/EnrlST!AJ18*100,0))</f>
        <v>92</v>
      </c>
      <c r="F17" s="126">
        <f>IF(EnrlST!AS18=0,"",ROUND(EnrlST!AT18/EnrlST!AS18*100,0))</f>
        <v>101</v>
      </c>
      <c r="G17" s="126">
        <f>IF(EnrlST!AV18=0,"",ROUND(EnrlST!AW18/EnrlST!AV18*100,0))</f>
        <v>93</v>
      </c>
      <c r="H17" s="126">
        <f>IF(EnrlST!BE18=0,"",ROUND(EnrlST!BF18/EnrlST!BE18*100,0))</f>
        <v>105</v>
      </c>
      <c r="I17" s="126">
        <f>IF((EnrlST!AT18+EnrlST!BF18)=0,"",ROUND((EnrlST!AT18+EnrlST!BF18)/(EnrlST!BE18+EnrlST!AS18)*100,0))</f>
        <v>102</v>
      </c>
      <c r="J17" s="126">
        <f>IF(EnrlST!BH18=0,"",ROUND(EnrlST!BI18/EnrlST!BH18*100,0))</f>
        <v>94</v>
      </c>
    </row>
    <row r="18" spans="1:10" s="58" customFormat="1" ht="19.5" customHeight="1" x14ac:dyDescent="0.25">
      <c r="A18" s="35">
        <v>14</v>
      </c>
      <c r="B18" s="36" t="s">
        <v>27</v>
      </c>
      <c r="C18" s="126">
        <f>IF(EnrlST!V19=0,"",ROUND(EnrlST!V19/EnrlST!U19*100,0))</f>
        <v>98</v>
      </c>
      <c r="D18" s="126">
        <f>IF(EnrlST!AG19=0,"",ROUND(EnrlST!AH19/EnrlST!AG19*100,0))</f>
        <v>102</v>
      </c>
      <c r="E18" s="126">
        <f>IF(EnrlST!AJ19=0,"",ROUND(EnrlST!AK19/EnrlST!AJ19*100,0))</f>
        <v>99</v>
      </c>
      <c r="F18" s="126">
        <f>IF(EnrlST!AS19=0,"",ROUND(EnrlST!AT19/EnrlST!AS19*100,0))</f>
        <v>59</v>
      </c>
      <c r="G18" s="126">
        <f>IF(EnrlST!AV19=0,"",ROUND(EnrlST!AW19/EnrlST!AV19*100,0))</f>
        <v>95</v>
      </c>
      <c r="H18" s="126">
        <f>IF(EnrlST!BE19=0,"",ROUND(EnrlST!BF19/EnrlST!BE19*100,0))</f>
        <v>65</v>
      </c>
      <c r="I18" s="126">
        <f>IF((EnrlST!AT19+EnrlST!BF19)=0,"",ROUND((EnrlST!AT19+EnrlST!BF19)/(EnrlST!BE19+EnrlST!AS19)*100,0))</f>
        <v>61</v>
      </c>
      <c r="J18" s="126">
        <f>IF(EnrlST!BH19=0,"",ROUND(EnrlST!BI19/EnrlST!BH19*100,0))</f>
        <v>94</v>
      </c>
    </row>
    <row r="19" spans="1:10" s="58" customFormat="1" ht="19.5" customHeight="1" x14ac:dyDescent="0.25">
      <c r="A19" s="35">
        <v>15</v>
      </c>
      <c r="B19" s="36" t="s">
        <v>28</v>
      </c>
      <c r="C19" s="126">
        <f>IF(EnrlST!V20=0,"",ROUND(EnrlST!V20/EnrlST!U20*100,0))</f>
        <v>91</v>
      </c>
      <c r="D19" s="126">
        <f>IF(EnrlST!AG20=0,"",ROUND(EnrlST!AH20/EnrlST!AG20*100,0))</f>
        <v>85</v>
      </c>
      <c r="E19" s="126">
        <f>IF(EnrlST!AJ20=0,"",ROUND(EnrlST!AK20/EnrlST!AJ20*100,0))</f>
        <v>89</v>
      </c>
      <c r="F19" s="126">
        <f>IF(EnrlST!AS20=0,"",ROUND(EnrlST!AT20/EnrlST!AS20*100,0))</f>
        <v>67</v>
      </c>
      <c r="G19" s="126">
        <f>IF(EnrlST!AV20=0,"",ROUND(EnrlST!AW20/EnrlST!AV20*100,0))</f>
        <v>87</v>
      </c>
      <c r="H19" s="126">
        <f>IF(EnrlST!BE20=0,"",ROUND(EnrlST!BF20/EnrlST!BE20*100,0))</f>
        <v>76</v>
      </c>
      <c r="I19" s="126">
        <f>IF((EnrlST!AT20+EnrlST!BF20)=0,"",ROUND((EnrlST!AT20+EnrlST!BF20)/(EnrlST!BE20+EnrlST!AS20)*100,0))</f>
        <v>71</v>
      </c>
      <c r="J19" s="126">
        <f>IF(EnrlST!BH20=0,"",ROUND(EnrlST!BI20/EnrlST!BH20*100,0))</f>
        <v>86</v>
      </c>
    </row>
    <row r="20" spans="1:10" s="58" customFormat="1" ht="19.5" customHeight="1" x14ac:dyDescent="0.25">
      <c r="A20" s="35">
        <v>16</v>
      </c>
      <c r="B20" s="36" t="s">
        <v>29</v>
      </c>
      <c r="C20" s="126">
        <f>IF(EnrlST!V21=0,"",ROUND(EnrlST!V21/EnrlST!U21*100,0))</f>
        <v>83</v>
      </c>
      <c r="D20" s="126">
        <f>IF(EnrlST!AG21=0,"",ROUND(EnrlST!AH21/EnrlST!AG21*100,0))</f>
        <v>91</v>
      </c>
      <c r="E20" s="126">
        <f>IF(EnrlST!AJ21=0,"",ROUND(EnrlST!AK21/EnrlST!AJ21*100,0))</f>
        <v>85</v>
      </c>
      <c r="F20" s="126">
        <f>IF(EnrlST!AS21=0,"",ROUND(EnrlST!AT21/EnrlST!AS21*100,0))</f>
        <v>82</v>
      </c>
      <c r="G20" s="126">
        <f>IF(EnrlST!AV21=0,"",ROUND(EnrlST!AW21/EnrlST!AV21*100,0))</f>
        <v>85</v>
      </c>
      <c r="H20" s="126">
        <f>IF(EnrlST!BE21=0,"",ROUND(EnrlST!BF21/EnrlST!BE21*100,0))</f>
        <v>86</v>
      </c>
      <c r="I20" s="126">
        <f>IF((EnrlST!AT21+EnrlST!BF21)=0,"",ROUND((EnrlST!AT21+EnrlST!BF21)/(EnrlST!BE21+EnrlST!AS21)*100,0))</f>
        <v>83</v>
      </c>
      <c r="J20" s="126">
        <f>IF(EnrlST!BH21=0,"",ROUND(EnrlST!BI21/EnrlST!BH21*100,0))</f>
        <v>85</v>
      </c>
    </row>
    <row r="21" spans="1:10" s="58" customFormat="1" ht="19.5" customHeight="1" x14ac:dyDescent="0.25">
      <c r="A21" s="35">
        <v>17</v>
      </c>
      <c r="B21" s="36" t="s">
        <v>30</v>
      </c>
      <c r="C21" s="126">
        <f>IF(EnrlST!V22=0,"",ROUND(EnrlST!V22/EnrlST!U22*100,0))</f>
        <v>100</v>
      </c>
      <c r="D21" s="126">
        <f>IF(EnrlST!AG22=0,"",ROUND(EnrlST!AH22/EnrlST!AG22*100,0))</f>
        <v>113</v>
      </c>
      <c r="E21" s="126">
        <f>IF(EnrlST!AJ22=0,"",ROUND(EnrlST!AK22/EnrlST!AJ22*100,0))</f>
        <v>103</v>
      </c>
      <c r="F21" s="126">
        <f>IF(EnrlST!AS22=0,"",ROUND(EnrlST!AT22/EnrlST!AS22*100,0))</f>
        <v>111</v>
      </c>
      <c r="G21" s="126">
        <f>IF(EnrlST!AV22=0,"",ROUND(EnrlST!AW22/EnrlST!AV22*100,0))</f>
        <v>104</v>
      </c>
      <c r="H21" s="126">
        <f>IF(EnrlST!BE22=0,"",ROUND(EnrlST!BF22/EnrlST!BE22*100,0))</f>
        <v>124</v>
      </c>
      <c r="I21" s="126">
        <f>IF((EnrlST!AT22+EnrlST!BF22)=0,"",ROUND((EnrlST!AT22+EnrlST!BF22)/(EnrlST!BE22+EnrlST!AS22)*100,0))</f>
        <v>113</v>
      </c>
      <c r="J21" s="126">
        <f>IF(EnrlST!BH22=0,"",ROUND(EnrlST!BI22/EnrlST!BH22*100,0))</f>
        <v>104</v>
      </c>
    </row>
    <row r="22" spans="1:10" s="58" customFormat="1" ht="19.5" customHeight="1" x14ac:dyDescent="0.25">
      <c r="A22" s="35">
        <v>18</v>
      </c>
      <c r="B22" s="36" t="s">
        <v>31</v>
      </c>
      <c r="C22" s="126">
        <f>IF(EnrlST!V23=0,"",ROUND(EnrlST!V23/EnrlST!U23*100,0))</f>
        <v>92</v>
      </c>
      <c r="D22" s="126">
        <f>IF(EnrlST!AG23=0,"",ROUND(EnrlST!AH23/EnrlST!AG23*100,0))</f>
        <v>93</v>
      </c>
      <c r="E22" s="126">
        <f>IF(EnrlST!AJ23=0,"",ROUND(EnrlST!AK23/EnrlST!AJ23*100,0))</f>
        <v>92</v>
      </c>
      <c r="F22" s="126">
        <f>IF(EnrlST!AS23=0,"",ROUND(EnrlST!AT23/EnrlST!AS23*100,0))</f>
        <v>102</v>
      </c>
      <c r="G22" s="126">
        <f>IF(EnrlST!AV23=0,"",ROUND(EnrlST!AW23/EnrlST!AV23*100,0))</f>
        <v>93</v>
      </c>
      <c r="H22" s="126">
        <f>IF(EnrlST!BE23=0,"",ROUND(EnrlST!BF23/EnrlST!BE23*100,0))</f>
        <v>99</v>
      </c>
      <c r="I22" s="126">
        <f>IF((EnrlST!AT23+EnrlST!BF23)=0,"",ROUND((EnrlST!AT23+EnrlST!BF23)/(EnrlST!BE23+EnrlST!AS23)*100,0))</f>
        <v>101</v>
      </c>
      <c r="J22" s="126">
        <f>IF(EnrlST!BH23=0,"",ROUND(EnrlST!BI23/EnrlST!BH23*100,0))</f>
        <v>94</v>
      </c>
    </row>
    <row r="23" spans="1:10" s="58" customFormat="1" ht="19.5" customHeight="1" x14ac:dyDescent="0.25">
      <c r="A23" s="35">
        <v>19</v>
      </c>
      <c r="B23" s="36" t="s">
        <v>55</v>
      </c>
      <c r="C23" s="126">
        <f>IF(EnrlST!V24=0,"",ROUND(EnrlST!V24/EnrlST!U24*100,0))</f>
        <v>92</v>
      </c>
      <c r="D23" s="126">
        <f>IF(EnrlST!AG24=0,"",ROUND(EnrlST!AH24/EnrlST!AG24*100,0))</f>
        <v>92</v>
      </c>
      <c r="E23" s="126">
        <f>IF(EnrlST!AJ24=0,"",ROUND(EnrlST!AK24/EnrlST!AJ24*100,0))</f>
        <v>92</v>
      </c>
      <c r="F23" s="126">
        <f>IF(EnrlST!AS24=0,"",ROUND(EnrlST!AT24/EnrlST!AS24*100,0))</f>
        <v>99</v>
      </c>
      <c r="G23" s="126">
        <f>IF(EnrlST!AV24=0,"",ROUND(EnrlST!AW24/EnrlST!AV24*100,0))</f>
        <v>93</v>
      </c>
      <c r="H23" s="126">
        <f>IF(EnrlST!BE24=0,"",ROUND(EnrlST!BF24/EnrlST!BE24*100,0))</f>
        <v>90</v>
      </c>
      <c r="I23" s="126">
        <f>IF((EnrlST!AT24+EnrlST!BF24)=0,"",ROUND((EnrlST!AT24+EnrlST!BF24)/(EnrlST!BE24+EnrlST!AS24)*100,0))</f>
        <v>95</v>
      </c>
      <c r="J23" s="126">
        <f>IF(EnrlST!BH24=0,"",ROUND(EnrlST!BI24/EnrlST!BH24*100,0))</f>
        <v>93</v>
      </c>
    </row>
    <row r="24" spans="1:10" s="58" customFormat="1" ht="19.5" customHeight="1" x14ac:dyDescent="0.25">
      <c r="A24" s="35">
        <v>20</v>
      </c>
      <c r="B24" s="2" t="s">
        <v>56</v>
      </c>
      <c r="C24" s="126">
        <f>IF(EnrlST!V25=0,"",ROUND(EnrlST!V25/EnrlST!U25*100,0))</f>
        <v>96</v>
      </c>
      <c r="D24" s="126">
        <f>IF(EnrlST!AG25=0,"",ROUND(EnrlST!AH25/EnrlST!AG25*100,0))</f>
        <v>88</v>
      </c>
      <c r="E24" s="126">
        <f>IF(EnrlST!AJ25=0,"",ROUND(EnrlST!AK25/EnrlST!AJ25*100,0))</f>
        <v>94</v>
      </c>
      <c r="F24" s="126">
        <f>IF(EnrlST!AS25=0,"",ROUND(EnrlST!AT25/EnrlST!AS25*100,0))</f>
        <v>86</v>
      </c>
      <c r="G24" s="126">
        <f>IF(EnrlST!AV25=0,"",ROUND(EnrlST!AW25/EnrlST!AV25*100,0))</f>
        <v>93</v>
      </c>
      <c r="H24" s="126">
        <f>IF(EnrlST!BE25=0,"",ROUND(EnrlST!BF25/EnrlST!BE25*100,0))</f>
        <v>68</v>
      </c>
      <c r="I24" s="126">
        <f>IF((EnrlST!AT25+EnrlST!BF25)=0,"",ROUND((EnrlST!AT25+EnrlST!BF25)/(EnrlST!BE25+EnrlST!AS25)*100,0))</f>
        <v>81</v>
      </c>
      <c r="J24" s="126">
        <f>IF(EnrlST!BH25=0,"",ROUND(EnrlST!BI25/EnrlST!BH25*100,0))</f>
        <v>92</v>
      </c>
    </row>
    <row r="25" spans="1:10" s="58" customFormat="1" ht="19.5" customHeight="1" x14ac:dyDescent="0.25">
      <c r="A25" s="35">
        <v>21</v>
      </c>
      <c r="B25" s="36" t="s">
        <v>87</v>
      </c>
      <c r="C25" s="126" t="str">
        <f>IF(EnrlST!V26=0,"",ROUND(EnrlST!V26/EnrlST!U26*100,0))</f>
        <v/>
      </c>
      <c r="D25" s="126" t="str">
        <f>IF(EnrlST!AG26=0,"",ROUND(EnrlST!AH26/EnrlST!AG26*100,0))</f>
        <v/>
      </c>
      <c r="E25" s="126" t="str">
        <f>IF(EnrlST!AJ26=0,"",ROUND(EnrlST!AK26/EnrlST!AJ26*100,0))</f>
        <v/>
      </c>
      <c r="F25" s="126" t="str">
        <f>IF(EnrlST!AS26=0,"",ROUND(EnrlST!AT26/EnrlST!AS26*100,0))</f>
        <v/>
      </c>
      <c r="G25" s="126" t="str">
        <f>IF(EnrlST!AV26=0,"",ROUND(EnrlST!AW26/EnrlST!AV26*100,0))</f>
        <v/>
      </c>
      <c r="H25" s="126" t="str">
        <f>IF(EnrlST!BE26=0,"",ROUND(EnrlST!BF26/EnrlST!BE26*100,0))</f>
        <v/>
      </c>
      <c r="I25" s="126" t="str">
        <f>IF((EnrlST!AT26+EnrlST!BF26)=0,"",ROUND((EnrlST!AT26+EnrlST!BF26)/(EnrlST!BE26+EnrlST!AS26)*100,0))</f>
        <v/>
      </c>
      <c r="J25" s="126" t="str">
        <f>IF(EnrlST!BH26=0,"",ROUND(EnrlST!BI26/EnrlST!BH26*100,0))</f>
        <v/>
      </c>
    </row>
    <row r="26" spans="1:10" s="58" customFormat="1" ht="19.5" customHeight="1" x14ac:dyDescent="0.25">
      <c r="A26" s="35">
        <v>22</v>
      </c>
      <c r="B26" s="36" t="s">
        <v>33</v>
      </c>
      <c r="C26" s="126">
        <f>IF(EnrlST!V27=0,"",ROUND(EnrlST!V27/EnrlST!U27*100,0))</f>
        <v>85</v>
      </c>
      <c r="D26" s="126">
        <f>IF(EnrlST!AG27=0,"",ROUND(EnrlST!AH27/EnrlST!AG27*100,0))</f>
        <v>71</v>
      </c>
      <c r="E26" s="126">
        <f>IF(EnrlST!AJ27=0,"",ROUND(EnrlST!AK27/EnrlST!AJ27*100,0))</f>
        <v>82</v>
      </c>
      <c r="F26" s="126">
        <f>IF(EnrlST!AS27=0,"",ROUND(EnrlST!AT27/EnrlST!AS27*100,0))</f>
        <v>70</v>
      </c>
      <c r="G26" s="126">
        <f>IF(EnrlST!AV27=0,"",ROUND(EnrlST!AW27/EnrlST!AV27*100,0))</f>
        <v>80</v>
      </c>
      <c r="H26" s="126">
        <f>IF(EnrlST!BE27=0,"",ROUND(EnrlST!BF27/EnrlST!BE27*100,0))</f>
        <v>63</v>
      </c>
      <c r="I26" s="126">
        <f>IF((EnrlST!AT27+EnrlST!BF27)=0,"",ROUND((EnrlST!AT27+EnrlST!BF27)/(EnrlST!BE27+EnrlST!AS27)*100,0))</f>
        <v>68</v>
      </c>
      <c r="J26" s="126">
        <f>IF(EnrlST!BH27=0,"",ROUND(EnrlST!BI27/EnrlST!BH27*100,0))</f>
        <v>80</v>
      </c>
    </row>
    <row r="27" spans="1:10" s="58" customFormat="1" ht="19.5" customHeight="1" x14ac:dyDescent="0.25">
      <c r="A27" s="35">
        <v>23</v>
      </c>
      <c r="B27" s="36" t="s">
        <v>34</v>
      </c>
      <c r="C27" s="126">
        <f>IF(EnrlST!V28=0,"",ROUND(EnrlST!V28/EnrlST!U28*100,0))</f>
        <v>101</v>
      </c>
      <c r="D27" s="126">
        <f>IF(EnrlST!AG28=0,"",ROUND(EnrlST!AH28/EnrlST!AG28*100,0))</f>
        <v>125</v>
      </c>
      <c r="E27" s="126">
        <f>IF(EnrlST!AJ28=0,"",ROUND(EnrlST!AK28/EnrlST!AJ28*100,0))</f>
        <v>108</v>
      </c>
      <c r="F27" s="126">
        <f>IF(EnrlST!AS28=0,"",ROUND(EnrlST!AT28/EnrlST!AS28*100,0))</f>
        <v>126</v>
      </c>
      <c r="G27" s="126">
        <f>IF(EnrlST!AV28=0,"",ROUND(EnrlST!AW28/EnrlST!AV28*100,0))</f>
        <v>109</v>
      </c>
      <c r="H27" s="126">
        <f>IF(EnrlST!BE28=0,"",ROUND(EnrlST!BF28/EnrlST!BE28*100,0))</f>
        <v>118</v>
      </c>
      <c r="I27" s="126">
        <f>IF((EnrlST!AT28+EnrlST!BF28)=0,"",ROUND((EnrlST!AT28+EnrlST!BF28)/(EnrlST!BE28+EnrlST!AS28)*100,0))</f>
        <v>123</v>
      </c>
      <c r="J27" s="126">
        <f>IF(EnrlST!BH28=0,"",ROUND(EnrlST!BI28/EnrlST!BH28*100,0))</f>
        <v>110</v>
      </c>
    </row>
    <row r="28" spans="1:10" s="58" customFormat="1" ht="19.5" customHeight="1" x14ac:dyDescent="0.25">
      <c r="A28" s="35">
        <v>24</v>
      </c>
      <c r="B28" s="36" t="s">
        <v>35</v>
      </c>
      <c r="C28" s="126">
        <f>IF(EnrlST!V29=0,"",ROUND(EnrlST!V29/EnrlST!U29*100,0))</f>
        <v>92</v>
      </c>
      <c r="D28" s="126">
        <f>IF(EnrlST!AG29=0,"",ROUND(EnrlST!AH29/EnrlST!AG29*100,0))</f>
        <v>93</v>
      </c>
      <c r="E28" s="126">
        <f>IF(EnrlST!AJ29=0,"",ROUND(EnrlST!AK29/EnrlST!AJ29*100,0))</f>
        <v>92</v>
      </c>
      <c r="F28" s="126">
        <f>IF(EnrlST!AS29=0,"",ROUND(EnrlST!AT29/EnrlST!AS29*100,0))</f>
        <v>90</v>
      </c>
      <c r="G28" s="126">
        <f>IF(EnrlST!AV29=0,"",ROUND(EnrlST!AW29/EnrlST!AV29*100,0))</f>
        <v>92</v>
      </c>
      <c r="H28" s="126">
        <f>IF(EnrlST!BE29=0,"",ROUND(EnrlST!BF29/EnrlST!BE29*100,0))</f>
        <v>103</v>
      </c>
      <c r="I28" s="126">
        <f>IF((EnrlST!AT29+EnrlST!BF29)=0,"",ROUND((EnrlST!AT29+EnrlST!BF29)/(EnrlST!BE29+EnrlST!AS29)*100,0))</f>
        <v>94</v>
      </c>
      <c r="J28" s="126">
        <f>IF(EnrlST!BH29=0,"",ROUND(EnrlST!BI29/EnrlST!BH29*100,0))</f>
        <v>92</v>
      </c>
    </row>
    <row r="29" spans="1:10" s="58" customFormat="1" ht="19.5" customHeight="1" x14ac:dyDescent="0.25">
      <c r="A29" s="35">
        <v>25</v>
      </c>
      <c r="B29" s="36" t="s">
        <v>36</v>
      </c>
      <c r="C29" s="126">
        <f>IF(EnrlST!V30=0,"",ROUND(EnrlST!V30/EnrlST!U30*100,0))</f>
        <v>95</v>
      </c>
      <c r="D29" s="126">
        <f>IF(EnrlST!AG30=0,"",ROUND(EnrlST!AH30/EnrlST!AG30*100,0))</f>
        <v>89</v>
      </c>
      <c r="E29" s="126">
        <f>IF(EnrlST!AJ30=0,"",ROUND(EnrlST!AK30/EnrlST!AJ30*100,0))</f>
        <v>93</v>
      </c>
      <c r="F29" s="126">
        <f>IF(EnrlST!AS30=0,"",ROUND(EnrlST!AT30/EnrlST!AS30*100,0))</f>
        <v>87</v>
      </c>
      <c r="G29" s="126">
        <f>IF(EnrlST!AV30=0,"",ROUND(EnrlST!AW30/EnrlST!AV30*100,0))</f>
        <v>92</v>
      </c>
      <c r="H29" s="126">
        <f>IF(EnrlST!BE30=0,"",ROUND(EnrlST!BF30/EnrlST!BE30*100,0))</f>
        <v>70</v>
      </c>
      <c r="I29" s="126">
        <f>IF((EnrlST!AT30+EnrlST!BF30)=0,"",ROUND((EnrlST!AT30+EnrlST!BF30)/(EnrlST!BE30+EnrlST!AS30)*100,0))</f>
        <v>83</v>
      </c>
      <c r="J29" s="126">
        <f>IF(EnrlST!BH30=0,"",ROUND(EnrlST!BI30/EnrlST!BH30*100,0))</f>
        <v>91</v>
      </c>
    </row>
    <row r="30" spans="1:10" s="58" customFormat="1" ht="19.5" customHeight="1" x14ac:dyDescent="0.25">
      <c r="A30" s="35">
        <v>26</v>
      </c>
      <c r="B30" s="36" t="s">
        <v>37</v>
      </c>
      <c r="C30" s="126">
        <f>IF(EnrlST!V31=0,"",ROUND(EnrlST!V31/EnrlST!U31*100,0))</f>
        <v>93</v>
      </c>
      <c r="D30" s="126">
        <f>IF(EnrlST!AG31=0,"",ROUND(EnrlST!AH31/EnrlST!AG31*100,0))</f>
        <v>81</v>
      </c>
      <c r="E30" s="126">
        <f>IF(EnrlST!AJ31=0,"",ROUND(EnrlST!AK31/EnrlST!AJ31*100,0))</f>
        <v>90</v>
      </c>
      <c r="F30" s="126">
        <f>IF(EnrlST!AS31=0,"",ROUND(EnrlST!AT31/EnrlST!AS31*100,0))</f>
        <v>66</v>
      </c>
      <c r="G30" s="126">
        <f>IF(EnrlST!AV31=0,"",ROUND(EnrlST!AW31/EnrlST!AV31*100,0))</f>
        <v>86</v>
      </c>
      <c r="H30" s="126">
        <f>IF(EnrlST!BE31=0,"",ROUND(EnrlST!BF31/EnrlST!BE31*100,0))</f>
        <v>64</v>
      </c>
      <c r="I30" s="126">
        <f>IF((EnrlST!AT31+EnrlST!BF31)=0,"",ROUND((EnrlST!AT31+EnrlST!BF31)/(EnrlST!BE31+EnrlST!AS31)*100,0))</f>
        <v>65</v>
      </c>
      <c r="J30" s="126">
        <f>IF(EnrlST!BH31=0,"",ROUND(EnrlST!BI31/EnrlST!BH31*100,0))</f>
        <v>84</v>
      </c>
    </row>
    <row r="31" spans="1:10" s="58" customFormat="1" ht="19.5" customHeight="1" x14ac:dyDescent="0.25">
      <c r="A31" s="35">
        <v>27</v>
      </c>
      <c r="B31" s="36" t="s">
        <v>38</v>
      </c>
      <c r="C31" s="126">
        <f>IF(EnrlST!V32=0,"",ROUND(EnrlST!V32/EnrlST!U32*100,0))</f>
        <v>88</v>
      </c>
      <c r="D31" s="126">
        <f>IF(EnrlST!AG32=0,"",ROUND(EnrlST!AH32/EnrlST!AG32*100,0))</f>
        <v>99</v>
      </c>
      <c r="E31" s="126">
        <f>IF(EnrlST!AJ32=0,"",ROUND(EnrlST!AK32/EnrlST!AJ32*100,0))</f>
        <v>92</v>
      </c>
      <c r="F31" s="126">
        <f>IF(EnrlST!AS32=0,"",ROUND(EnrlST!AT32/EnrlST!AS32*100,0))</f>
        <v>97</v>
      </c>
      <c r="G31" s="126">
        <f>IF(EnrlST!AV32=0,"",ROUND(EnrlST!AW32/EnrlST!AV32*100,0))</f>
        <v>92</v>
      </c>
      <c r="H31" s="126">
        <f>IF(EnrlST!BE32=0,"",ROUND(EnrlST!BF32/EnrlST!BE32*100,0))</f>
        <v>97</v>
      </c>
      <c r="I31" s="126">
        <f>IF((EnrlST!AT32+EnrlST!BF32)=0,"",ROUND((EnrlST!AT32+EnrlST!BF32)/(EnrlST!BE32+EnrlST!AS32)*100,0))</f>
        <v>97</v>
      </c>
      <c r="J31" s="126">
        <f>IF(EnrlST!BH32=0,"",ROUND(EnrlST!BI32/EnrlST!BH32*100,0))</f>
        <v>93</v>
      </c>
    </row>
    <row r="32" spans="1:10" s="58" customFormat="1" ht="19.5" customHeight="1" x14ac:dyDescent="0.25">
      <c r="A32" s="35">
        <v>28</v>
      </c>
      <c r="B32" s="36" t="s">
        <v>39</v>
      </c>
      <c r="C32" s="126">
        <f>IF(EnrlST!V33=0,"",ROUND(EnrlST!V33/EnrlST!U33*100,0))</f>
        <v>97</v>
      </c>
      <c r="D32" s="126">
        <f>IF(EnrlST!AG33=0,"",ROUND(EnrlST!AH33/EnrlST!AG33*100,0))</f>
        <v>100</v>
      </c>
      <c r="E32" s="126">
        <f>IF(EnrlST!AJ33=0,"",ROUND(EnrlST!AK33/EnrlST!AJ33*100,0))</f>
        <v>98</v>
      </c>
      <c r="F32" s="126">
        <f>IF(EnrlST!AS33=0,"",ROUND(EnrlST!AT33/EnrlST!AS33*100,0))</f>
        <v>94</v>
      </c>
      <c r="G32" s="126">
        <f>IF(EnrlST!AV33=0,"",ROUND(EnrlST!AW33/EnrlST!AV33*100,0))</f>
        <v>98</v>
      </c>
      <c r="H32" s="126">
        <f>IF(EnrlST!BE33=0,"",ROUND(EnrlST!BF33/EnrlST!BE33*100,0))</f>
        <v>65</v>
      </c>
      <c r="I32" s="126">
        <f>IF((EnrlST!AT33+EnrlST!BF33)=0,"",ROUND((EnrlST!AT33+EnrlST!BF33)/(EnrlST!BE33+EnrlST!AS33)*100,0))</f>
        <v>84</v>
      </c>
      <c r="J32" s="126">
        <f>IF(EnrlST!BH33=0,"",ROUND(EnrlST!BI33/EnrlST!BH33*100,0))</f>
        <v>96</v>
      </c>
    </row>
    <row r="33" spans="1:10" s="58" customFormat="1" ht="19.5" customHeight="1" x14ac:dyDescent="0.25">
      <c r="A33" s="35">
        <v>29</v>
      </c>
      <c r="B33" s="36" t="s">
        <v>40</v>
      </c>
      <c r="C33" s="126">
        <f>IF(EnrlST!V34=0,"",ROUND(EnrlST!V34/EnrlST!U34*100,0))</f>
        <v>94</v>
      </c>
      <c r="D33" s="126">
        <f>IF(EnrlST!AG34=0,"",ROUND(EnrlST!AH34/EnrlST!AG34*100,0))</f>
        <v>85</v>
      </c>
      <c r="E33" s="126">
        <f>IF(EnrlST!AJ34=0,"",ROUND(EnrlST!AK34/EnrlST!AJ34*100,0))</f>
        <v>90</v>
      </c>
      <c r="F33" s="126">
        <f>IF(EnrlST!AS34=0,"",ROUND(EnrlST!AT34/EnrlST!AS34*100,0))</f>
        <v>95</v>
      </c>
      <c r="G33" s="126">
        <f>IF(EnrlST!AV34=0,"",ROUND(EnrlST!AW34/EnrlST!AV34*100,0))</f>
        <v>91</v>
      </c>
      <c r="H33" s="126">
        <f>IF(EnrlST!BE34=0,"",ROUND(EnrlST!BF34/EnrlST!BE34*100,0))</f>
        <v>113</v>
      </c>
      <c r="I33" s="126">
        <f>IF((EnrlST!AT34+EnrlST!BF34)=0,"",ROUND((EnrlST!AT34+EnrlST!BF34)/(EnrlST!BE34+EnrlST!AS34)*100,0))</f>
        <v>101</v>
      </c>
      <c r="J33" s="126">
        <f>IF(EnrlST!BH34=0,"",ROUND(EnrlST!BI34/EnrlST!BH34*100,0))</f>
        <v>93</v>
      </c>
    </row>
    <row r="34" spans="1:10" s="58" customFormat="1" ht="19.5" customHeight="1" x14ac:dyDescent="0.25">
      <c r="A34" s="35">
        <v>30</v>
      </c>
      <c r="B34" s="36" t="s">
        <v>41</v>
      </c>
      <c r="C34" s="126" t="str">
        <f>IF(EnrlST!V35=0,"",ROUND(EnrlST!V35/EnrlST!U35*100,0))</f>
        <v/>
      </c>
      <c r="D34" s="126" t="str">
        <f>IF(EnrlST!AG35=0,"",ROUND(EnrlST!AH35/EnrlST!AG35*100,0))</f>
        <v/>
      </c>
      <c r="E34" s="126" t="str">
        <f>IF(EnrlST!AJ35=0,"",ROUND(EnrlST!AK35/EnrlST!AJ35*100,0))</f>
        <v/>
      </c>
      <c r="F34" s="126" t="str">
        <f>IF(EnrlST!AS35=0,"",ROUND(EnrlST!AT35/EnrlST!AS35*100,0))</f>
        <v/>
      </c>
      <c r="G34" s="126" t="str">
        <f>IF(EnrlST!AV35=0,"",ROUND(EnrlST!AW35/EnrlST!AV35*100,0))</f>
        <v/>
      </c>
      <c r="H34" s="126" t="str">
        <f>IF(EnrlST!BE35=0,"",ROUND(EnrlST!BF35/EnrlST!BE35*100,0))</f>
        <v/>
      </c>
      <c r="I34" s="126" t="str">
        <f>IF((EnrlST!AT35+EnrlST!BF35)=0,"",ROUND((EnrlST!AT35+EnrlST!BF35)/(EnrlST!BE35+EnrlST!AS35)*100,0))</f>
        <v/>
      </c>
      <c r="J34" s="126" t="str">
        <f>IF(EnrlST!BH35=0,"",ROUND(EnrlST!BI35/EnrlST!BH35*100,0))</f>
        <v/>
      </c>
    </row>
    <row r="35" spans="1:10" s="58" customFormat="1" ht="19.5" customHeight="1" x14ac:dyDescent="0.25">
      <c r="A35" s="35">
        <v>31</v>
      </c>
      <c r="B35" s="36" t="s">
        <v>42</v>
      </c>
      <c r="C35" s="126">
        <f>IF(EnrlST!V36=0,"",ROUND(EnrlST!V36/EnrlST!U36*100,0))</f>
        <v>94</v>
      </c>
      <c r="D35" s="126">
        <f>IF(EnrlST!AG36=0,"",ROUND(EnrlST!AH36/EnrlST!AG36*100,0))</f>
        <v>84</v>
      </c>
      <c r="E35" s="126">
        <f>IF(EnrlST!AJ36=0,"",ROUND(EnrlST!AK36/EnrlST!AJ36*100,0))</f>
        <v>91</v>
      </c>
      <c r="F35" s="126">
        <f>IF(EnrlST!AS36=0,"",ROUND(EnrlST!AT36/EnrlST!AS36*100,0))</f>
        <v>69</v>
      </c>
      <c r="G35" s="126">
        <f>IF(EnrlST!AV36=0,"",ROUND(EnrlST!AW36/EnrlST!AV36*100,0))</f>
        <v>88</v>
      </c>
      <c r="H35" s="126">
        <f>IF(EnrlST!BE36=0,"",ROUND(EnrlST!BF36/EnrlST!BE36*100,0))</f>
        <v>59</v>
      </c>
      <c r="I35" s="126">
        <f>IF((EnrlST!AT36+EnrlST!BF36)=0,"",ROUND((EnrlST!AT36+EnrlST!BF36)/(EnrlST!BE36+EnrlST!AS36)*100,0))</f>
        <v>66</v>
      </c>
      <c r="J35" s="126">
        <f>IF(EnrlST!BH36=0,"",ROUND(EnrlST!BI36/EnrlST!BH36*100,0))</f>
        <v>87</v>
      </c>
    </row>
    <row r="36" spans="1:10" s="58" customFormat="1" ht="19.5" customHeight="1" x14ac:dyDescent="0.25">
      <c r="A36" s="35">
        <v>32</v>
      </c>
      <c r="B36" s="36" t="s">
        <v>43</v>
      </c>
      <c r="C36" s="126">
        <f>IF(EnrlST!V37=0,"",ROUND(EnrlST!V37/EnrlST!U37*100,0))</f>
        <v>90</v>
      </c>
      <c r="D36" s="126">
        <f>IF(EnrlST!AG37=0,"",ROUND(EnrlST!AH37/EnrlST!AG37*100,0))</f>
        <v>81</v>
      </c>
      <c r="E36" s="126">
        <f>IF(EnrlST!AJ37=0,"",ROUND(EnrlST!AK37/EnrlST!AJ37*100,0))</f>
        <v>87</v>
      </c>
      <c r="F36" s="126">
        <f>IF(EnrlST!AS37=0,"",ROUND(EnrlST!AT37/EnrlST!AS37*100,0))</f>
        <v>84</v>
      </c>
      <c r="G36" s="126">
        <f>IF(EnrlST!AV37=0,"",ROUND(EnrlST!AW37/EnrlST!AV37*100,0))</f>
        <v>86</v>
      </c>
      <c r="H36" s="126">
        <f>IF(EnrlST!BE37=0,"",ROUND(EnrlST!BF37/EnrlST!BE37*100,0))</f>
        <v>120</v>
      </c>
      <c r="I36" s="126">
        <f>IF((EnrlST!AT37+EnrlST!BF37)=0,"",ROUND((EnrlST!AT37+EnrlST!BF37)/(EnrlST!BE37+EnrlST!AS37)*100,0))</f>
        <v>94</v>
      </c>
      <c r="J36" s="126">
        <f>IF(EnrlST!BH37=0,"",ROUND(EnrlST!BI37/EnrlST!BH37*100,0))</f>
        <v>89</v>
      </c>
    </row>
    <row r="37" spans="1:10" s="58" customFormat="1" ht="19.5" customHeight="1" x14ac:dyDescent="0.25">
      <c r="A37" s="35">
        <v>33</v>
      </c>
      <c r="B37" s="36" t="s">
        <v>44</v>
      </c>
      <c r="C37" s="126">
        <f>IF(EnrlST!V38=0,"",ROUND(EnrlST!V38/EnrlST!U38*100,0))</f>
        <v>83</v>
      </c>
      <c r="D37" s="126">
        <f>IF(EnrlST!AG38=0,"",ROUND(EnrlST!AH38/EnrlST!AG38*100,0))</f>
        <v>81</v>
      </c>
      <c r="E37" s="126">
        <f>IF(EnrlST!AJ38=0,"",ROUND(EnrlST!AK38/EnrlST!AJ38*100,0))</f>
        <v>82</v>
      </c>
      <c r="F37" s="126">
        <f>IF(EnrlST!AS38=0,"",ROUND(EnrlST!AT38/EnrlST!AS38*100,0))</f>
        <v>86</v>
      </c>
      <c r="G37" s="126">
        <f>IF(EnrlST!AV38=0,"",ROUND(EnrlST!AW38/EnrlST!AV38*100,0))</f>
        <v>83</v>
      </c>
      <c r="H37" s="126">
        <f>IF(EnrlST!BE38=0,"",ROUND(EnrlST!BF38/EnrlST!BE38*100,0))</f>
        <v>95</v>
      </c>
      <c r="I37" s="126">
        <f>IF((EnrlST!AT38+EnrlST!BF38)=0,"",ROUND((EnrlST!AT38+EnrlST!BF38)/(EnrlST!BE38+EnrlST!AS38)*100,0))</f>
        <v>90</v>
      </c>
      <c r="J37" s="126">
        <f>IF(EnrlST!BH38=0,"",ROUND(EnrlST!BI38/EnrlST!BH38*100,0))</f>
        <v>85</v>
      </c>
    </row>
    <row r="38" spans="1:10" s="58" customFormat="1" ht="19.5" customHeight="1" x14ac:dyDescent="0.25">
      <c r="A38" s="35">
        <v>34</v>
      </c>
      <c r="B38" s="36" t="s">
        <v>45</v>
      </c>
      <c r="C38" s="126">
        <f>IF(EnrlST!V39=0,"",ROUND(EnrlST!V39/EnrlST!U39*100,0))</f>
        <v>95</v>
      </c>
      <c r="D38" s="126">
        <f>IF(EnrlST!AG39=0,"",ROUND(EnrlST!AH39/EnrlST!AG39*100,0))</f>
        <v>115</v>
      </c>
      <c r="E38" s="126">
        <f>IF(EnrlST!AJ39=0,"",ROUND(EnrlST!AK39/EnrlST!AJ39*100,0))</f>
        <v>103</v>
      </c>
      <c r="F38" s="126">
        <f>IF(EnrlST!AS39=0,"",ROUND(EnrlST!AT39/EnrlST!AS39*100,0))</f>
        <v>102</v>
      </c>
      <c r="G38" s="126">
        <f>IF(EnrlST!AV39=0,"",ROUND(EnrlST!AW39/EnrlST!AV39*100,0))</f>
        <v>102</v>
      </c>
      <c r="H38" s="126">
        <f>IF(EnrlST!BE39=0,"",ROUND(EnrlST!BF39/EnrlST!BE39*100,0))</f>
        <v>107</v>
      </c>
      <c r="I38" s="126">
        <f>IF((EnrlST!AT39+EnrlST!BF39)=0,"",ROUND((EnrlST!AT39+EnrlST!BF39)/(EnrlST!BE39+EnrlST!AS39)*100,0))</f>
        <v>104</v>
      </c>
      <c r="J38" s="126">
        <f>IF(EnrlST!BH39=0,"",ROUND(EnrlST!BI39/EnrlST!BH39*100,0))</f>
        <v>103</v>
      </c>
    </row>
    <row r="39" spans="1:10" s="58" customFormat="1" ht="19.5" customHeight="1" x14ac:dyDescent="0.25">
      <c r="A39" s="35">
        <v>35</v>
      </c>
      <c r="B39" s="36" t="s">
        <v>46</v>
      </c>
      <c r="C39" s="126" t="str">
        <f>IF(EnrlST!V40=0,"",ROUND(EnrlST!V40/EnrlST!U40*100,0))</f>
        <v/>
      </c>
      <c r="D39" s="126" t="str">
        <f>IF(EnrlST!AG40=0,"",ROUND(EnrlST!AH40/EnrlST!AG40*100,0))</f>
        <v/>
      </c>
      <c r="E39" s="126" t="str">
        <f>IF(EnrlST!AJ40=0,"",ROUND(EnrlST!AK40/EnrlST!AJ40*100,0))</f>
        <v/>
      </c>
      <c r="F39" s="126" t="str">
        <f>IF(EnrlST!AS40=0,"",ROUND(EnrlST!AT40/EnrlST!AS40*100,0))</f>
        <v/>
      </c>
      <c r="G39" s="126" t="str">
        <f>IF(EnrlST!AV40=0,"",ROUND(EnrlST!AW40/EnrlST!AV40*100,0))</f>
        <v/>
      </c>
      <c r="H39" s="126" t="str">
        <f>IF(EnrlST!BE40=0,"",ROUND(EnrlST!BF40/EnrlST!BE40*100,0))</f>
        <v/>
      </c>
      <c r="I39" s="126" t="str">
        <f>IF((EnrlST!AT40+EnrlST!BF40)=0,"",ROUND((EnrlST!AT40+EnrlST!BF40)/(EnrlST!BE40+EnrlST!AS40)*100,0))</f>
        <v/>
      </c>
      <c r="J39" s="126" t="str">
        <f>IF(EnrlST!BH40=0,"",ROUND(EnrlST!BI40/EnrlST!BH40*100,0))</f>
        <v/>
      </c>
    </row>
    <row r="40" spans="1:10" s="117" customFormat="1" ht="19.5" customHeight="1" x14ac:dyDescent="0.25">
      <c r="A40" s="242" t="s">
        <v>47</v>
      </c>
      <c r="B40" s="242"/>
      <c r="C40" s="128">
        <f>IF(EnrlST!V41=0,"",ROUND(EnrlST!V41/EnrlST!U41*100,0))</f>
        <v>94</v>
      </c>
      <c r="D40" s="128">
        <f>IF(EnrlST!AG41=0,"",ROUND(EnrlST!AH41/EnrlST!AG41*100,0))</f>
        <v>91</v>
      </c>
      <c r="E40" s="128">
        <f>IF(EnrlST!AJ41=0,"",ROUND(EnrlST!AK41/EnrlST!AJ41*100,0))</f>
        <v>93</v>
      </c>
      <c r="F40" s="128">
        <f>IF(EnrlST!AS41=0,"",ROUND(EnrlST!AT41/EnrlST!AS41*100,0))</f>
        <v>81</v>
      </c>
      <c r="G40" s="128">
        <f>IF(EnrlST!AV41=0,"",ROUND(EnrlST!AW41/EnrlST!AV41*100,0))</f>
        <v>92</v>
      </c>
      <c r="H40" s="128">
        <f>IF(EnrlST!BE41=0,"",ROUND(EnrlST!BF41/EnrlST!BE41*100,0))</f>
        <v>74</v>
      </c>
      <c r="I40" s="128">
        <f>IF((EnrlST!AT41+EnrlST!BF41)=0,"",ROUND((EnrlST!AT41+EnrlST!BF41)/(EnrlST!BE41+EnrlST!AS41)*100,0))</f>
        <v>78</v>
      </c>
      <c r="J40" s="128">
        <f>IF(EnrlST!BH41=0,"",ROUND(EnrlST!BI41/EnrlST!BH41*100,0))</f>
        <v>91</v>
      </c>
    </row>
    <row r="41" spans="1:10" s="58" customFormat="1" x14ac:dyDescent="0.25">
      <c r="A41" s="59"/>
      <c r="B41" s="59"/>
      <c r="C41" s="43"/>
      <c r="D41" s="43"/>
      <c r="E41" s="43"/>
      <c r="F41" s="43"/>
      <c r="G41" s="43"/>
      <c r="H41" s="43"/>
      <c r="I41" s="43"/>
      <c r="J41" s="43"/>
    </row>
    <row r="47" spans="1:10" s="69" customFormat="1" x14ac:dyDescent="0.25"/>
  </sheetData>
  <mergeCells count="1">
    <mergeCell ref="A40:B40"/>
  </mergeCells>
  <printOptions horizontalCentered="1"/>
  <pageMargins left="0.2" right="0.22" top="0.44" bottom="0.59" header="0.2" footer="0.33"/>
  <pageSetup paperSize="9" scale="98" firstPageNumber="65" orientation="portrait" useFirstPageNumber="1" r:id="rId1"/>
  <headerFooter alignWithMargins="0">
    <oddFooter>&amp;LSTATISTICS OF SCHOOL EDUCATION 2010-11&amp;R&amp;P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showZeros="0" view="pageBreakPreview" topLeftCell="AK10" zoomScaleSheetLayoutView="100" workbookViewId="0">
      <selection activeCell="AW16" sqref="AW16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9" style="5" customWidth="1"/>
    <col min="4" max="4" width="7.5703125" style="5" customWidth="1"/>
    <col min="5" max="5" width="9" style="5" customWidth="1"/>
    <col min="6" max="6" width="7.5703125" style="5" customWidth="1"/>
    <col min="7" max="7" width="9" style="5" customWidth="1"/>
    <col min="8" max="8" width="7.5703125" style="5" customWidth="1"/>
    <col min="9" max="9" width="9" style="5" customWidth="1"/>
    <col min="10" max="10" width="7.5703125" style="5" customWidth="1"/>
    <col min="11" max="11" width="7.85546875" style="5" customWidth="1"/>
    <col min="12" max="12" width="9" style="5" customWidth="1"/>
    <col min="13" max="13" width="6.85546875" style="5" customWidth="1"/>
    <col min="14" max="14" width="9" style="5" customWidth="1"/>
    <col min="15" max="15" width="6.85546875" style="5" customWidth="1"/>
    <col min="16" max="16" width="9" style="5" customWidth="1"/>
    <col min="17" max="17" width="6.85546875" style="5" customWidth="1"/>
    <col min="18" max="18" width="9" style="5" customWidth="1"/>
    <col min="19" max="19" width="6.85546875" style="5" customWidth="1"/>
    <col min="20" max="21" width="9" style="5" customWidth="1"/>
    <col min="22" max="22" width="7" style="5" customWidth="1"/>
    <col min="23" max="23" width="9" style="5" customWidth="1"/>
    <col min="24" max="24" width="7" style="5" customWidth="1"/>
    <col min="25" max="25" width="9" style="5" customWidth="1"/>
    <col min="26" max="26" width="7" style="5" customWidth="1"/>
    <col min="27" max="27" width="9" style="5" customWidth="1"/>
    <col min="28" max="28" width="7" style="5" customWidth="1"/>
    <col min="29" max="30" width="9" style="5" customWidth="1"/>
    <col min="31" max="31" width="7.28515625" style="5" customWidth="1"/>
    <col min="32" max="32" width="9" style="5" customWidth="1"/>
    <col min="33" max="33" width="7.28515625" style="5" customWidth="1"/>
    <col min="34" max="34" width="9" style="5" customWidth="1"/>
    <col min="35" max="35" width="7.28515625" style="5" customWidth="1"/>
    <col min="36" max="36" width="9" style="5" customWidth="1"/>
    <col min="37" max="37" width="7.28515625" style="5" customWidth="1"/>
    <col min="38" max="38" width="8.7109375" style="5" customWidth="1"/>
    <col min="39" max="39" width="9" style="5" customWidth="1"/>
    <col min="40" max="40" width="7.5703125" style="5" customWidth="1"/>
    <col min="41" max="41" width="9" style="5" customWidth="1"/>
    <col min="42" max="42" width="7.5703125" style="5" customWidth="1"/>
    <col min="43" max="43" width="9" style="5" customWidth="1"/>
    <col min="44" max="44" width="7.5703125" style="5" customWidth="1"/>
    <col min="45" max="45" width="9" style="5" customWidth="1"/>
    <col min="46" max="46" width="7.5703125" style="5" customWidth="1"/>
    <col min="47" max="47" width="7.7109375" style="5" customWidth="1"/>
    <col min="48" max="16384" width="9.140625" style="5"/>
  </cols>
  <sheetData>
    <row r="1" spans="1:47" s="4" customFormat="1" ht="24.75" customHeight="1" x14ac:dyDescent="0.25">
      <c r="B1" s="1"/>
      <c r="C1" s="240" t="s">
        <v>170</v>
      </c>
      <c r="D1" s="240"/>
      <c r="E1" s="240"/>
      <c r="F1" s="240"/>
      <c r="G1" s="240"/>
      <c r="H1" s="240"/>
      <c r="I1" s="240"/>
      <c r="J1" s="240"/>
      <c r="K1" s="240"/>
      <c r="L1" s="240" t="str">
        <f>C1</f>
        <v>Table A2: NUMBER OF INSTITUTIONS BY MANAGEMENT</v>
      </c>
      <c r="M1" s="240"/>
      <c r="N1" s="240"/>
      <c r="O1" s="240"/>
      <c r="P1" s="240"/>
      <c r="Q1" s="240"/>
      <c r="R1" s="240"/>
      <c r="S1" s="240"/>
      <c r="T1" s="240"/>
      <c r="U1" s="21" t="str">
        <f>L1</f>
        <v>Table A2: NUMBER OF INSTITUTIONS BY MANAGEMENT</v>
      </c>
      <c r="V1" s="21"/>
      <c r="W1" s="21"/>
      <c r="X1" s="21"/>
      <c r="Y1" s="21"/>
      <c r="Z1" s="21"/>
      <c r="AA1" s="21"/>
      <c r="AB1" s="21"/>
      <c r="AC1" s="21"/>
      <c r="AD1" s="21" t="str">
        <f>U1</f>
        <v>Table A2: NUMBER OF INSTITUTIONS BY MANAGEMENT</v>
      </c>
      <c r="AE1" s="21"/>
      <c r="AF1" s="21"/>
      <c r="AG1" s="21"/>
      <c r="AH1" s="21"/>
      <c r="AI1" s="21"/>
      <c r="AJ1" s="21"/>
      <c r="AK1" s="21"/>
      <c r="AL1" s="21"/>
      <c r="AM1" s="21" t="str">
        <f>AD1</f>
        <v>Table A2: NUMBER OF INSTITUTIONS BY MANAGEMENT</v>
      </c>
      <c r="AN1" s="21"/>
      <c r="AO1" s="21"/>
      <c r="AP1" s="21"/>
      <c r="AQ1" s="21"/>
      <c r="AR1" s="21"/>
      <c r="AS1" s="21"/>
      <c r="AT1" s="21"/>
      <c r="AU1" s="21"/>
    </row>
    <row r="2" spans="1:47" s="16" customFormat="1" ht="17.25" customHeight="1" x14ac:dyDescent="0.25">
      <c r="A2" s="239" t="s">
        <v>70</v>
      </c>
      <c r="B2" s="239" t="s">
        <v>68</v>
      </c>
      <c r="C2" s="239" t="s">
        <v>73</v>
      </c>
      <c r="D2" s="239"/>
      <c r="E2" s="239"/>
      <c r="F2" s="239"/>
      <c r="G2" s="239"/>
      <c r="H2" s="239"/>
      <c r="I2" s="239"/>
      <c r="J2" s="239"/>
      <c r="K2" s="239"/>
      <c r="L2" s="239" t="s">
        <v>48</v>
      </c>
      <c r="M2" s="239"/>
      <c r="N2" s="239"/>
      <c r="O2" s="239"/>
      <c r="P2" s="239"/>
      <c r="Q2" s="239"/>
      <c r="R2" s="239"/>
      <c r="S2" s="239"/>
      <c r="T2" s="239"/>
      <c r="U2" s="239" t="s">
        <v>74</v>
      </c>
      <c r="V2" s="239"/>
      <c r="W2" s="239"/>
      <c r="X2" s="239"/>
      <c r="Y2" s="239"/>
      <c r="Z2" s="239"/>
      <c r="AA2" s="239"/>
      <c r="AB2" s="239"/>
      <c r="AC2" s="239"/>
      <c r="AD2" s="239" t="s">
        <v>62</v>
      </c>
      <c r="AE2" s="239"/>
      <c r="AF2" s="239"/>
      <c r="AG2" s="239"/>
      <c r="AH2" s="239"/>
      <c r="AI2" s="239"/>
      <c r="AJ2" s="239"/>
      <c r="AK2" s="239"/>
      <c r="AL2" s="239"/>
      <c r="AM2" s="239" t="s">
        <v>75</v>
      </c>
      <c r="AN2" s="239"/>
      <c r="AO2" s="239"/>
      <c r="AP2" s="239"/>
      <c r="AQ2" s="239"/>
      <c r="AR2" s="239"/>
      <c r="AS2" s="239"/>
      <c r="AT2" s="239"/>
      <c r="AU2" s="239"/>
    </row>
    <row r="3" spans="1:47" s="17" customFormat="1" ht="34.5" customHeight="1" x14ac:dyDescent="0.25">
      <c r="A3" s="239"/>
      <c r="B3" s="239"/>
      <c r="C3" s="239" t="s">
        <v>69</v>
      </c>
      <c r="D3" s="239"/>
      <c r="E3" s="239" t="s">
        <v>63</v>
      </c>
      <c r="F3" s="239"/>
      <c r="G3" s="239" t="s">
        <v>64</v>
      </c>
      <c r="H3" s="239"/>
      <c r="I3" s="239" t="s">
        <v>65</v>
      </c>
      <c r="J3" s="239"/>
      <c r="K3" s="239" t="s">
        <v>15</v>
      </c>
      <c r="L3" s="239" t="s">
        <v>69</v>
      </c>
      <c r="M3" s="239"/>
      <c r="N3" s="239" t="s">
        <v>63</v>
      </c>
      <c r="O3" s="239"/>
      <c r="P3" s="239" t="s">
        <v>64</v>
      </c>
      <c r="Q3" s="239"/>
      <c r="R3" s="239" t="s">
        <v>65</v>
      </c>
      <c r="S3" s="239"/>
      <c r="T3" s="239" t="s">
        <v>15</v>
      </c>
      <c r="U3" s="239" t="s">
        <v>69</v>
      </c>
      <c r="V3" s="239"/>
      <c r="W3" s="239" t="s">
        <v>63</v>
      </c>
      <c r="X3" s="239"/>
      <c r="Y3" s="239" t="s">
        <v>64</v>
      </c>
      <c r="Z3" s="239"/>
      <c r="AA3" s="239" t="s">
        <v>65</v>
      </c>
      <c r="AB3" s="239"/>
      <c r="AC3" s="239" t="s">
        <v>15</v>
      </c>
      <c r="AD3" s="239" t="s">
        <v>69</v>
      </c>
      <c r="AE3" s="239"/>
      <c r="AF3" s="239" t="s">
        <v>63</v>
      </c>
      <c r="AG3" s="239"/>
      <c r="AH3" s="239" t="s">
        <v>64</v>
      </c>
      <c r="AI3" s="239"/>
      <c r="AJ3" s="239" t="s">
        <v>65</v>
      </c>
      <c r="AK3" s="239"/>
      <c r="AL3" s="239" t="s">
        <v>15</v>
      </c>
      <c r="AM3" s="239" t="s">
        <v>69</v>
      </c>
      <c r="AN3" s="239"/>
      <c r="AO3" s="239" t="s">
        <v>63</v>
      </c>
      <c r="AP3" s="239"/>
      <c r="AQ3" s="239" t="s">
        <v>64</v>
      </c>
      <c r="AR3" s="239"/>
      <c r="AS3" s="239" t="s">
        <v>65</v>
      </c>
      <c r="AT3" s="239"/>
      <c r="AU3" s="239" t="s">
        <v>15</v>
      </c>
    </row>
    <row r="4" spans="1:47" s="19" customFormat="1" ht="22.5" customHeight="1" x14ac:dyDescent="0.25">
      <c r="A4" s="239"/>
      <c r="B4" s="239"/>
      <c r="C4" s="18" t="s">
        <v>66</v>
      </c>
      <c r="D4" s="18" t="s">
        <v>67</v>
      </c>
      <c r="E4" s="18" t="s">
        <v>66</v>
      </c>
      <c r="F4" s="18" t="s">
        <v>67</v>
      </c>
      <c r="G4" s="18" t="s">
        <v>66</v>
      </c>
      <c r="H4" s="18" t="s">
        <v>67</v>
      </c>
      <c r="I4" s="18" t="s">
        <v>66</v>
      </c>
      <c r="J4" s="18" t="s">
        <v>67</v>
      </c>
      <c r="K4" s="239"/>
      <c r="L4" s="18" t="s">
        <v>66</v>
      </c>
      <c r="M4" s="18" t="s">
        <v>67</v>
      </c>
      <c r="N4" s="18" t="s">
        <v>66</v>
      </c>
      <c r="O4" s="18" t="s">
        <v>67</v>
      </c>
      <c r="P4" s="18" t="s">
        <v>66</v>
      </c>
      <c r="Q4" s="18" t="s">
        <v>67</v>
      </c>
      <c r="R4" s="18" t="s">
        <v>66</v>
      </c>
      <c r="S4" s="18" t="s">
        <v>67</v>
      </c>
      <c r="T4" s="239"/>
      <c r="U4" s="18" t="s">
        <v>66</v>
      </c>
      <c r="V4" s="18" t="s">
        <v>67</v>
      </c>
      <c r="W4" s="18" t="s">
        <v>66</v>
      </c>
      <c r="X4" s="18" t="s">
        <v>67</v>
      </c>
      <c r="Y4" s="18" t="s">
        <v>66</v>
      </c>
      <c r="Z4" s="18" t="s">
        <v>67</v>
      </c>
      <c r="AA4" s="18" t="s">
        <v>66</v>
      </c>
      <c r="AB4" s="18" t="s">
        <v>67</v>
      </c>
      <c r="AC4" s="239"/>
      <c r="AD4" s="18" t="s">
        <v>66</v>
      </c>
      <c r="AE4" s="18" t="s">
        <v>67</v>
      </c>
      <c r="AF4" s="18" t="s">
        <v>66</v>
      </c>
      <c r="AG4" s="18" t="s">
        <v>67</v>
      </c>
      <c r="AH4" s="18" t="s">
        <v>66</v>
      </c>
      <c r="AI4" s="18" t="s">
        <v>67</v>
      </c>
      <c r="AJ4" s="18" t="s">
        <v>66</v>
      </c>
      <c r="AK4" s="18" t="s">
        <v>67</v>
      </c>
      <c r="AL4" s="239"/>
      <c r="AM4" s="18" t="s">
        <v>66</v>
      </c>
      <c r="AN4" s="18" t="s">
        <v>67</v>
      </c>
      <c r="AO4" s="18" t="s">
        <v>66</v>
      </c>
      <c r="AP4" s="18" t="s">
        <v>67</v>
      </c>
      <c r="AQ4" s="18" t="s">
        <v>66</v>
      </c>
      <c r="AR4" s="18" t="s">
        <v>67</v>
      </c>
      <c r="AS4" s="18" t="s">
        <v>66</v>
      </c>
      <c r="AT4" s="18" t="s">
        <v>67</v>
      </c>
      <c r="AU4" s="239"/>
    </row>
    <row r="5" spans="1:47" s="201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2">
        <v>37</v>
      </c>
      <c r="AL5" s="32">
        <v>38</v>
      </c>
      <c r="AM5" s="32">
        <v>39</v>
      </c>
      <c r="AN5" s="32">
        <v>40</v>
      </c>
      <c r="AO5" s="32">
        <v>41</v>
      </c>
      <c r="AP5" s="32">
        <v>42</v>
      </c>
      <c r="AQ5" s="32">
        <v>43</v>
      </c>
      <c r="AR5" s="32">
        <v>44</v>
      </c>
      <c r="AS5" s="32">
        <v>45</v>
      </c>
      <c r="AT5" s="32">
        <v>46</v>
      </c>
      <c r="AU5" s="32">
        <v>47</v>
      </c>
    </row>
    <row r="6" spans="1:47" ht="19.5" customHeight="1" x14ac:dyDescent="0.25">
      <c r="A6" s="7">
        <v>1</v>
      </c>
      <c r="B6" s="2" t="s">
        <v>16</v>
      </c>
      <c r="C6" s="8">
        <f>142+1121</f>
        <v>1263</v>
      </c>
      <c r="D6" s="11">
        <f>IF($K6=0,"",C6/$K6*100)</f>
        <v>24.557651176356213</v>
      </c>
      <c r="E6" s="8">
        <v>0</v>
      </c>
      <c r="F6" s="11">
        <f>IF($K6=0,"",E6/$K6*100)</f>
        <v>0</v>
      </c>
      <c r="G6" s="8">
        <f>226</f>
        <v>226</v>
      </c>
      <c r="H6" s="11">
        <f>IF($K6=0,"",G6/$K6*100)</f>
        <v>4.3943223799338904</v>
      </c>
      <c r="I6" s="8">
        <f>31+3623</f>
        <v>3654</v>
      </c>
      <c r="J6" s="11">
        <f>IF($K6=0,"",I6/$K6*100)</f>
        <v>71.048026443709901</v>
      </c>
      <c r="K6" s="8">
        <f t="shared" ref="K6:K40" si="0">SUM(C6+E6+G6+I6)</f>
        <v>5143</v>
      </c>
      <c r="L6" s="8">
        <v>1855</v>
      </c>
      <c r="M6" s="11">
        <f>IF($T6=0,"",L6/$T6*100)</f>
        <v>9.8796335747763102</v>
      </c>
      <c r="N6" s="8">
        <v>8660</v>
      </c>
      <c r="O6" s="11">
        <f>IF($T6=0,"",N6/$T6*100)</f>
        <v>46.122709842351938</v>
      </c>
      <c r="P6" s="8">
        <v>830</v>
      </c>
      <c r="Q6" s="11">
        <f>IF($T6=0,"",P6/$T6*100)</f>
        <v>4.4205368555602895</v>
      </c>
      <c r="R6" s="8">
        <v>7431</v>
      </c>
      <c r="S6" s="11">
        <f>IF($T6=0,"",R6/$T6*100)</f>
        <v>39.577119727311462</v>
      </c>
      <c r="T6" s="8">
        <f>SUM(L6+N6+P6+R6)</f>
        <v>18776</v>
      </c>
      <c r="U6" s="8">
        <v>385</v>
      </c>
      <c r="V6" s="11">
        <f>IF($AC6=0,"",U6/$AC6*100)</f>
        <v>2.4965955515206537</v>
      </c>
      <c r="W6" s="8">
        <v>8532</v>
      </c>
      <c r="X6" s="11">
        <f>IF($AC6=0,"",W6/$AC6*100)</f>
        <v>55.327151287205758</v>
      </c>
      <c r="Y6" s="8">
        <v>420</v>
      </c>
      <c r="Z6" s="11">
        <f>IF($AC6=0,"",Y6/$AC6*100)</f>
        <v>2.7235587834770767</v>
      </c>
      <c r="AA6" s="8">
        <v>6084</v>
      </c>
      <c r="AB6" s="11">
        <f>IF($AC6=0,"",AA6/$AC6*100)</f>
        <v>39.452694377796512</v>
      </c>
      <c r="AC6" s="8">
        <f>SUM(U6+W6+Y6+AA6)</f>
        <v>15421</v>
      </c>
      <c r="AD6" s="8">
        <v>5064</v>
      </c>
      <c r="AE6" s="11">
        <f>IF($AL6=0,"",AD6/$AL6*100)</f>
        <v>7.5769817757428859</v>
      </c>
      <c r="AF6" s="8">
        <v>52124</v>
      </c>
      <c r="AG6" s="11">
        <f>IF($AL6=0,"",AF6/$AL6*100)</f>
        <v>77.990244486339293</v>
      </c>
      <c r="AH6" s="8">
        <v>2110</v>
      </c>
      <c r="AI6" s="11">
        <f>IF($AL6=0,"",AH6/$AL6*100)</f>
        <v>3.1570757398928686</v>
      </c>
      <c r="AJ6" s="8">
        <v>7536</v>
      </c>
      <c r="AK6" s="11">
        <f>IF($AL6=0,"",AJ6/$AL6*100)</f>
        <v>11.275697998024956</v>
      </c>
      <c r="AL6" s="8">
        <f>SUM(AD6+AF6+AH6+AJ6)</f>
        <v>66834</v>
      </c>
      <c r="AM6" s="8">
        <v>0</v>
      </c>
      <c r="AN6" s="11" t="str">
        <f>IF($AU6=0,"",AM6/$AU6*100)</f>
        <v/>
      </c>
      <c r="AO6" s="8">
        <v>0</v>
      </c>
      <c r="AP6" s="11" t="str">
        <f>IF($AU6=0,"",AO6/$AU6*100)</f>
        <v/>
      </c>
      <c r="AQ6" s="8">
        <v>0</v>
      </c>
      <c r="AR6" s="11" t="str">
        <f>IF($AU6=0,"",AQ6/$AU6*100)</f>
        <v/>
      </c>
      <c r="AS6" s="8">
        <v>0</v>
      </c>
      <c r="AT6" s="11" t="str">
        <f>IF($AU6=0,"",AS6/$AU6*100)</f>
        <v/>
      </c>
      <c r="AU6" s="8">
        <f>SUM(AM6+AO6+AQ6+AS6)</f>
        <v>0</v>
      </c>
    </row>
    <row r="7" spans="1:47" ht="19.5" customHeight="1" x14ac:dyDescent="0.25">
      <c r="A7" s="7">
        <v>2</v>
      </c>
      <c r="B7" s="2" t="s">
        <v>17</v>
      </c>
      <c r="C7" s="8">
        <v>102</v>
      </c>
      <c r="D7" s="11">
        <f t="shared" ref="D7:F41" si="1">IF($K7=0,"",C7/$K7*100)</f>
        <v>86.440677966101703</v>
      </c>
      <c r="E7" s="8">
        <v>0</v>
      </c>
      <c r="F7" s="11">
        <f t="shared" si="1"/>
        <v>0</v>
      </c>
      <c r="G7" s="8">
        <v>8</v>
      </c>
      <c r="H7" s="11">
        <f t="shared" ref="H7" si="2">IF($K7=0,"",G7/$K7*100)</f>
        <v>6.7796610169491522</v>
      </c>
      <c r="I7" s="8">
        <v>8</v>
      </c>
      <c r="J7" s="11">
        <f t="shared" ref="J7" si="3">IF($K7=0,"",I7/$K7*100)</f>
        <v>6.7796610169491522</v>
      </c>
      <c r="K7" s="8">
        <f t="shared" si="0"/>
        <v>118</v>
      </c>
      <c r="L7" s="8">
        <v>128</v>
      </c>
      <c r="M7" s="11">
        <f t="shared" ref="M7:O41" si="4">IF($T7=0,"",L7/$T7*100)</f>
        <v>67.015706806282722</v>
      </c>
      <c r="N7" s="8">
        <v>0</v>
      </c>
      <c r="O7" s="11">
        <f t="shared" si="4"/>
        <v>0</v>
      </c>
      <c r="P7" s="8">
        <v>20</v>
      </c>
      <c r="Q7" s="11">
        <f t="shared" ref="Q7" si="5">IF($T7=0,"",P7/$T7*100)</f>
        <v>10.471204188481675</v>
      </c>
      <c r="R7" s="8">
        <v>43</v>
      </c>
      <c r="S7" s="11">
        <f t="shared" ref="S7" si="6">IF($T7=0,"",R7/$T7*100)</f>
        <v>22.513089005235599</v>
      </c>
      <c r="T7" s="8">
        <f t="shared" ref="T7:T40" si="7">SUM(L7+N7+P7+R7)</f>
        <v>191</v>
      </c>
      <c r="U7" s="8">
        <v>779</v>
      </c>
      <c r="V7" s="11">
        <f t="shared" ref="V7:X41" si="8">IF($AC7=0,"",U7/$AC7*100)</f>
        <v>84.673913043478265</v>
      </c>
      <c r="W7" s="8">
        <v>0</v>
      </c>
      <c r="X7" s="11">
        <f t="shared" si="8"/>
        <v>0</v>
      </c>
      <c r="Y7" s="8">
        <v>2</v>
      </c>
      <c r="Z7" s="11">
        <f t="shared" ref="Z7" si="9">IF($AC7=0,"",Y7/$AC7*100)</f>
        <v>0.21739130434782608</v>
      </c>
      <c r="AA7" s="8">
        <v>139</v>
      </c>
      <c r="AB7" s="11">
        <f t="shared" ref="AB7" si="10">IF($AC7=0,"",AA7/$AC7*100)</f>
        <v>15.108695652173912</v>
      </c>
      <c r="AC7" s="8">
        <f>SUM(U7+W7+Y7+AA7)</f>
        <v>920</v>
      </c>
      <c r="AD7" s="8">
        <v>1783</v>
      </c>
      <c r="AE7" s="11">
        <f t="shared" ref="AE7:AG41" si="11">IF($AL7=0,"",AD7/$AL7*100)</f>
        <v>91.859866048428643</v>
      </c>
      <c r="AF7" s="8">
        <v>0</v>
      </c>
      <c r="AG7" s="11">
        <f t="shared" si="11"/>
        <v>0</v>
      </c>
      <c r="AH7" s="8">
        <v>7</v>
      </c>
      <c r="AI7" s="11">
        <f t="shared" ref="AI7" si="12">IF($AL7=0,"",AH7/$AL7*100)</f>
        <v>0.36063884595569295</v>
      </c>
      <c r="AJ7" s="8">
        <v>151</v>
      </c>
      <c r="AK7" s="11">
        <f t="shared" ref="AK7" si="13">IF($AL7=0,"",AJ7/$AL7*100)</f>
        <v>7.7794951056156618</v>
      </c>
      <c r="AL7" s="8">
        <f>SUM(AD7+AF7+AH7+AJ7)</f>
        <v>1941</v>
      </c>
      <c r="AM7" s="8">
        <v>1575</v>
      </c>
      <c r="AN7" s="11">
        <f t="shared" ref="AN7:AP41" si="14">IF($AU7=0,"",AM7/$AU7*100)</f>
        <v>98.68421052631578</v>
      </c>
      <c r="AO7" s="8">
        <v>0</v>
      </c>
      <c r="AP7" s="11">
        <f t="shared" si="14"/>
        <v>0</v>
      </c>
      <c r="AQ7" s="8">
        <v>0</v>
      </c>
      <c r="AR7" s="11">
        <f t="shared" ref="AR7" si="15">IF($AU7=0,"",AQ7/$AU7*100)</f>
        <v>0</v>
      </c>
      <c r="AS7" s="8">
        <v>21</v>
      </c>
      <c r="AT7" s="11">
        <f t="shared" ref="AT7" si="16">IF($AU7=0,"",AS7/$AU7*100)</f>
        <v>1.3157894736842104</v>
      </c>
      <c r="AU7" s="8">
        <f t="shared" ref="AU7:AU40" si="17">SUM(AM7+AO7+AQ7+AS7)</f>
        <v>1596</v>
      </c>
    </row>
    <row r="8" spans="1:47" ht="19.5" customHeight="1" x14ac:dyDescent="0.25">
      <c r="A8" s="7">
        <v>3</v>
      </c>
      <c r="B8" s="2" t="s">
        <v>49</v>
      </c>
      <c r="C8" s="8">
        <v>645</v>
      </c>
      <c r="D8" s="11">
        <f t="shared" si="1"/>
        <v>59.666975023126732</v>
      </c>
      <c r="E8" s="8">
        <v>11</v>
      </c>
      <c r="F8" s="11">
        <f t="shared" si="1"/>
        <v>1.0175763182238668</v>
      </c>
      <c r="G8" s="8">
        <v>384</v>
      </c>
      <c r="H8" s="11">
        <f t="shared" ref="H8" si="18">IF($K8=0,"",G8/$K8*100)</f>
        <v>35.522664199814983</v>
      </c>
      <c r="I8" s="8">
        <v>41</v>
      </c>
      <c r="J8" s="11">
        <f t="shared" ref="J8" si="19">IF($K8=0,"",I8/$K8*100)</f>
        <v>3.7927844588344124</v>
      </c>
      <c r="K8" s="8">
        <f t="shared" si="0"/>
        <v>1081</v>
      </c>
      <c r="L8" s="8">
        <v>2016</v>
      </c>
      <c r="M8" s="11">
        <f t="shared" si="4"/>
        <v>36.774899671652683</v>
      </c>
      <c r="N8" s="8">
        <v>256</v>
      </c>
      <c r="O8" s="11">
        <f t="shared" si="4"/>
        <v>4.6698285297336737</v>
      </c>
      <c r="P8" s="8">
        <v>2017</v>
      </c>
      <c r="Q8" s="11">
        <f t="shared" ref="Q8" si="20">IF($T8=0,"",P8/$T8*100)</f>
        <v>36.793141189346954</v>
      </c>
      <c r="R8" s="8">
        <v>1193</v>
      </c>
      <c r="S8" s="11">
        <f t="shared" ref="S8" si="21">IF($T8=0,"",R8/$T8*100)</f>
        <v>21.762130609266691</v>
      </c>
      <c r="T8" s="8">
        <f t="shared" si="7"/>
        <v>5482</v>
      </c>
      <c r="U8" s="8">
        <v>7315</v>
      </c>
      <c r="V8" s="11">
        <f t="shared" si="8"/>
        <v>51.758296186230815</v>
      </c>
      <c r="W8" s="8">
        <v>28</v>
      </c>
      <c r="X8" s="11">
        <f t="shared" si="8"/>
        <v>0.19811788013868251</v>
      </c>
      <c r="Y8" s="8">
        <v>5435</v>
      </c>
      <c r="Z8" s="11">
        <f t="shared" ref="Z8" si="22">IF($AC8=0,"",Y8/$AC8*100)</f>
        <v>38.456095662633558</v>
      </c>
      <c r="AA8" s="8">
        <v>1355</v>
      </c>
      <c r="AB8" s="11">
        <f t="shared" ref="AB8" si="23">IF($AC8=0,"",AA8/$AC8*100)</f>
        <v>9.5874902709969589</v>
      </c>
      <c r="AC8" s="8">
        <f t="shared" ref="AC8:AC40" si="24">SUM(U8+W8+Y8+AA8)</f>
        <v>14133</v>
      </c>
      <c r="AD8" s="8">
        <v>30054</v>
      </c>
      <c r="AE8" s="11">
        <f t="shared" si="11"/>
        <v>96.320748669957055</v>
      </c>
      <c r="AF8" s="8">
        <v>580</v>
      </c>
      <c r="AG8" s="11">
        <f t="shared" si="11"/>
        <v>1.8588552015896418</v>
      </c>
      <c r="AH8" s="8">
        <v>0</v>
      </c>
      <c r="AI8" s="11">
        <f t="shared" ref="AI8" si="25">IF($AL8=0,"",AH8/$AL8*100)</f>
        <v>0</v>
      </c>
      <c r="AJ8" s="8">
        <v>568</v>
      </c>
      <c r="AK8" s="11">
        <f t="shared" ref="AK8" si="26">IF($AL8=0,"",AJ8/$AL8*100)</f>
        <v>1.8203961284533043</v>
      </c>
      <c r="AL8" s="8">
        <f t="shared" ref="AL8:AL24" si="27">SUM(AD8+AF8+AH8+AJ8)</f>
        <v>31202</v>
      </c>
      <c r="AM8" s="8">
        <v>0</v>
      </c>
      <c r="AN8" s="11" t="str">
        <f t="shared" si="14"/>
        <v/>
      </c>
      <c r="AO8" s="8">
        <v>0</v>
      </c>
      <c r="AP8" s="11" t="str">
        <f t="shared" si="14"/>
        <v/>
      </c>
      <c r="AQ8" s="8">
        <v>0</v>
      </c>
      <c r="AR8" s="11" t="str">
        <f t="shared" ref="AR8" si="28">IF($AU8=0,"",AQ8/$AU8*100)</f>
        <v/>
      </c>
      <c r="AS8" s="8">
        <v>0</v>
      </c>
      <c r="AT8" s="11" t="str">
        <f t="shared" ref="AT8" si="29">IF($AU8=0,"",AS8/$AU8*100)</f>
        <v/>
      </c>
      <c r="AU8" s="8">
        <f t="shared" si="17"/>
        <v>0</v>
      </c>
    </row>
    <row r="9" spans="1:47" ht="19.5" customHeight="1" x14ac:dyDescent="0.25">
      <c r="A9" s="7">
        <v>4</v>
      </c>
      <c r="B9" s="3" t="s">
        <v>50</v>
      </c>
      <c r="C9" s="8">
        <f>1215+816</f>
        <v>2031</v>
      </c>
      <c r="D9" s="11">
        <f t="shared" si="1"/>
        <v>91.610284167794319</v>
      </c>
      <c r="E9" s="8">
        <v>0</v>
      </c>
      <c r="F9" s="11">
        <f t="shared" si="1"/>
        <v>0</v>
      </c>
      <c r="G9" s="8">
        <v>149</v>
      </c>
      <c r="H9" s="11">
        <f t="shared" ref="H9" si="30">IF($K9=0,"",G9/$K9*100)</f>
        <v>6.7207938655841222</v>
      </c>
      <c r="I9" s="8">
        <v>37</v>
      </c>
      <c r="J9" s="11">
        <f t="shared" ref="J9" si="31">IF($K9=0,"",I9/$K9*100)</f>
        <v>1.6689219666215604</v>
      </c>
      <c r="K9" s="8">
        <f t="shared" si="0"/>
        <v>2217</v>
      </c>
      <c r="L9" s="8">
        <v>1983</v>
      </c>
      <c r="M9" s="11">
        <f t="shared" si="4"/>
        <v>86.745406824146983</v>
      </c>
      <c r="N9" s="8">
        <v>0</v>
      </c>
      <c r="O9" s="11">
        <f t="shared" si="4"/>
        <v>0</v>
      </c>
      <c r="P9" s="8">
        <v>223</v>
      </c>
      <c r="Q9" s="11">
        <f t="shared" ref="Q9" si="32">IF($T9=0,"",P9/$T9*100)</f>
        <v>9.7550306211723523</v>
      </c>
      <c r="R9" s="8">
        <v>80</v>
      </c>
      <c r="S9" s="11">
        <f t="shared" ref="S9" si="33">IF($T9=0,"",R9/$T9*100)</f>
        <v>3.499562554680665</v>
      </c>
      <c r="T9" s="8">
        <f t="shared" si="7"/>
        <v>2286</v>
      </c>
      <c r="U9" s="8">
        <v>25413</v>
      </c>
      <c r="V9" s="11">
        <f t="shared" si="8"/>
        <v>99.319967170828932</v>
      </c>
      <c r="W9" s="8">
        <v>0</v>
      </c>
      <c r="X9" s="11">
        <f t="shared" si="8"/>
        <v>0</v>
      </c>
      <c r="Y9" s="8">
        <v>120</v>
      </c>
      <c r="Z9" s="11">
        <f t="shared" ref="Z9" si="34">IF($AC9=0,"",Y9/$AC9*100)</f>
        <v>0.46898815804900923</v>
      </c>
      <c r="AA9" s="8">
        <v>54</v>
      </c>
      <c r="AB9" s="11">
        <f t="shared" ref="AB9" si="35">IF($AC9=0,"",AA9/$AC9*100)</f>
        <v>0.21104467112205419</v>
      </c>
      <c r="AC9" s="8">
        <f t="shared" si="24"/>
        <v>25587</v>
      </c>
      <c r="AD9" s="8">
        <v>42465</v>
      </c>
      <c r="AE9" s="11">
        <f t="shared" si="11"/>
        <v>99.746318088929613</v>
      </c>
      <c r="AF9" s="8">
        <v>0</v>
      </c>
      <c r="AG9" s="11">
        <f t="shared" si="11"/>
        <v>0</v>
      </c>
      <c r="AH9" s="8">
        <v>23</v>
      </c>
      <c r="AI9" s="11">
        <f t="shared" ref="AI9" si="36">IF($AL9=0,"",AH9/$AL9*100)</f>
        <v>5.4024851431658562E-2</v>
      </c>
      <c r="AJ9" s="8">
        <v>85</v>
      </c>
      <c r="AK9" s="11">
        <f t="shared" ref="AK9" si="37">IF($AL9=0,"",AJ9/$AL9*100)</f>
        <v>0.19965705963873817</v>
      </c>
      <c r="AL9" s="8">
        <f t="shared" si="27"/>
        <v>42573</v>
      </c>
      <c r="AM9" s="8">
        <v>1</v>
      </c>
      <c r="AN9" s="11">
        <f t="shared" si="14"/>
        <v>100</v>
      </c>
      <c r="AO9" s="8">
        <v>0</v>
      </c>
      <c r="AP9" s="11">
        <f t="shared" si="14"/>
        <v>0</v>
      </c>
      <c r="AQ9" s="8">
        <v>0</v>
      </c>
      <c r="AR9" s="11">
        <f t="shared" ref="AR9" si="38">IF($AU9=0,"",AQ9/$AU9*100)</f>
        <v>0</v>
      </c>
      <c r="AS9" s="8">
        <v>0</v>
      </c>
      <c r="AT9" s="11">
        <f t="shared" ref="AT9" si="39">IF($AU9=0,"",AS9/$AU9*100)</f>
        <v>0</v>
      </c>
      <c r="AU9" s="8">
        <f t="shared" si="17"/>
        <v>1</v>
      </c>
    </row>
    <row r="10" spans="1:47" ht="19.5" customHeight="1" x14ac:dyDescent="0.25">
      <c r="A10" s="7">
        <v>5</v>
      </c>
      <c r="B10" s="3" t="s">
        <v>19</v>
      </c>
      <c r="C10" s="8">
        <v>1584</v>
      </c>
      <c r="D10" s="11">
        <f t="shared" si="1"/>
        <v>56.59163987138264</v>
      </c>
      <c r="E10" s="8">
        <v>26</v>
      </c>
      <c r="F10" s="11">
        <f t="shared" si="1"/>
        <v>0.92890317970703817</v>
      </c>
      <c r="G10" s="8">
        <v>98</v>
      </c>
      <c r="H10" s="11">
        <f t="shared" ref="H10" si="40">IF($K10=0,"",G10/$K10*100)</f>
        <v>3.5012504465880676</v>
      </c>
      <c r="I10" s="8">
        <v>1091</v>
      </c>
      <c r="J10" s="11">
        <f t="shared" ref="J10" si="41">IF($K10=0,"",I10/$K10*100)</f>
        <v>38.978206502322259</v>
      </c>
      <c r="K10" s="8">
        <f t="shared" si="0"/>
        <v>2799</v>
      </c>
      <c r="L10" s="8">
        <v>1315</v>
      </c>
      <c r="M10" s="11">
        <f t="shared" si="4"/>
        <v>64.810251355347461</v>
      </c>
      <c r="N10" s="8">
        <v>1</v>
      </c>
      <c r="O10" s="11">
        <f t="shared" si="4"/>
        <v>4.928536224741252E-2</v>
      </c>
      <c r="P10" s="8">
        <v>14</v>
      </c>
      <c r="Q10" s="11">
        <f t="shared" ref="Q10" si="42">IF($T10=0,"",P10/$T10*100)</f>
        <v>0.68999507146377526</v>
      </c>
      <c r="R10" s="8">
        <v>699</v>
      </c>
      <c r="S10" s="11">
        <f t="shared" ref="S10" si="43">IF($T10=0,"",R10/$T10*100)</f>
        <v>34.450468210941345</v>
      </c>
      <c r="T10" s="8">
        <f t="shared" si="7"/>
        <v>2029</v>
      </c>
      <c r="U10" s="8">
        <v>13428</v>
      </c>
      <c r="V10" s="11">
        <f t="shared" si="8"/>
        <v>86.699380165289256</v>
      </c>
      <c r="W10" s="8">
        <v>0</v>
      </c>
      <c r="X10" s="11">
        <f t="shared" si="8"/>
        <v>0</v>
      </c>
      <c r="Y10" s="8">
        <v>105</v>
      </c>
      <c r="Z10" s="11">
        <f t="shared" ref="Z10" si="44">IF($AC10=0,"",Y10/$AC10*100)</f>
        <v>0.67794421487603307</v>
      </c>
      <c r="AA10" s="8">
        <v>1955</v>
      </c>
      <c r="AB10" s="11">
        <f t="shared" ref="AB10" si="45">IF($AC10=0,"",AA10/$AC10*100)</f>
        <v>12.622675619834711</v>
      </c>
      <c r="AC10" s="8">
        <f t="shared" si="24"/>
        <v>15488</v>
      </c>
      <c r="AD10" s="8">
        <v>32863</v>
      </c>
      <c r="AE10" s="11">
        <f t="shared" si="11"/>
        <v>93.164937347621475</v>
      </c>
      <c r="AF10" s="8">
        <v>0</v>
      </c>
      <c r="AG10" s="11">
        <f t="shared" si="11"/>
        <v>0</v>
      </c>
      <c r="AH10" s="8">
        <v>264</v>
      </c>
      <c r="AI10" s="11">
        <f t="shared" ref="AI10" si="46">IF($AL10=0,"",AH10/$AL10*100)</f>
        <v>0.74842660316380338</v>
      </c>
      <c r="AJ10" s="8">
        <v>2147</v>
      </c>
      <c r="AK10" s="11">
        <f t="shared" ref="AK10" si="47">IF($AL10=0,"",AJ10/$AL10*100)</f>
        <v>6.0866360492147189</v>
      </c>
      <c r="AL10" s="8">
        <f t="shared" si="27"/>
        <v>35274</v>
      </c>
      <c r="AM10" s="8">
        <v>585</v>
      </c>
      <c r="AN10" s="11">
        <f t="shared" si="14"/>
        <v>43.237250554323722</v>
      </c>
      <c r="AO10" s="8">
        <v>3</v>
      </c>
      <c r="AP10" s="11">
        <f t="shared" si="14"/>
        <v>0.22172949002217296</v>
      </c>
      <c r="AQ10" s="8">
        <v>4</v>
      </c>
      <c r="AR10" s="11">
        <f t="shared" ref="AR10" si="48">IF($AU10=0,"",AQ10/$AU10*100)</f>
        <v>0.29563932002956395</v>
      </c>
      <c r="AS10" s="8">
        <v>761</v>
      </c>
      <c r="AT10" s="11">
        <f t="shared" ref="AT10" si="49">IF($AU10=0,"",AS10/$AU10*100)</f>
        <v>56.245380635624542</v>
      </c>
      <c r="AU10" s="8">
        <f t="shared" si="17"/>
        <v>1353</v>
      </c>
    </row>
    <row r="11" spans="1:47" ht="19.5" customHeight="1" x14ac:dyDescent="0.25">
      <c r="A11" s="7">
        <v>6</v>
      </c>
      <c r="B11" s="2" t="s">
        <v>20</v>
      </c>
      <c r="C11" s="8">
        <v>15</v>
      </c>
      <c r="D11" s="11">
        <f t="shared" si="1"/>
        <v>18.292682926829269</v>
      </c>
      <c r="E11" s="8">
        <v>0</v>
      </c>
      <c r="F11" s="11">
        <f t="shared" si="1"/>
        <v>0</v>
      </c>
      <c r="G11" s="8">
        <v>67</v>
      </c>
      <c r="H11" s="11">
        <f t="shared" ref="H11" si="50">IF($K11=0,"",G11/$K11*100)</f>
        <v>81.707317073170728</v>
      </c>
      <c r="I11" s="8">
        <v>0</v>
      </c>
      <c r="J11" s="11">
        <f t="shared" ref="J11" si="51">IF($K11=0,"",I11/$K11*100)</f>
        <v>0</v>
      </c>
      <c r="K11" s="8">
        <f t="shared" si="0"/>
        <v>82</v>
      </c>
      <c r="L11" s="8">
        <v>81</v>
      </c>
      <c r="M11" s="11">
        <f t="shared" si="4"/>
        <v>21.428571428571427</v>
      </c>
      <c r="N11" s="8">
        <v>0</v>
      </c>
      <c r="O11" s="11">
        <f t="shared" si="4"/>
        <v>0</v>
      </c>
      <c r="P11" s="8">
        <v>284</v>
      </c>
      <c r="Q11" s="11">
        <f t="shared" ref="Q11" si="52">IF($T11=0,"",P11/$T11*100)</f>
        <v>75.132275132275126</v>
      </c>
      <c r="R11" s="8">
        <v>13</v>
      </c>
      <c r="S11" s="11">
        <f t="shared" ref="S11" si="53">IF($T11=0,"",R11/$T11*100)</f>
        <v>3.4391534391534391</v>
      </c>
      <c r="T11" s="8">
        <f t="shared" si="7"/>
        <v>378</v>
      </c>
      <c r="U11" s="8">
        <v>132</v>
      </c>
      <c r="V11" s="11">
        <f t="shared" si="8"/>
        <v>30.136986301369863</v>
      </c>
      <c r="W11" s="8">
        <v>0</v>
      </c>
      <c r="X11" s="11">
        <f t="shared" si="8"/>
        <v>0</v>
      </c>
      <c r="Y11" s="8">
        <v>287</v>
      </c>
      <c r="Z11" s="11">
        <f t="shared" ref="Z11" si="54">IF($AC11=0,"",Y11/$AC11*100)</f>
        <v>65.525114155251146</v>
      </c>
      <c r="AA11" s="8">
        <v>19</v>
      </c>
      <c r="AB11" s="11">
        <f t="shared" ref="AB11" si="55">IF($AC11=0,"",AA11/$AC11*100)</f>
        <v>4.3378995433789953</v>
      </c>
      <c r="AC11" s="8">
        <f t="shared" si="24"/>
        <v>438</v>
      </c>
      <c r="AD11" s="8">
        <v>937</v>
      </c>
      <c r="AE11" s="11">
        <f t="shared" si="11"/>
        <v>74.72089314194578</v>
      </c>
      <c r="AF11" s="8">
        <v>0</v>
      </c>
      <c r="AG11" s="11">
        <f t="shared" si="11"/>
        <v>0</v>
      </c>
      <c r="AH11" s="8">
        <v>177</v>
      </c>
      <c r="AI11" s="11">
        <f t="shared" ref="AI11" si="56">IF($AL11=0,"",AH11/$AL11*100)</f>
        <v>14.114832535885165</v>
      </c>
      <c r="AJ11" s="8">
        <v>140</v>
      </c>
      <c r="AK11" s="11">
        <f t="shared" ref="AK11" si="57">IF($AL11=0,"",AJ11/$AL11*100)</f>
        <v>11.164274322169058</v>
      </c>
      <c r="AL11" s="8">
        <f t="shared" si="27"/>
        <v>1254</v>
      </c>
      <c r="AM11" s="8">
        <v>0</v>
      </c>
      <c r="AN11" s="11" t="str">
        <f t="shared" si="14"/>
        <v/>
      </c>
      <c r="AO11" s="8">
        <v>0</v>
      </c>
      <c r="AP11" s="11" t="str">
        <f t="shared" si="14"/>
        <v/>
      </c>
      <c r="AQ11" s="8">
        <v>0</v>
      </c>
      <c r="AR11" s="11" t="str">
        <f t="shared" ref="AR11" si="58">IF($AU11=0,"",AQ11/$AU11*100)</f>
        <v/>
      </c>
      <c r="AS11" s="8">
        <v>0</v>
      </c>
      <c r="AT11" s="11" t="str">
        <f t="shared" ref="AT11" si="59">IF($AU11=0,"",AS11/$AU11*100)</f>
        <v/>
      </c>
      <c r="AU11" s="8">
        <f t="shared" si="17"/>
        <v>0</v>
      </c>
    </row>
    <row r="12" spans="1:47" ht="19.5" customHeight="1" x14ac:dyDescent="0.25">
      <c r="A12" s="7">
        <v>7</v>
      </c>
      <c r="B12" s="2" t="s">
        <v>21</v>
      </c>
      <c r="C12" s="8">
        <v>227</v>
      </c>
      <c r="D12" s="11">
        <f t="shared" si="1"/>
        <v>6.34965034965035</v>
      </c>
      <c r="E12" s="8">
        <v>74</v>
      </c>
      <c r="F12" s="11">
        <f t="shared" si="1"/>
        <v>2.06993006993007</v>
      </c>
      <c r="G12" s="8">
        <v>1863</v>
      </c>
      <c r="H12" s="11">
        <f t="shared" ref="H12" si="60">IF($K12=0,"",G12/$K12*100)</f>
        <v>52.111888111888113</v>
      </c>
      <c r="I12" s="8">
        <v>1411</v>
      </c>
      <c r="J12" s="11">
        <f t="shared" ref="J12" si="61">IF($K12=0,"",I12/$K12*100)</f>
        <v>39.468531468531474</v>
      </c>
      <c r="K12" s="8">
        <f t="shared" si="0"/>
        <v>3575</v>
      </c>
      <c r="L12" s="8">
        <v>392</v>
      </c>
      <c r="M12" s="11">
        <f t="shared" si="4"/>
        <v>6.2529909076407719</v>
      </c>
      <c r="N12" s="8">
        <v>160</v>
      </c>
      <c r="O12" s="11">
        <f t="shared" si="4"/>
        <v>2.552241186792152</v>
      </c>
      <c r="P12" s="8">
        <v>3645</v>
      </c>
      <c r="Q12" s="11">
        <f t="shared" ref="Q12" si="62">IF($T12=0,"",P12/$T12*100)</f>
        <v>58.143244536608705</v>
      </c>
      <c r="R12" s="8">
        <v>2072</v>
      </c>
      <c r="S12" s="11">
        <f t="shared" ref="S12" si="63">IF($T12=0,"",R12/$T12*100)</f>
        <v>33.051523368958371</v>
      </c>
      <c r="T12" s="8">
        <f t="shared" si="7"/>
        <v>6269</v>
      </c>
      <c r="U12" s="8">
        <v>0</v>
      </c>
      <c r="V12" s="11">
        <f t="shared" si="8"/>
        <v>0</v>
      </c>
      <c r="W12" s="8">
        <v>32772</v>
      </c>
      <c r="X12" s="11">
        <f t="shared" si="8"/>
        <v>77.760113892513942</v>
      </c>
      <c r="Y12" s="8">
        <v>9373</v>
      </c>
      <c r="Z12" s="11">
        <f t="shared" ref="Z12" si="64">IF($AC12=0,"",Y12/$AC12*100)</f>
        <v>22.239886107486058</v>
      </c>
      <c r="AA12" s="8">
        <v>0</v>
      </c>
      <c r="AB12" s="11">
        <f t="shared" ref="AB12" si="65">IF($AC12=0,"",AA12/$AC12*100)</f>
        <v>0</v>
      </c>
      <c r="AC12" s="8">
        <f t="shared" si="24"/>
        <v>42145</v>
      </c>
      <c r="AD12" s="8">
        <v>0</v>
      </c>
      <c r="AE12" s="11" t="str">
        <f t="shared" si="11"/>
        <v/>
      </c>
      <c r="AF12" s="8">
        <v>0</v>
      </c>
      <c r="AG12" s="11" t="str">
        <f t="shared" si="11"/>
        <v/>
      </c>
      <c r="AH12" s="8">
        <v>0</v>
      </c>
      <c r="AI12" s="11" t="str">
        <f t="shared" ref="AI12" si="66">IF($AL12=0,"",AH12/$AL12*100)</f>
        <v/>
      </c>
      <c r="AJ12" s="8">
        <v>0</v>
      </c>
      <c r="AK12" s="11" t="str">
        <f t="shared" ref="AK12" si="67">IF($AL12=0,"",AJ12/$AL12*100)</f>
        <v/>
      </c>
      <c r="AL12" s="8">
        <f t="shared" si="27"/>
        <v>0</v>
      </c>
      <c r="AM12" s="8">
        <v>0</v>
      </c>
      <c r="AN12" s="11" t="str">
        <f t="shared" si="14"/>
        <v/>
      </c>
      <c r="AO12" s="8">
        <v>0</v>
      </c>
      <c r="AP12" s="11" t="str">
        <f t="shared" si="14"/>
        <v/>
      </c>
      <c r="AQ12" s="8">
        <v>0</v>
      </c>
      <c r="AR12" s="11" t="str">
        <f t="shared" ref="AR12" si="68">IF($AU12=0,"",AQ12/$AU12*100)</f>
        <v/>
      </c>
      <c r="AS12" s="8">
        <v>0</v>
      </c>
      <c r="AT12" s="11" t="str">
        <f t="shared" ref="AT12" si="69">IF($AU12=0,"",AS12/$AU12*100)</f>
        <v/>
      </c>
      <c r="AU12" s="8">
        <f t="shared" si="17"/>
        <v>0</v>
      </c>
    </row>
    <row r="13" spans="1:47" ht="19.5" customHeight="1" x14ac:dyDescent="0.25">
      <c r="A13" s="7">
        <v>8</v>
      </c>
      <c r="B13" s="2" t="s">
        <v>22</v>
      </c>
      <c r="C13" s="216">
        <v>1558</v>
      </c>
      <c r="D13" s="217">
        <f t="shared" si="1"/>
        <v>45.343422584400464</v>
      </c>
      <c r="E13" s="216">
        <v>0</v>
      </c>
      <c r="F13" s="217">
        <f t="shared" si="1"/>
        <v>0</v>
      </c>
      <c r="G13" s="216">
        <v>117</v>
      </c>
      <c r="H13" s="217">
        <f t="shared" ref="H13" si="70">IF($K13=0,"",G13/$K13*100)</f>
        <v>3.4051222351571599</v>
      </c>
      <c r="I13" s="216">
        <v>1761</v>
      </c>
      <c r="J13" s="217">
        <f t="shared" ref="J13" si="71">IF($K13=0,"",I13/$K13*100)</f>
        <v>51.25145518044237</v>
      </c>
      <c r="K13" s="216">
        <f t="shared" si="0"/>
        <v>3436</v>
      </c>
      <c r="L13" s="216">
        <v>1609</v>
      </c>
      <c r="M13" s="217">
        <f t="shared" si="4"/>
        <v>45.426312817617166</v>
      </c>
      <c r="N13" s="216">
        <v>0</v>
      </c>
      <c r="O13" s="217">
        <f t="shared" si="4"/>
        <v>0</v>
      </c>
      <c r="P13" s="216">
        <v>80</v>
      </c>
      <c r="Q13" s="217">
        <f t="shared" ref="Q13" si="72">IF($T13=0,"",P13/$T13*100)</f>
        <v>2.2586109542631281</v>
      </c>
      <c r="R13" s="216">
        <v>1853</v>
      </c>
      <c r="S13" s="217">
        <f t="shared" ref="S13" si="73">IF($T13=0,"",R13/$T13*100)</f>
        <v>52.315076228119707</v>
      </c>
      <c r="T13" s="216">
        <f t="shared" si="7"/>
        <v>3542</v>
      </c>
      <c r="U13" s="8">
        <v>2331</v>
      </c>
      <c r="V13" s="11">
        <f t="shared" si="8"/>
        <v>66.925064599483207</v>
      </c>
      <c r="W13" s="8">
        <v>0</v>
      </c>
      <c r="X13" s="11">
        <f t="shared" si="8"/>
        <v>0</v>
      </c>
      <c r="Y13" s="8">
        <v>5</v>
      </c>
      <c r="Z13" s="11">
        <f t="shared" ref="Z13" si="74">IF($AC13=0,"",Y13/$AC13*100)</f>
        <v>0.1435544071202986</v>
      </c>
      <c r="AA13" s="8">
        <v>1147</v>
      </c>
      <c r="AB13" s="11">
        <f t="shared" ref="AB13" si="75">IF($AC13=0,"",AA13/$AC13*100)</f>
        <v>32.931380993396495</v>
      </c>
      <c r="AC13" s="8">
        <f t="shared" si="24"/>
        <v>3483</v>
      </c>
      <c r="AD13" s="8">
        <v>9343</v>
      </c>
      <c r="AE13" s="11">
        <f t="shared" si="11"/>
        <v>66.797740759276465</v>
      </c>
      <c r="AF13" s="8">
        <v>0</v>
      </c>
      <c r="AG13" s="11">
        <f t="shared" si="11"/>
        <v>0</v>
      </c>
      <c r="AH13" s="8">
        <v>171</v>
      </c>
      <c r="AI13" s="11">
        <f t="shared" ref="AI13" si="76">IF($AL13=0,"",AH13/$AL13*100)</f>
        <v>1.2225638092514477</v>
      </c>
      <c r="AJ13" s="8">
        <v>4473</v>
      </c>
      <c r="AK13" s="11">
        <f t="shared" ref="AK13" si="77">IF($AL13=0,"",AJ13/$AL13*100)</f>
        <v>31.979695431472084</v>
      </c>
      <c r="AL13" s="8">
        <f t="shared" si="27"/>
        <v>13987</v>
      </c>
      <c r="AM13" s="8">
        <v>17</v>
      </c>
      <c r="AN13" s="11">
        <f t="shared" si="14"/>
        <v>100</v>
      </c>
      <c r="AO13" s="8">
        <v>0</v>
      </c>
      <c r="AP13" s="11">
        <f t="shared" si="14"/>
        <v>0</v>
      </c>
      <c r="AQ13" s="8">
        <v>0</v>
      </c>
      <c r="AR13" s="11">
        <f t="shared" ref="AR13" si="78">IF($AU13=0,"",AQ13/$AU13*100)</f>
        <v>0</v>
      </c>
      <c r="AS13" s="8">
        <v>0</v>
      </c>
      <c r="AT13" s="11">
        <f t="shared" ref="AT13" si="79">IF($AU13=0,"",AS13/$AU13*100)</f>
        <v>0</v>
      </c>
      <c r="AU13" s="8">
        <f t="shared" si="17"/>
        <v>17</v>
      </c>
    </row>
    <row r="14" spans="1:47" ht="19.5" customHeight="1" x14ac:dyDescent="0.25">
      <c r="A14" s="10">
        <v>9</v>
      </c>
      <c r="B14" s="2" t="s">
        <v>51</v>
      </c>
      <c r="C14" s="8">
        <v>1281</v>
      </c>
      <c r="D14" s="11">
        <f t="shared" si="1"/>
        <v>74.17486971627099</v>
      </c>
      <c r="E14" s="8">
        <v>0</v>
      </c>
      <c r="F14" s="11">
        <f t="shared" si="1"/>
        <v>0</v>
      </c>
      <c r="G14" s="8">
        <v>19</v>
      </c>
      <c r="H14" s="11">
        <f t="shared" ref="H14" si="80">IF($K14=0,"",G14/$K14*100)</f>
        <v>1.1001737116386796</v>
      </c>
      <c r="I14" s="8">
        <v>427</v>
      </c>
      <c r="J14" s="11">
        <f t="shared" ref="J14" si="81">IF($K14=0,"",I14/$K14*100)</f>
        <v>24.724956572090331</v>
      </c>
      <c r="K14" s="8">
        <f t="shared" si="0"/>
        <v>1727</v>
      </c>
      <c r="L14" s="8">
        <v>855</v>
      </c>
      <c r="M14" s="11">
        <f t="shared" si="4"/>
        <v>58.321964529331517</v>
      </c>
      <c r="N14" s="8">
        <v>1</v>
      </c>
      <c r="O14" s="11">
        <f t="shared" si="4"/>
        <v>6.8212824010914053E-2</v>
      </c>
      <c r="P14" s="8">
        <v>19</v>
      </c>
      <c r="Q14" s="11">
        <f t="shared" ref="Q14" si="82">IF($T14=0,"",P14/$T14*100)</f>
        <v>1.2960436562073669</v>
      </c>
      <c r="R14" s="8">
        <v>591</v>
      </c>
      <c r="S14" s="11">
        <f t="shared" ref="S14" si="83">IF($T14=0,"",R14/$T14*100)</f>
        <v>40.313778990450203</v>
      </c>
      <c r="T14" s="8">
        <f t="shared" si="7"/>
        <v>1466</v>
      </c>
      <c r="U14" s="8">
        <v>4388</v>
      </c>
      <c r="V14" s="11">
        <f t="shared" si="8"/>
        <v>86.309992132179389</v>
      </c>
      <c r="W14" s="8">
        <v>2</v>
      </c>
      <c r="X14" s="11">
        <f t="shared" si="8"/>
        <v>3.9339103068450038E-2</v>
      </c>
      <c r="Y14" s="8">
        <v>3</v>
      </c>
      <c r="Z14" s="11">
        <f t="shared" ref="Z14" si="84">IF($AC14=0,"",Y14/$AC14*100)</f>
        <v>5.9008654602675056E-2</v>
      </c>
      <c r="AA14" s="8">
        <v>691</v>
      </c>
      <c r="AB14" s="11">
        <f t="shared" ref="AB14" si="85">IF($AC14=0,"",AA14/$AC14*100)</f>
        <v>13.591660110149489</v>
      </c>
      <c r="AC14" s="8">
        <f t="shared" si="24"/>
        <v>5084</v>
      </c>
      <c r="AD14" s="8">
        <v>10725</v>
      </c>
      <c r="AE14" s="11">
        <f t="shared" si="11"/>
        <v>94.277426160337555</v>
      </c>
      <c r="AF14" s="8">
        <v>0</v>
      </c>
      <c r="AG14" s="11">
        <f t="shared" si="11"/>
        <v>0</v>
      </c>
      <c r="AH14" s="8">
        <v>4</v>
      </c>
      <c r="AI14" s="11">
        <f t="shared" ref="AI14" si="86">IF($AL14=0,"",AH14/$AL14*100)</f>
        <v>3.5161744022503515E-2</v>
      </c>
      <c r="AJ14" s="8">
        <v>647</v>
      </c>
      <c r="AK14" s="11">
        <f t="shared" ref="AK14" si="87">IF($AL14=0,"",AJ14/$AL14*100)</f>
        <v>5.6874120956399441</v>
      </c>
      <c r="AL14" s="8">
        <f t="shared" si="27"/>
        <v>11376</v>
      </c>
      <c r="AM14" s="8">
        <v>14</v>
      </c>
      <c r="AN14" s="11">
        <f t="shared" si="14"/>
        <v>100</v>
      </c>
      <c r="AO14" s="8">
        <v>0</v>
      </c>
      <c r="AP14" s="11">
        <f t="shared" si="14"/>
        <v>0</v>
      </c>
      <c r="AQ14" s="8">
        <v>0</v>
      </c>
      <c r="AR14" s="11">
        <f t="shared" ref="AR14" si="88">IF($AU14=0,"",AQ14/$AU14*100)</f>
        <v>0</v>
      </c>
      <c r="AS14" s="8">
        <v>0</v>
      </c>
      <c r="AT14" s="11">
        <f t="shared" ref="AT14" si="89">IF($AU14=0,"",AS14/$AU14*100)</f>
        <v>0</v>
      </c>
      <c r="AU14" s="8">
        <f t="shared" si="17"/>
        <v>14</v>
      </c>
    </row>
    <row r="15" spans="1:47" ht="19.5" customHeight="1" x14ac:dyDescent="0.25">
      <c r="A15" s="7">
        <v>10</v>
      </c>
      <c r="B15" s="2" t="s">
        <v>52</v>
      </c>
      <c r="C15" s="8">
        <v>604</v>
      </c>
      <c r="D15" s="11">
        <f t="shared" si="1"/>
        <v>67.941507311586051</v>
      </c>
      <c r="E15" s="8">
        <v>0</v>
      </c>
      <c r="F15" s="11">
        <f t="shared" si="1"/>
        <v>0</v>
      </c>
      <c r="G15" s="8">
        <v>2</v>
      </c>
      <c r="H15" s="11">
        <f t="shared" ref="H15" si="90">IF($K15=0,"",G15/$K15*100)</f>
        <v>0.22497187851518563</v>
      </c>
      <c r="I15" s="8">
        <v>283</v>
      </c>
      <c r="J15" s="11">
        <f t="shared" ref="J15" si="91">IF($K15=0,"",I15/$K15*100)</f>
        <v>31.833520809898765</v>
      </c>
      <c r="K15" s="8">
        <f t="shared" si="0"/>
        <v>889</v>
      </c>
      <c r="L15" s="8">
        <v>1196</v>
      </c>
      <c r="M15" s="11">
        <f t="shared" si="4"/>
        <v>53.971119133574007</v>
      </c>
      <c r="N15" s="8">
        <v>0</v>
      </c>
      <c r="O15" s="11">
        <f t="shared" si="4"/>
        <v>0</v>
      </c>
      <c r="P15" s="8">
        <v>0</v>
      </c>
      <c r="Q15" s="11">
        <f t="shared" ref="Q15" si="92">IF($T15=0,"",P15/$T15*100)</f>
        <v>0</v>
      </c>
      <c r="R15" s="8">
        <v>1020</v>
      </c>
      <c r="S15" s="11">
        <f t="shared" ref="S15" si="93">IF($T15=0,"",R15/$T15*100)</f>
        <v>46.028880866425993</v>
      </c>
      <c r="T15" s="8">
        <f t="shared" si="7"/>
        <v>2216</v>
      </c>
      <c r="U15" s="8">
        <v>6962</v>
      </c>
      <c r="V15" s="11">
        <f t="shared" si="8"/>
        <v>78.427396643010027</v>
      </c>
      <c r="W15" s="8">
        <v>0</v>
      </c>
      <c r="X15" s="11">
        <f t="shared" si="8"/>
        <v>0</v>
      </c>
      <c r="Y15" s="8">
        <v>0</v>
      </c>
      <c r="Z15" s="11">
        <f t="shared" ref="Z15" si="94">IF($AC15=0,"",Y15/$AC15*100)</f>
        <v>0</v>
      </c>
      <c r="AA15" s="8">
        <v>1915</v>
      </c>
      <c r="AB15" s="11">
        <f t="shared" ref="AB15" si="95">IF($AC15=0,"",AA15/$AC15*100)</f>
        <v>21.572603356989976</v>
      </c>
      <c r="AC15" s="8">
        <f t="shared" si="24"/>
        <v>8877</v>
      </c>
      <c r="AD15" s="8">
        <v>13825</v>
      </c>
      <c r="AE15" s="11">
        <f t="shared" si="11"/>
        <v>89.505373559497599</v>
      </c>
      <c r="AF15" s="8">
        <v>1</v>
      </c>
      <c r="AG15" s="11">
        <f t="shared" si="11"/>
        <v>6.4741680694030811E-3</v>
      </c>
      <c r="AH15" s="8">
        <v>0</v>
      </c>
      <c r="AI15" s="11">
        <f t="shared" ref="AI15" si="96">IF($AL15=0,"",AH15/$AL15*100)</f>
        <v>0</v>
      </c>
      <c r="AJ15" s="8">
        <v>1620</v>
      </c>
      <c r="AK15" s="11">
        <f t="shared" ref="AK15" si="97">IF($AL15=0,"",AJ15/$AL15*100)</f>
        <v>10.488152272432991</v>
      </c>
      <c r="AL15" s="8">
        <f t="shared" si="27"/>
        <v>15446</v>
      </c>
      <c r="AM15" s="8">
        <v>0</v>
      </c>
      <c r="AN15" s="11" t="str">
        <f t="shared" si="14"/>
        <v/>
      </c>
      <c r="AO15" s="8">
        <v>0</v>
      </c>
      <c r="AP15" s="11" t="str">
        <f t="shared" si="14"/>
        <v/>
      </c>
      <c r="AQ15" s="8">
        <v>0</v>
      </c>
      <c r="AR15" s="11" t="str">
        <f t="shared" ref="AR15" si="98">IF($AU15=0,"",AQ15/$AU15*100)</f>
        <v/>
      </c>
      <c r="AS15" s="8">
        <v>0</v>
      </c>
      <c r="AT15" s="11" t="str">
        <f t="shared" ref="AT15" si="99">IF($AU15=0,"",AS15/$AU15*100)</f>
        <v/>
      </c>
      <c r="AU15" s="8">
        <f t="shared" si="17"/>
        <v>0</v>
      </c>
    </row>
    <row r="16" spans="1:47" ht="19.5" customHeight="1" x14ac:dyDescent="0.25">
      <c r="A16" s="7">
        <v>11</v>
      </c>
      <c r="B16" s="2" t="s">
        <v>53</v>
      </c>
      <c r="C16" s="8"/>
      <c r="D16" s="11"/>
      <c r="E16" s="8"/>
      <c r="F16" s="11"/>
      <c r="G16" s="8"/>
      <c r="H16" s="11"/>
      <c r="I16" s="8"/>
      <c r="J16" s="11"/>
      <c r="K16" s="216">
        <v>1118</v>
      </c>
      <c r="L16" s="8"/>
      <c r="M16" s="11"/>
      <c r="N16" s="8"/>
      <c r="O16" s="11"/>
      <c r="P16" s="8"/>
      <c r="Q16" s="11"/>
      <c r="R16" s="8"/>
      <c r="S16" s="11"/>
      <c r="T16" s="216">
        <v>4225</v>
      </c>
      <c r="U16" s="8"/>
      <c r="V16" s="11"/>
      <c r="W16" s="8"/>
      <c r="X16" s="11"/>
      <c r="Y16" s="8"/>
      <c r="Z16" s="11"/>
      <c r="AA16" s="8"/>
      <c r="AB16" s="11"/>
      <c r="AC16" s="216">
        <v>14863</v>
      </c>
      <c r="AD16" s="8"/>
      <c r="AE16" s="11"/>
      <c r="AF16" s="8"/>
      <c r="AG16" s="11"/>
      <c r="AH16" s="8"/>
      <c r="AI16" s="11"/>
      <c r="AJ16" s="8"/>
      <c r="AK16" s="11"/>
      <c r="AL16" s="216">
        <v>26731</v>
      </c>
      <c r="AM16" s="227">
        <v>95</v>
      </c>
      <c r="AN16" s="11">
        <f t="shared" si="14"/>
        <v>100</v>
      </c>
      <c r="AO16" s="8">
        <v>0</v>
      </c>
      <c r="AP16" s="11">
        <f t="shared" si="14"/>
        <v>0</v>
      </c>
      <c r="AQ16" s="8">
        <v>0</v>
      </c>
      <c r="AR16" s="11">
        <f t="shared" ref="AR16" si="100">IF($AU16=0,"",AQ16/$AU16*100)</f>
        <v>0</v>
      </c>
      <c r="AS16" s="8">
        <v>0</v>
      </c>
      <c r="AT16" s="11">
        <f t="shared" ref="AT16" si="101">IF($AU16=0,"",AS16/$AU16*100)</f>
        <v>0</v>
      </c>
      <c r="AU16" s="227">
        <f t="shared" si="17"/>
        <v>95</v>
      </c>
    </row>
    <row r="17" spans="1:47" ht="19.5" customHeight="1" x14ac:dyDescent="0.25">
      <c r="A17" s="7">
        <v>12</v>
      </c>
      <c r="B17" s="2" t="s">
        <v>25</v>
      </c>
      <c r="C17" s="8">
        <v>1200</v>
      </c>
      <c r="D17" s="11">
        <f t="shared" si="1"/>
        <v>32.930845225027447</v>
      </c>
      <c r="E17" s="8">
        <v>13</v>
      </c>
      <c r="F17" s="11">
        <f t="shared" si="1"/>
        <v>0.35675082327113067</v>
      </c>
      <c r="G17" s="8">
        <v>803</v>
      </c>
      <c r="H17" s="11">
        <f t="shared" ref="H17" si="102">IF($K17=0,"",G17/$K17*100)</f>
        <v>22.036223929747532</v>
      </c>
      <c r="I17" s="8">
        <v>1628</v>
      </c>
      <c r="J17" s="11">
        <f t="shared" ref="J17" si="103">IF($K17=0,"",I17/$K17*100)</f>
        <v>44.676180021953897</v>
      </c>
      <c r="K17" s="8">
        <f t="shared" si="0"/>
        <v>3644</v>
      </c>
      <c r="L17" s="8">
        <v>4675</v>
      </c>
      <c r="M17" s="11">
        <f t="shared" si="4"/>
        <v>34.766118836915297</v>
      </c>
      <c r="N17" s="8">
        <v>51</v>
      </c>
      <c r="O17" s="11">
        <f t="shared" si="4"/>
        <v>0.37926675094816686</v>
      </c>
      <c r="P17" s="8">
        <v>3367</v>
      </c>
      <c r="Q17" s="11">
        <f t="shared" ref="Q17" si="104">IF($T17=0,"",P17/$T17*100)</f>
        <v>25.039042165538781</v>
      </c>
      <c r="R17" s="8">
        <v>5354</v>
      </c>
      <c r="S17" s="11">
        <f t="shared" ref="S17" si="105">IF($T17=0,"",R17/$T17*100)</f>
        <v>39.815572246597753</v>
      </c>
      <c r="T17" s="8">
        <f t="shared" si="7"/>
        <v>13447</v>
      </c>
      <c r="U17" s="8">
        <v>23077</v>
      </c>
      <c r="V17" s="11">
        <f t="shared" si="8"/>
        <v>69.664312020769188</v>
      </c>
      <c r="W17" s="8">
        <v>30</v>
      </c>
      <c r="X17" s="11">
        <f t="shared" si="8"/>
        <v>9.056330374932077E-2</v>
      </c>
      <c r="Y17" s="8">
        <v>2418</v>
      </c>
      <c r="Z17" s="11">
        <f t="shared" ref="Z17" si="106">IF($AC17=0,"",Y17/$AC17*100)</f>
        <v>7.2994022821952536</v>
      </c>
      <c r="AA17" s="8">
        <v>7601</v>
      </c>
      <c r="AB17" s="11">
        <f t="shared" ref="AB17" si="107">IF($AC17=0,"",AA17/$AC17*100)</f>
        <v>22.945722393286243</v>
      </c>
      <c r="AC17" s="8">
        <f t="shared" si="24"/>
        <v>33126</v>
      </c>
      <c r="AD17" s="8">
        <v>23281</v>
      </c>
      <c r="AE17" s="11">
        <f t="shared" si="11"/>
        <v>88.514181431069886</v>
      </c>
      <c r="AF17" s="8">
        <v>12</v>
      </c>
      <c r="AG17" s="11">
        <f t="shared" si="11"/>
        <v>4.5623906927229868E-2</v>
      </c>
      <c r="AH17" s="8">
        <v>239</v>
      </c>
      <c r="AI17" s="11">
        <f t="shared" ref="AI17" si="108">IF($AL17=0,"",AH17/$AL17*100)</f>
        <v>0.90867614630066162</v>
      </c>
      <c r="AJ17" s="8">
        <v>2770</v>
      </c>
      <c r="AK17" s="11">
        <f t="shared" ref="AK17" si="109">IF($AL17=0,"",AJ17/$AL17*100)</f>
        <v>10.531518515702228</v>
      </c>
      <c r="AL17" s="8">
        <f t="shared" si="27"/>
        <v>26302</v>
      </c>
      <c r="AM17" s="8">
        <v>0</v>
      </c>
      <c r="AN17" s="11" t="str">
        <f t="shared" si="14"/>
        <v/>
      </c>
      <c r="AO17" s="8">
        <v>0</v>
      </c>
      <c r="AP17" s="11" t="str">
        <f t="shared" si="14"/>
        <v/>
      </c>
      <c r="AQ17" s="8">
        <v>0</v>
      </c>
      <c r="AR17" s="11" t="str">
        <f t="shared" ref="AR17" si="110">IF($AU17=0,"",AQ17/$AU17*100)</f>
        <v/>
      </c>
      <c r="AS17" s="8">
        <v>0</v>
      </c>
      <c r="AT17" s="11" t="str">
        <f t="shared" ref="AT17" si="111">IF($AU17=0,"",AS17/$AU17*100)</f>
        <v/>
      </c>
      <c r="AU17" s="8">
        <f t="shared" si="17"/>
        <v>0</v>
      </c>
    </row>
    <row r="18" spans="1:47" ht="19.5" customHeight="1" x14ac:dyDescent="0.25">
      <c r="A18" s="7">
        <v>13</v>
      </c>
      <c r="B18" s="2" t="s">
        <v>54</v>
      </c>
      <c r="C18" s="8">
        <v>847</v>
      </c>
      <c r="D18" s="11">
        <f t="shared" si="1"/>
        <v>38.10166441745389</v>
      </c>
      <c r="E18" s="8">
        <v>0</v>
      </c>
      <c r="F18" s="11">
        <f t="shared" si="1"/>
        <v>0</v>
      </c>
      <c r="G18" s="8">
        <v>694</v>
      </c>
      <c r="H18" s="11">
        <f t="shared" ref="H18" si="112">IF($K18=0,"",G18/$K18*100)</f>
        <v>31.219073324336481</v>
      </c>
      <c r="I18" s="8">
        <v>682</v>
      </c>
      <c r="J18" s="11">
        <f t="shared" ref="J18" si="113">IF($K18=0,"",I18/$K18*100)</f>
        <v>30.679262258209626</v>
      </c>
      <c r="K18" s="8">
        <f t="shared" si="0"/>
        <v>2223</v>
      </c>
      <c r="L18" s="8">
        <v>203</v>
      </c>
      <c r="M18" s="11">
        <f t="shared" si="4"/>
        <v>12.671660424469414</v>
      </c>
      <c r="N18" s="8">
        <v>0</v>
      </c>
      <c r="O18" s="11">
        <f t="shared" si="4"/>
        <v>0</v>
      </c>
      <c r="P18" s="8">
        <v>752</v>
      </c>
      <c r="Q18" s="11">
        <f t="shared" ref="Q18" si="114">IF($T18=0,"",P18/$T18*100)</f>
        <v>46.941323345817729</v>
      </c>
      <c r="R18" s="8">
        <v>647</v>
      </c>
      <c r="S18" s="11">
        <f t="shared" ref="S18" si="115">IF($T18=0,"",R18/$T18*100)</f>
        <v>40.387016229712856</v>
      </c>
      <c r="T18" s="8">
        <f t="shared" si="7"/>
        <v>1602</v>
      </c>
      <c r="U18" s="8">
        <v>956</v>
      </c>
      <c r="V18" s="11">
        <f t="shared" si="8"/>
        <v>31.252043151356652</v>
      </c>
      <c r="W18" s="8">
        <v>0</v>
      </c>
      <c r="X18" s="11">
        <f t="shared" si="8"/>
        <v>0</v>
      </c>
      <c r="Y18" s="8">
        <v>1878</v>
      </c>
      <c r="Z18" s="11">
        <f t="shared" ref="Z18" si="116">IF($AC18=0,"",Y18/$AC18*100)</f>
        <v>61.392611964694346</v>
      </c>
      <c r="AA18" s="8">
        <v>225</v>
      </c>
      <c r="AB18" s="11">
        <f t="shared" ref="AB18" si="117">IF($AC18=0,"",AA18/$AC18*100)</f>
        <v>7.3553448839490025</v>
      </c>
      <c r="AC18" s="8">
        <f t="shared" si="24"/>
        <v>3059</v>
      </c>
      <c r="AD18" s="8">
        <v>2543</v>
      </c>
      <c r="AE18" s="11">
        <f t="shared" si="11"/>
        <v>37.452135493372609</v>
      </c>
      <c r="AF18" s="8">
        <v>0</v>
      </c>
      <c r="AG18" s="11">
        <f t="shared" si="11"/>
        <v>0</v>
      </c>
      <c r="AH18" s="8">
        <v>3979</v>
      </c>
      <c r="AI18" s="11">
        <f t="shared" ref="AI18" si="118">IF($AL18=0,"",AH18/$AL18*100)</f>
        <v>58.600883652430049</v>
      </c>
      <c r="AJ18" s="8">
        <v>268</v>
      </c>
      <c r="AK18" s="11">
        <f t="shared" ref="AK18" si="119">IF($AL18=0,"",AJ18/$AL18*100)</f>
        <v>3.9469808541973488</v>
      </c>
      <c r="AL18" s="8">
        <f t="shared" si="27"/>
        <v>6790</v>
      </c>
      <c r="AM18" s="8">
        <v>0</v>
      </c>
      <c r="AN18" s="11" t="str">
        <f t="shared" si="14"/>
        <v/>
      </c>
      <c r="AO18" s="8">
        <v>0</v>
      </c>
      <c r="AP18" s="11" t="str">
        <f t="shared" si="14"/>
        <v/>
      </c>
      <c r="AQ18" s="8">
        <v>0</v>
      </c>
      <c r="AR18" s="11" t="str">
        <f t="shared" ref="AR18" si="120">IF($AU18=0,"",AQ18/$AU18*100)</f>
        <v/>
      </c>
      <c r="AS18" s="8">
        <v>0</v>
      </c>
      <c r="AT18" s="11" t="str">
        <f t="shared" ref="AT18" si="121">IF($AU18=0,"",AS18/$AU18*100)</f>
        <v/>
      </c>
      <c r="AU18" s="8">
        <f t="shared" si="17"/>
        <v>0</v>
      </c>
    </row>
    <row r="19" spans="1:47" ht="19.5" customHeight="1" x14ac:dyDescent="0.25">
      <c r="A19" s="7">
        <v>14</v>
      </c>
      <c r="B19" s="2" t="s">
        <v>27</v>
      </c>
      <c r="C19" s="8">
        <v>2519</v>
      </c>
      <c r="D19" s="11">
        <f t="shared" si="1"/>
        <v>46.110195863078893</v>
      </c>
      <c r="E19" s="8">
        <v>17</v>
      </c>
      <c r="F19" s="11">
        <f t="shared" si="1"/>
        <v>0.31118433095368842</v>
      </c>
      <c r="G19" s="8">
        <v>253</v>
      </c>
      <c r="H19" s="11">
        <f t="shared" ref="H19" si="122">IF($K19=0,"",G19/$K19*100)</f>
        <v>4.6311550430166575</v>
      </c>
      <c r="I19" s="8">
        <v>2674</v>
      </c>
      <c r="J19" s="11">
        <f t="shared" ref="J19" si="123">IF($K19=0,"",I19/$K19*100)</f>
        <v>48.947464762950759</v>
      </c>
      <c r="K19" s="8">
        <f t="shared" si="0"/>
        <v>5463</v>
      </c>
      <c r="L19" s="8">
        <v>3919</v>
      </c>
      <c r="M19" s="11">
        <f t="shared" si="4"/>
        <v>58.861519975968754</v>
      </c>
      <c r="N19" s="8">
        <v>1</v>
      </c>
      <c r="O19" s="11">
        <f t="shared" si="4"/>
        <v>1.5019525382997898E-2</v>
      </c>
      <c r="P19" s="8">
        <v>54</v>
      </c>
      <c r="Q19" s="11">
        <f t="shared" ref="Q19" si="124">IF($T19=0,"",P19/$T19*100)</f>
        <v>0.81105437068188646</v>
      </c>
      <c r="R19" s="8">
        <v>2684</v>
      </c>
      <c r="S19" s="11">
        <f t="shared" ref="S19" si="125">IF($T19=0,"",R19/$T19*100)</f>
        <v>40.312406127966355</v>
      </c>
      <c r="T19" s="8">
        <f t="shared" si="7"/>
        <v>6658</v>
      </c>
      <c r="U19" s="8">
        <v>83412</v>
      </c>
      <c r="V19" s="11">
        <f t="shared" si="8"/>
        <v>86.172092110292681</v>
      </c>
      <c r="W19" s="8">
        <v>0</v>
      </c>
      <c r="X19" s="11">
        <f t="shared" si="8"/>
        <v>0</v>
      </c>
      <c r="Y19" s="8">
        <v>852</v>
      </c>
      <c r="Z19" s="11">
        <f t="shared" ref="Z19" si="126">IF($AC19=0,"",Y19/$AC19*100)</f>
        <v>0.88019256795148615</v>
      </c>
      <c r="AA19" s="8">
        <v>12533</v>
      </c>
      <c r="AB19" s="11">
        <f t="shared" ref="AB19" si="127">IF($AC19=0,"",AA19/$AC19*100)</f>
        <v>12.94771532175584</v>
      </c>
      <c r="AC19" s="8">
        <f t="shared" si="24"/>
        <v>96797</v>
      </c>
      <c r="AD19" s="8">
        <v>28479</v>
      </c>
      <c r="AE19" s="11">
        <f t="shared" si="11"/>
        <v>65.226054692867947</v>
      </c>
      <c r="AF19" s="8">
        <v>0</v>
      </c>
      <c r="AG19" s="11">
        <f t="shared" si="11"/>
        <v>0</v>
      </c>
      <c r="AH19" s="8">
        <v>410</v>
      </c>
      <c r="AI19" s="11">
        <f t="shared" ref="AI19" si="128">IF($AL19=0,"",AH19/$AL19*100)</f>
        <v>0.93903165223764362</v>
      </c>
      <c r="AJ19" s="8">
        <v>14773</v>
      </c>
      <c r="AK19" s="11">
        <f t="shared" ref="AK19" si="129">IF($AL19=0,"",AJ19/$AL19*100)</f>
        <v>33.834913654894414</v>
      </c>
      <c r="AL19" s="8">
        <f t="shared" si="27"/>
        <v>43662</v>
      </c>
      <c r="AM19" s="8">
        <v>0</v>
      </c>
      <c r="AN19" s="11" t="str">
        <f t="shared" si="14"/>
        <v/>
      </c>
      <c r="AO19" s="8">
        <v>0</v>
      </c>
      <c r="AP19" s="11" t="str">
        <f t="shared" si="14"/>
        <v/>
      </c>
      <c r="AQ19" s="8">
        <v>0</v>
      </c>
      <c r="AR19" s="11" t="str">
        <f t="shared" ref="AR19" si="130">IF($AU19=0,"",AQ19/$AU19*100)</f>
        <v/>
      </c>
      <c r="AS19" s="8">
        <v>0</v>
      </c>
      <c r="AT19" s="11" t="str">
        <f t="shared" ref="AT19" si="131">IF($AU19=0,"",AS19/$AU19*100)</f>
        <v/>
      </c>
      <c r="AU19" s="8">
        <f t="shared" si="17"/>
        <v>0</v>
      </c>
    </row>
    <row r="20" spans="1:47" ht="19.5" customHeight="1" x14ac:dyDescent="0.25">
      <c r="A20" s="7">
        <v>15</v>
      </c>
      <c r="B20" s="2" t="s">
        <v>28</v>
      </c>
      <c r="C20" s="8">
        <f>196+7</f>
        <v>203</v>
      </c>
      <c r="D20" s="11">
        <f t="shared" si="1"/>
        <v>4.0446304044630406</v>
      </c>
      <c r="E20" s="8">
        <f>340+11</f>
        <v>351</v>
      </c>
      <c r="F20" s="11">
        <f t="shared" si="1"/>
        <v>6.9934249850567838</v>
      </c>
      <c r="G20" s="8">
        <f>3197+539</f>
        <v>3736</v>
      </c>
      <c r="H20" s="11">
        <f t="shared" ref="H20" si="132">IF($K20=0,"",G20/$K20*100)</f>
        <v>74.437138872285317</v>
      </c>
      <c r="I20" s="8">
        <f>319+410</f>
        <v>729</v>
      </c>
      <c r="J20" s="11">
        <f t="shared" ref="J20" si="133">IF($K20=0,"",I20/$K20*100)</f>
        <v>14.524805738194861</v>
      </c>
      <c r="K20" s="8">
        <f t="shared" si="0"/>
        <v>5019</v>
      </c>
      <c r="L20" s="8">
        <v>737</v>
      </c>
      <c r="M20" s="11">
        <f t="shared" si="4"/>
        <v>4.478881798845336</v>
      </c>
      <c r="N20" s="8">
        <v>1621</v>
      </c>
      <c r="O20" s="11">
        <f t="shared" si="4"/>
        <v>9.8511090853843815</v>
      </c>
      <c r="P20" s="8">
        <v>10040</v>
      </c>
      <c r="Q20" s="11">
        <f t="shared" ref="Q20" si="134">IF($T20=0,"",P20/$T20*100)</f>
        <v>61.014889091461569</v>
      </c>
      <c r="R20" s="8">
        <v>4057</v>
      </c>
      <c r="S20" s="11">
        <f t="shared" ref="S20" si="135">IF($T20=0,"",R20/$T20*100)</f>
        <v>24.655120024308722</v>
      </c>
      <c r="T20" s="8">
        <f t="shared" si="7"/>
        <v>16455</v>
      </c>
      <c r="U20" s="8">
        <v>926</v>
      </c>
      <c r="V20" s="11">
        <f t="shared" si="8"/>
        <v>3.3485210096188616</v>
      </c>
      <c r="W20" s="8">
        <v>22187</v>
      </c>
      <c r="X20" s="11">
        <f t="shared" si="8"/>
        <v>80.230708035003971</v>
      </c>
      <c r="Y20" s="8">
        <v>2403</v>
      </c>
      <c r="Z20" s="11">
        <f t="shared" ref="Z20" si="136">IF($AC20=0,"",Y20/$AC20*100)</f>
        <v>8.689520503362985</v>
      </c>
      <c r="AA20" s="8">
        <v>2138</v>
      </c>
      <c r="AB20" s="11">
        <f t="shared" ref="AB20" si="137">IF($AC20=0,"",AA20/$AC20*100)</f>
        <v>7.7312504520141756</v>
      </c>
      <c r="AC20" s="8">
        <f t="shared" si="24"/>
        <v>27654</v>
      </c>
      <c r="AD20" s="8">
        <v>673</v>
      </c>
      <c r="AE20" s="11">
        <f t="shared" si="11"/>
        <v>1.3708116916182911</v>
      </c>
      <c r="AF20" s="8">
        <v>41910</v>
      </c>
      <c r="AG20" s="11">
        <f t="shared" si="11"/>
        <v>85.365108463183631</v>
      </c>
      <c r="AH20" s="8">
        <v>2818</v>
      </c>
      <c r="AI20" s="11">
        <f t="shared" ref="AI20" si="138">IF($AL20=0,"",AH20/$AL20*100)</f>
        <v>5.7398920460332006</v>
      </c>
      <c r="AJ20" s="8">
        <v>3694</v>
      </c>
      <c r="AK20" s="11">
        <f t="shared" ref="AK20" si="139">IF($AL20=0,"",AJ20/$AL20*100)</f>
        <v>7.5241877991648849</v>
      </c>
      <c r="AL20" s="8">
        <f t="shared" si="27"/>
        <v>49095</v>
      </c>
      <c r="AM20" s="8">
        <v>29064</v>
      </c>
      <c r="AN20" s="11">
        <f t="shared" si="14"/>
        <v>51.765963131178196</v>
      </c>
      <c r="AO20" s="8">
        <v>17700</v>
      </c>
      <c r="AP20" s="11">
        <f t="shared" si="14"/>
        <v>31.525514293347584</v>
      </c>
      <c r="AQ20" s="8">
        <v>2208</v>
      </c>
      <c r="AR20" s="11">
        <f t="shared" ref="AR20" si="140">IF($AU20=0,"",AQ20/$AU20*100)</f>
        <v>3.9326743254074272</v>
      </c>
      <c r="AS20" s="8">
        <v>7173</v>
      </c>
      <c r="AT20" s="11">
        <f t="shared" ref="AT20" si="141">IF($AU20=0,"",AS20/$AU20*100)</f>
        <v>12.77584825006679</v>
      </c>
      <c r="AU20" s="8">
        <f t="shared" si="17"/>
        <v>56145</v>
      </c>
    </row>
    <row r="21" spans="1:47" ht="19.5" customHeight="1" x14ac:dyDescent="0.25">
      <c r="A21" s="7">
        <v>16</v>
      </c>
      <c r="B21" s="2" t="s">
        <v>29</v>
      </c>
      <c r="C21" s="8">
        <v>51</v>
      </c>
      <c r="D21" s="11">
        <f t="shared" si="1"/>
        <v>41.463414634146339</v>
      </c>
      <c r="E21" s="8">
        <v>0</v>
      </c>
      <c r="F21" s="11">
        <f t="shared" si="1"/>
        <v>0</v>
      </c>
      <c r="G21" s="8">
        <v>0</v>
      </c>
      <c r="H21" s="11">
        <f t="shared" ref="H21" si="142">IF($K21=0,"",G21/$K21*100)</f>
        <v>0</v>
      </c>
      <c r="I21" s="8">
        <v>72</v>
      </c>
      <c r="J21" s="11">
        <f t="shared" ref="J21" si="143">IF($K21=0,"",I21/$K21*100)</f>
        <v>58.536585365853654</v>
      </c>
      <c r="K21" s="8">
        <f t="shared" si="0"/>
        <v>123</v>
      </c>
      <c r="L21" s="8">
        <v>262</v>
      </c>
      <c r="M21" s="11">
        <f t="shared" si="4"/>
        <v>34.428383705650461</v>
      </c>
      <c r="N21" s="8">
        <v>0</v>
      </c>
      <c r="O21" s="11">
        <f t="shared" si="4"/>
        <v>0</v>
      </c>
      <c r="P21" s="8">
        <v>103</v>
      </c>
      <c r="Q21" s="11">
        <f t="shared" ref="Q21" si="144">IF($T21=0,"",P21/$T21*100)</f>
        <v>13.534822601839686</v>
      </c>
      <c r="R21" s="8">
        <v>396</v>
      </c>
      <c r="S21" s="11">
        <f t="shared" ref="S21" si="145">IF($T21=0,"",R21/$T21*100)</f>
        <v>52.036793692509853</v>
      </c>
      <c r="T21" s="8">
        <f t="shared" si="7"/>
        <v>761</v>
      </c>
      <c r="U21" s="8">
        <v>245</v>
      </c>
      <c r="V21" s="11">
        <f t="shared" si="8"/>
        <v>33.469945355191257</v>
      </c>
      <c r="W21" s="8">
        <v>0</v>
      </c>
      <c r="X21" s="11">
        <f t="shared" si="8"/>
        <v>0</v>
      </c>
      <c r="Y21" s="8">
        <v>96</v>
      </c>
      <c r="Z21" s="11">
        <f t="shared" ref="Z21" si="146">IF($AC21=0,"",Y21/$AC21*100)</f>
        <v>13.114754098360656</v>
      </c>
      <c r="AA21" s="8">
        <v>391</v>
      </c>
      <c r="AB21" s="11">
        <f t="shared" ref="AB21" si="147">IF($AC21=0,"",AA21/$AC21*100)</f>
        <v>53.415300546448087</v>
      </c>
      <c r="AC21" s="8">
        <f t="shared" si="24"/>
        <v>732</v>
      </c>
      <c r="AD21" s="8">
        <v>1889</v>
      </c>
      <c r="AE21" s="11">
        <f t="shared" si="11"/>
        <v>77.577002053388085</v>
      </c>
      <c r="AF21" s="8">
        <v>0</v>
      </c>
      <c r="AG21" s="11">
        <f t="shared" si="11"/>
        <v>0</v>
      </c>
      <c r="AH21" s="8">
        <v>406</v>
      </c>
      <c r="AI21" s="11">
        <f t="shared" ref="AI21" si="148">IF($AL21=0,"",AH21/$AL21*100)</f>
        <v>16.673511293634498</v>
      </c>
      <c r="AJ21" s="8">
        <v>140</v>
      </c>
      <c r="AK21" s="11">
        <f t="shared" ref="AK21" si="149">IF($AL21=0,"",AJ21/$AL21*100)</f>
        <v>5.7494866529774127</v>
      </c>
      <c r="AL21" s="8">
        <f t="shared" si="27"/>
        <v>2435</v>
      </c>
      <c r="AM21" s="8">
        <v>1</v>
      </c>
      <c r="AN21" s="11">
        <f t="shared" si="14"/>
        <v>100</v>
      </c>
      <c r="AO21" s="8">
        <v>0</v>
      </c>
      <c r="AP21" s="11">
        <f t="shared" si="14"/>
        <v>0</v>
      </c>
      <c r="AQ21" s="8">
        <v>0</v>
      </c>
      <c r="AR21" s="11">
        <f t="shared" ref="AR21" si="150">IF($AU21=0,"",AQ21/$AU21*100)</f>
        <v>0</v>
      </c>
      <c r="AS21" s="8">
        <v>0</v>
      </c>
      <c r="AT21" s="11">
        <f t="shared" ref="AT21" si="151">IF($AU21=0,"",AS21/$AU21*100)</f>
        <v>0</v>
      </c>
      <c r="AU21" s="8">
        <f t="shared" si="17"/>
        <v>1</v>
      </c>
    </row>
    <row r="22" spans="1:47" ht="19.5" customHeight="1" x14ac:dyDescent="0.25">
      <c r="A22" s="7">
        <v>17</v>
      </c>
      <c r="B22" s="2" t="s">
        <v>30</v>
      </c>
      <c r="C22" s="8">
        <v>31</v>
      </c>
      <c r="D22" s="11">
        <f t="shared" si="1"/>
        <v>24.8</v>
      </c>
      <c r="E22" s="8">
        <v>0</v>
      </c>
      <c r="F22" s="11">
        <f t="shared" si="1"/>
        <v>0</v>
      </c>
      <c r="G22" s="8">
        <v>55</v>
      </c>
      <c r="H22" s="11">
        <f t="shared" ref="H22" si="152">IF($K22=0,"",G22/$K22*100)</f>
        <v>44</v>
      </c>
      <c r="I22" s="8">
        <v>39</v>
      </c>
      <c r="J22" s="11">
        <f t="shared" ref="J22" si="153">IF($K22=0,"",I22/$K22*100)</f>
        <v>31.2</v>
      </c>
      <c r="K22" s="8">
        <f t="shared" si="0"/>
        <v>125</v>
      </c>
      <c r="L22" s="8">
        <v>8</v>
      </c>
      <c r="M22" s="11">
        <f t="shared" si="4"/>
        <v>1.1834319526627219</v>
      </c>
      <c r="N22" s="8">
        <v>0</v>
      </c>
      <c r="O22" s="11">
        <f t="shared" si="4"/>
        <v>0</v>
      </c>
      <c r="P22" s="8">
        <v>429</v>
      </c>
      <c r="Q22" s="11">
        <f t="shared" ref="Q22" si="154">IF($T22=0,"",P22/$T22*100)</f>
        <v>63.46153846153846</v>
      </c>
      <c r="R22" s="8">
        <v>239</v>
      </c>
      <c r="S22" s="11">
        <f t="shared" ref="S22" si="155">IF($T22=0,"",R22/$T22*100)</f>
        <v>35.355029585798817</v>
      </c>
      <c r="T22" s="8">
        <f t="shared" si="7"/>
        <v>676</v>
      </c>
      <c r="U22" s="8">
        <v>56</v>
      </c>
      <c r="V22" s="11">
        <f t="shared" si="8"/>
        <v>2.4789729969012839</v>
      </c>
      <c r="W22" s="8">
        <v>0</v>
      </c>
      <c r="X22" s="11">
        <f t="shared" si="8"/>
        <v>0</v>
      </c>
      <c r="Y22" s="8">
        <v>2203</v>
      </c>
      <c r="Z22" s="11">
        <f t="shared" ref="Z22" si="156">IF($AC22=0,"",Y22/$AC22*100)</f>
        <v>97.521027003098709</v>
      </c>
      <c r="AA22" s="8">
        <v>0</v>
      </c>
      <c r="AB22" s="11">
        <f t="shared" ref="AB22" si="157">IF($AC22=0,"",AA22/$AC22*100)</f>
        <v>0</v>
      </c>
      <c r="AC22" s="8">
        <f t="shared" si="24"/>
        <v>2259</v>
      </c>
      <c r="AD22" s="8">
        <v>2539</v>
      </c>
      <c r="AE22" s="11">
        <f t="shared" si="11"/>
        <v>38.312962124641622</v>
      </c>
      <c r="AF22" s="8">
        <v>0</v>
      </c>
      <c r="AG22" s="11">
        <f t="shared" si="11"/>
        <v>0</v>
      </c>
      <c r="AH22" s="8">
        <v>4079</v>
      </c>
      <c r="AI22" s="11">
        <f t="shared" ref="AI22" si="158">IF($AL22=0,"",AH22/$AL22*100)</f>
        <v>61.551229817413613</v>
      </c>
      <c r="AJ22" s="8">
        <v>9</v>
      </c>
      <c r="AK22" s="11">
        <f t="shared" ref="AK22" si="159">IF($AL22=0,"",AJ22/$AL22*100)</f>
        <v>0.13580805794477141</v>
      </c>
      <c r="AL22" s="8">
        <f t="shared" si="27"/>
        <v>6627</v>
      </c>
      <c r="AM22" s="8">
        <v>301</v>
      </c>
      <c r="AN22" s="11">
        <f t="shared" si="14"/>
        <v>42.334739803094237</v>
      </c>
      <c r="AO22" s="8">
        <v>0</v>
      </c>
      <c r="AP22" s="11">
        <f t="shared" si="14"/>
        <v>0</v>
      </c>
      <c r="AQ22" s="8">
        <v>410</v>
      </c>
      <c r="AR22" s="11">
        <f t="shared" ref="AR22" si="160">IF($AU22=0,"",AQ22/$AU22*100)</f>
        <v>57.665260196905763</v>
      </c>
      <c r="AS22" s="8">
        <v>0</v>
      </c>
      <c r="AT22" s="11">
        <f t="shared" ref="AT22" si="161">IF($AU22=0,"",AS22/$AU22*100)</f>
        <v>0</v>
      </c>
      <c r="AU22" s="8">
        <f t="shared" si="17"/>
        <v>711</v>
      </c>
    </row>
    <row r="23" spans="1:47" ht="19.5" customHeight="1" x14ac:dyDescent="0.25">
      <c r="A23" s="7">
        <v>18</v>
      </c>
      <c r="B23" s="2" t="s">
        <v>31</v>
      </c>
      <c r="C23" s="8">
        <v>22</v>
      </c>
      <c r="D23" s="11">
        <f t="shared" si="1"/>
        <v>22.448979591836736</v>
      </c>
      <c r="E23" s="8">
        <v>0</v>
      </c>
      <c r="F23" s="11">
        <f t="shared" si="1"/>
        <v>0</v>
      </c>
      <c r="G23" s="8">
        <v>31</v>
      </c>
      <c r="H23" s="11">
        <f t="shared" ref="H23" si="162">IF($K23=0,"",G23/$K23*100)</f>
        <v>31.632653061224492</v>
      </c>
      <c r="I23" s="8">
        <v>45</v>
      </c>
      <c r="J23" s="11">
        <f t="shared" ref="J23" si="163">IF($K23=0,"",I23/$K23*100)</f>
        <v>45.91836734693878</v>
      </c>
      <c r="K23" s="8">
        <f t="shared" si="0"/>
        <v>98</v>
      </c>
      <c r="L23" s="8">
        <v>202</v>
      </c>
      <c r="M23" s="11">
        <f t="shared" si="4"/>
        <v>37.54646840148699</v>
      </c>
      <c r="N23" s="8">
        <v>0</v>
      </c>
      <c r="O23" s="11">
        <f t="shared" si="4"/>
        <v>0</v>
      </c>
      <c r="P23" s="8">
        <v>171</v>
      </c>
      <c r="Q23" s="11">
        <f t="shared" ref="Q23" si="164">IF($T23=0,"",P23/$T23*100)</f>
        <v>31.784386617100374</v>
      </c>
      <c r="R23" s="8">
        <v>165</v>
      </c>
      <c r="S23" s="11">
        <f t="shared" ref="S23" si="165">IF($T23=0,"",R23/$T23*100)</f>
        <v>30.669144981412639</v>
      </c>
      <c r="T23" s="8">
        <f t="shared" si="7"/>
        <v>538</v>
      </c>
      <c r="U23" s="8">
        <v>538</v>
      </c>
      <c r="V23" s="11">
        <f t="shared" si="8"/>
        <v>39.763488543976351</v>
      </c>
      <c r="W23" s="8">
        <v>91</v>
      </c>
      <c r="X23" s="11">
        <f t="shared" si="8"/>
        <v>6.7257945306725802</v>
      </c>
      <c r="Y23" s="8">
        <v>369</v>
      </c>
      <c r="Z23" s="11">
        <f t="shared" ref="Z23" si="166">IF($AC23=0,"",Y23/$AC23*100)</f>
        <v>27.27272727272727</v>
      </c>
      <c r="AA23" s="8">
        <v>355</v>
      </c>
      <c r="AB23" s="11">
        <f t="shared" ref="AB23" si="167">IF($AC23=0,"",AA23/$AC23*100)</f>
        <v>26.237989652623799</v>
      </c>
      <c r="AC23" s="8">
        <f t="shared" si="24"/>
        <v>1353</v>
      </c>
      <c r="AD23" s="8">
        <v>871</v>
      </c>
      <c r="AE23" s="11">
        <f t="shared" si="11"/>
        <v>47.830862163646351</v>
      </c>
      <c r="AF23" s="8">
        <v>279</v>
      </c>
      <c r="AG23" s="11">
        <f t="shared" si="11"/>
        <v>15.321252059308071</v>
      </c>
      <c r="AH23" s="8">
        <v>196</v>
      </c>
      <c r="AI23" s="11">
        <f t="shared" ref="AI23" si="168">IF($AL23=0,"",AH23/$AL23*100)</f>
        <v>10.763316858868754</v>
      </c>
      <c r="AJ23" s="8">
        <v>475</v>
      </c>
      <c r="AK23" s="11">
        <f t="shared" ref="AK23" si="169">IF($AL23=0,"",AJ23/$AL23*100)</f>
        <v>26.084568918176824</v>
      </c>
      <c r="AL23" s="8">
        <f t="shared" si="27"/>
        <v>1821</v>
      </c>
      <c r="AM23" s="8">
        <v>0</v>
      </c>
      <c r="AN23" s="11" t="str">
        <f t="shared" si="14"/>
        <v/>
      </c>
      <c r="AO23" s="8">
        <v>0</v>
      </c>
      <c r="AP23" s="11" t="str">
        <f t="shared" si="14"/>
        <v/>
      </c>
      <c r="AQ23" s="8">
        <v>0</v>
      </c>
      <c r="AR23" s="11" t="str">
        <f t="shared" ref="AR23" si="170">IF($AU23=0,"",AQ23/$AU23*100)</f>
        <v/>
      </c>
      <c r="AS23" s="8">
        <v>0</v>
      </c>
      <c r="AT23" s="11" t="str">
        <f t="shared" ref="AT23" si="171">IF($AU23=0,"",AS23/$AU23*100)</f>
        <v/>
      </c>
      <c r="AU23" s="8">
        <f t="shared" si="17"/>
        <v>0</v>
      </c>
    </row>
    <row r="24" spans="1:47" ht="19.5" customHeight="1" x14ac:dyDescent="0.25">
      <c r="A24" s="7">
        <v>19</v>
      </c>
      <c r="B24" s="2" t="s">
        <v>55</v>
      </c>
      <c r="C24" s="8">
        <v>19</v>
      </c>
      <c r="D24" s="11">
        <f t="shared" si="1"/>
        <v>27.536231884057973</v>
      </c>
      <c r="E24" s="8">
        <v>0</v>
      </c>
      <c r="F24" s="11">
        <f t="shared" si="1"/>
        <v>0</v>
      </c>
      <c r="G24" s="8">
        <v>0</v>
      </c>
      <c r="H24" s="11">
        <f t="shared" ref="H24" si="172">IF($K24=0,"",G24/$K24*100)</f>
        <v>0</v>
      </c>
      <c r="I24" s="8">
        <v>50</v>
      </c>
      <c r="J24" s="11">
        <f t="shared" ref="J24" si="173">IF($K24=0,"",I24/$K24*100)</f>
        <v>72.463768115942031</v>
      </c>
      <c r="K24" s="8">
        <f t="shared" si="0"/>
        <v>69</v>
      </c>
      <c r="L24" s="8">
        <v>119</v>
      </c>
      <c r="M24" s="11">
        <f t="shared" si="4"/>
        <v>35.311572700296736</v>
      </c>
      <c r="N24" s="8">
        <v>0</v>
      </c>
      <c r="O24" s="11">
        <f t="shared" si="4"/>
        <v>0</v>
      </c>
      <c r="P24" s="8">
        <v>0</v>
      </c>
      <c r="Q24" s="11">
        <f t="shared" ref="Q24" si="174">IF($T24=0,"",P24/$T24*100)</f>
        <v>0</v>
      </c>
      <c r="R24" s="8">
        <v>218</v>
      </c>
      <c r="S24" s="11">
        <f t="shared" ref="S24" si="175">IF($T24=0,"",R24/$T24*100)</f>
        <v>64.688427299703264</v>
      </c>
      <c r="T24" s="8">
        <f t="shared" si="7"/>
        <v>337</v>
      </c>
      <c r="U24" s="8">
        <v>287</v>
      </c>
      <c r="V24" s="11">
        <f t="shared" si="8"/>
        <v>61.72043010752688</v>
      </c>
      <c r="W24" s="8">
        <v>0</v>
      </c>
      <c r="X24" s="11">
        <f t="shared" si="8"/>
        <v>0</v>
      </c>
      <c r="Y24" s="8">
        <v>0</v>
      </c>
      <c r="Z24" s="11">
        <f t="shared" ref="Z24" si="176">IF($AC24=0,"",Y24/$AC24*100)</f>
        <v>0</v>
      </c>
      <c r="AA24" s="8">
        <v>178</v>
      </c>
      <c r="AB24" s="11">
        <f t="shared" ref="AB24" si="177">IF($AC24=0,"",AA24/$AC24*100)</f>
        <v>38.27956989247312</v>
      </c>
      <c r="AC24" s="8">
        <f t="shared" si="24"/>
        <v>465</v>
      </c>
      <c r="AD24" s="8">
        <v>1442</v>
      </c>
      <c r="AE24" s="11">
        <f t="shared" si="11"/>
        <v>86.762936221419977</v>
      </c>
      <c r="AF24" s="8">
        <v>0</v>
      </c>
      <c r="AG24" s="11">
        <f t="shared" si="11"/>
        <v>0</v>
      </c>
      <c r="AH24" s="8">
        <v>0</v>
      </c>
      <c r="AI24" s="11">
        <f t="shared" ref="AI24" si="178">IF($AL24=0,"",AH24/$AL24*100)</f>
        <v>0</v>
      </c>
      <c r="AJ24" s="8">
        <v>220</v>
      </c>
      <c r="AK24" s="11">
        <f t="shared" ref="AK24" si="179">IF($AL24=0,"",AJ24/$AL24*100)</f>
        <v>13.237063778580024</v>
      </c>
      <c r="AL24" s="8">
        <f t="shared" si="27"/>
        <v>1662</v>
      </c>
      <c r="AM24" s="8">
        <v>0</v>
      </c>
      <c r="AN24" s="11" t="str">
        <f t="shared" si="14"/>
        <v/>
      </c>
      <c r="AO24" s="8">
        <v>0</v>
      </c>
      <c r="AP24" s="11" t="str">
        <f t="shared" si="14"/>
        <v/>
      </c>
      <c r="AQ24" s="8">
        <v>0</v>
      </c>
      <c r="AR24" s="11" t="str">
        <f t="shared" ref="AR24" si="180">IF($AU24=0,"",AQ24/$AU24*100)</f>
        <v/>
      </c>
      <c r="AS24" s="8">
        <v>0</v>
      </c>
      <c r="AT24" s="11" t="str">
        <f t="shared" ref="AT24" si="181">IF($AU24=0,"",AS24/$AU24*100)</f>
        <v/>
      </c>
      <c r="AU24" s="8">
        <f t="shared" si="17"/>
        <v>0</v>
      </c>
    </row>
    <row r="25" spans="1:47" ht="19.5" customHeight="1" x14ac:dyDescent="0.25">
      <c r="A25" s="7">
        <v>20</v>
      </c>
      <c r="B25" s="2" t="s">
        <v>56</v>
      </c>
      <c r="C25" s="8">
        <v>51</v>
      </c>
      <c r="D25" s="11">
        <f t="shared" si="1"/>
        <v>3.9443155452436192</v>
      </c>
      <c r="E25" s="8">
        <v>0</v>
      </c>
      <c r="F25" s="11">
        <f t="shared" si="1"/>
        <v>0</v>
      </c>
      <c r="G25" s="8">
        <v>617</v>
      </c>
      <c r="H25" s="11">
        <f t="shared" ref="H25" si="182">IF($K25=0,"",G25/$K25*100)</f>
        <v>47.7184841453983</v>
      </c>
      <c r="I25" s="8">
        <v>625</v>
      </c>
      <c r="J25" s="11">
        <f t="shared" ref="J25" si="183">IF($K25=0,"",I25/$K25*100)</f>
        <v>48.337200309358082</v>
      </c>
      <c r="K25" s="8">
        <f t="shared" si="0"/>
        <v>1293</v>
      </c>
      <c r="L25" s="8">
        <v>4046</v>
      </c>
      <c r="M25" s="11">
        <f t="shared" si="4"/>
        <v>50.739904690243286</v>
      </c>
      <c r="N25" s="8">
        <v>36</v>
      </c>
      <c r="O25" s="11">
        <f t="shared" si="4"/>
        <v>0.45146726862302478</v>
      </c>
      <c r="P25" s="8">
        <v>2525</v>
      </c>
      <c r="Q25" s="11">
        <f t="shared" ref="Q25" si="184">IF($T25=0,"",P25/$T25*100)</f>
        <v>31.665412590920493</v>
      </c>
      <c r="R25" s="8">
        <v>1367</v>
      </c>
      <c r="S25" s="11">
        <f t="shared" ref="S25" si="185">IF($T25=0,"",R25/$T25*100)</f>
        <v>17.143215450213191</v>
      </c>
      <c r="T25" s="8">
        <f t="shared" si="7"/>
        <v>7974</v>
      </c>
      <c r="U25" s="8">
        <v>18934</v>
      </c>
      <c r="V25" s="11">
        <f t="shared" si="8"/>
        <v>83.597509823833278</v>
      </c>
      <c r="W25" s="8">
        <v>0</v>
      </c>
      <c r="X25" s="11">
        <f t="shared" si="8"/>
        <v>0</v>
      </c>
      <c r="Y25" s="8">
        <v>1603</v>
      </c>
      <c r="Z25" s="11">
        <f t="shared" ref="Z25" si="186">IF($AC25=0,"",Y25/$AC25*100)</f>
        <v>7.0775751688816282</v>
      </c>
      <c r="AA25" s="8">
        <v>2112</v>
      </c>
      <c r="AB25" s="11">
        <f t="shared" ref="AB25" si="187">IF($AC25=0,"",AA25/$AC25*100)</f>
        <v>9.3249150072850888</v>
      </c>
      <c r="AC25" s="8">
        <f t="shared" si="24"/>
        <v>22649</v>
      </c>
      <c r="AD25" s="8">
        <v>50239</v>
      </c>
      <c r="AE25" s="11">
        <f t="shared" si="11"/>
        <v>92.777469990766392</v>
      </c>
      <c r="AF25" s="8">
        <v>4</v>
      </c>
      <c r="AG25" s="11">
        <f t="shared" si="11"/>
        <v>7.3868882733148667E-3</v>
      </c>
      <c r="AH25" s="8">
        <v>354</v>
      </c>
      <c r="AI25" s="11">
        <f t="shared" ref="AI25" si="188">IF($AL25=0,"",AH25/$AL25*100)</f>
        <v>0.65373961218836563</v>
      </c>
      <c r="AJ25" s="8">
        <v>3553</v>
      </c>
      <c r="AK25" s="11">
        <f t="shared" ref="AK25" si="189">IF($AL25=0,"",AJ25/$AL25*100)</f>
        <v>6.5614035087719307</v>
      </c>
      <c r="AL25" s="8">
        <f>SUM(AD25+AF25+AH25+AJ25)</f>
        <v>54150</v>
      </c>
      <c r="AM25" s="8">
        <v>0</v>
      </c>
      <c r="AN25" s="11" t="str">
        <f t="shared" si="14"/>
        <v/>
      </c>
      <c r="AO25" s="8">
        <v>0</v>
      </c>
      <c r="AP25" s="11" t="str">
        <f t="shared" si="14"/>
        <v/>
      </c>
      <c r="AQ25" s="8">
        <v>0</v>
      </c>
      <c r="AR25" s="11" t="str">
        <f t="shared" ref="AR25" si="190">IF($AU25=0,"",AQ25/$AU25*100)</f>
        <v/>
      </c>
      <c r="AS25" s="8">
        <v>0</v>
      </c>
      <c r="AT25" s="11" t="str">
        <f t="shared" ref="AT25" si="191">IF($AU25=0,"",AS25/$AU25*100)</f>
        <v/>
      </c>
      <c r="AU25" s="8">
        <f t="shared" si="17"/>
        <v>0</v>
      </c>
    </row>
    <row r="26" spans="1:47" ht="19.5" customHeight="1" x14ac:dyDescent="0.25">
      <c r="A26" s="7">
        <v>21</v>
      </c>
      <c r="B26" s="2" t="s">
        <v>57</v>
      </c>
      <c r="C26" s="8">
        <v>1538</v>
      </c>
      <c r="D26" s="11">
        <f t="shared" si="1"/>
        <v>56.275155506769117</v>
      </c>
      <c r="E26" s="8">
        <v>0</v>
      </c>
      <c r="F26" s="11">
        <f t="shared" si="1"/>
        <v>0</v>
      </c>
      <c r="G26" s="8">
        <v>239</v>
      </c>
      <c r="H26" s="11">
        <f t="shared" ref="H26" si="192">IF($K26=0,"",G26/$K26*100)</f>
        <v>8.7449688986461762</v>
      </c>
      <c r="I26" s="8">
        <v>956</v>
      </c>
      <c r="J26" s="11">
        <f t="shared" ref="J26" si="193">IF($K26=0,"",I26/$K26*100)</f>
        <v>34.979875594584705</v>
      </c>
      <c r="K26" s="8">
        <f t="shared" si="0"/>
        <v>2733</v>
      </c>
      <c r="L26" s="8">
        <v>1663</v>
      </c>
      <c r="M26" s="11">
        <f t="shared" si="4"/>
        <v>56.874145006839946</v>
      </c>
      <c r="N26" s="8">
        <v>0</v>
      </c>
      <c r="O26" s="11">
        <f t="shared" si="4"/>
        <v>0</v>
      </c>
      <c r="P26" s="8">
        <v>131</v>
      </c>
      <c r="Q26" s="11">
        <f t="shared" ref="Q26" si="194">IF($T26=0,"",P26/$T26*100)</f>
        <v>4.4801641586867307</v>
      </c>
      <c r="R26" s="8">
        <v>1130</v>
      </c>
      <c r="S26" s="11">
        <f t="shared" ref="S26" si="195">IF($T26=0,"",R26/$T26*100)</f>
        <v>38.645690834473321</v>
      </c>
      <c r="T26" s="8">
        <f t="shared" si="7"/>
        <v>2924</v>
      </c>
      <c r="U26" s="8">
        <v>3036</v>
      </c>
      <c r="V26" s="11">
        <f t="shared" si="8"/>
        <v>80.063291139240505</v>
      </c>
      <c r="W26" s="8">
        <v>0</v>
      </c>
      <c r="X26" s="11">
        <f t="shared" si="8"/>
        <v>0</v>
      </c>
      <c r="Y26" s="8">
        <v>33</v>
      </c>
      <c r="Z26" s="11">
        <f t="shared" ref="Z26" si="196">IF($AC26=0,"",Y26/$AC26*100)</f>
        <v>0.870253164556962</v>
      </c>
      <c r="AA26" s="8">
        <v>723</v>
      </c>
      <c r="AB26" s="11">
        <f t="shared" ref="AB26" si="197">IF($AC26=0,"",AA26/$AC26*100)</f>
        <v>19.066455696202532</v>
      </c>
      <c r="AC26" s="8">
        <f t="shared" si="24"/>
        <v>3792</v>
      </c>
      <c r="AD26" s="8">
        <v>13122</v>
      </c>
      <c r="AE26" s="11">
        <f t="shared" si="11"/>
        <v>94.064516129032256</v>
      </c>
      <c r="AF26" s="8">
        <v>230</v>
      </c>
      <c r="AG26" s="11">
        <f t="shared" si="11"/>
        <v>1.6487455197132617</v>
      </c>
      <c r="AH26" s="8">
        <v>78</v>
      </c>
      <c r="AI26" s="11">
        <f t="shared" ref="AI26" si="198">IF($AL26=0,"",AH26/$AL26*100)</f>
        <v>0.55913978494623651</v>
      </c>
      <c r="AJ26" s="8">
        <v>520</v>
      </c>
      <c r="AK26" s="11">
        <f t="shared" ref="AK26" si="199">IF($AL26=0,"",AJ26/$AL26*100)</f>
        <v>3.7275985663082443</v>
      </c>
      <c r="AL26" s="8">
        <f t="shared" ref="AL26:AL40" si="200">SUM(AD26+AF26+AH26+AJ26)</f>
        <v>13950</v>
      </c>
      <c r="AM26" s="8">
        <v>0</v>
      </c>
      <c r="AN26" s="11" t="str">
        <f t="shared" si="14"/>
        <v/>
      </c>
      <c r="AO26" s="8">
        <v>0</v>
      </c>
      <c r="AP26" s="11" t="str">
        <f t="shared" si="14"/>
        <v/>
      </c>
      <c r="AQ26" s="8">
        <v>0</v>
      </c>
      <c r="AR26" s="11" t="str">
        <f t="shared" ref="AR26" si="201">IF($AU26=0,"",AQ26/$AU26*100)</f>
        <v/>
      </c>
      <c r="AS26" s="8">
        <v>0</v>
      </c>
      <c r="AT26" s="11" t="str">
        <f t="shared" ref="AT26" si="202">IF($AU26=0,"",AS26/$AU26*100)</f>
        <v/>
      </c>
      <c r="AU26" s="8">
        <f t="shared" si="17"/>
        <v>0</v>
      </c>
    </row>
    <row r="27" spans="1:47" ht="19.5" customHeight="1" x14ac:dyDescent="0.25">
      <c r="A27" s="7">
        <v>22</v>
      </c>
      <c r="B27" s="2" t="s">
        <v>33</v>
      </c>
      <c r="C27" s="8">
        <v>3135</v>
      </c>
      <c r="D27" s="11">
        <f t="shared" si="1"/>
        <v>41.163340336134453</v>
      </c>
      <c r="E27" s="8">
        <v>0</v>
      </c>
      <c r="F27" s="11">
        <f t="shared" si="1"/>
        <v>0</v>
      </c>
      <c r="G27" s="8">
        <v>181</v>
      </c>
      <c r="H27" s="11">
        <f t="shared" ref="H27" si="203">IF($K27=0,"",G27/$K27*100)</f>
        <v>2.3765756302521006</v>
      </c>
      <c r="I27" s="8">
        <v>4300</v>
      </c>
      <c r="J27" s="11">
        <f t="shared" ref="J27" si="204">IF($K27=0,"",I27/$K27*100)</f>
        <v>56.460084033613441</v>
      </c>
      <c r="K27" s="8">
        <f t="shared" si="0"/>
        <v>7616</v>
      </c>
      <c r="L27" s="8">
        <v>8063</v>
      </c>
      <c r="M27" s="11">
        <f t="shared" si="4"/>
        <v>53.95115423218467</v>
      </c>
      <c r="N27" s="8">
        <v>0</v>
      </c>
      <c r="O27" s="11">
        <f t="shared" si="4"/>
        <v>0</v>
      </c>
      <c r="P27" s="8">
        <v>24</v>
      </c>
      <c r="Q27" s="11">
        <f t="shared" ref="Q27" si="205">IF($T27=0,"",P27/$T27*100)</f>
        <v>0.16058882569421212</v>
      </c>
      <c r="R27" s="8">
        <v>6858</v>
      </c>
      <c r="S27" s="11">
        <f t="shared" ref="S27" si="206">IF($T27=0,"",R27/$T27*100)</f>
        <v>45.88825694212111</v>
      </c>
      <c r="T27" s="8">
        <f t="shared" si="7"/>
        <v>14945</v>
      </c>
      <c r="U27" s="8">
        <v>22854</v>
      </c>
      <c r="V27" s="11">
        <f t="shared" si="8"/>
        <v>62.123518538653911</v>
      </c>
      <c r="W27" s="8">
        <v>0</v>
      </c>
      <c r="X27" s="11">
        <f t="shared" si="8"/>
        <v>0</v>
      </c>
      <c r="Y27" s="8">
        <v>369</v>
      </c>
      <c r="Z27" s="11">
        <f t="shared" ref="Z27" si="207">IF($AC27=0,"",Y27/$AC27*100)</f>
        <v>1.0030444710231596</v>
      </c>
      <c r="AA27" s="8">
        <v>13565</v>
      </c>
      <c r="AB27" s="11">
        <f t="shared" ref="AB27" si="208">IF($AC27=0,"",AA27/$AC27*100)</f>
        <v>36.873436990322936</v>
      </c>
      <c r="AC27" s="8">
        <f t="shared" si="24"/>
        <v>36788</v>
      </c>
      <c r="AD27" s="8">
        <v>2093</v>
      </c>
      <c r="AE27" s="11">
        <f t="shared" si="11"/>
        <v>4.3770128403530046</v>
      </c>
      <c r="AF27" s="8">
        <v>41074</v>
      </c>
      <c r="AG27" s="11">
        <f t="shared" si="11"/>
        <v>85.896524321385243</v>
      </c>
      <c r="AH27" s="8">
        <v>183</v>
      </c>
      <c r="AI27" s="11">
        <f t="shared" ref="AI27" si="209">IF($AL27=0,"",AH27/$AL27*100)</f>
        <v>0.38270107490903005</v>
      </c>
      <c r="AJ27" s="8">
        <v>4468</v>
      </c>
      <c r="AK27" s="11">
        <f t="shared" ref="AK27" si="210">IF($AL27=0,"",AJ27/$AL27*100)</f>
        <v>9.3437617633527115</v>
      </c>
      <c r="AL27" s="8">
        <f t="shared" si="200"/>
        <v>47818</v>
      </c>
      <c r="AM27" s="8">
        <v>7</v>
      </c>
      <c r="AN27" s="11">
        <f t="shared" si="14"/>
        <v>87.5</v>
      </c>
      <c r="AO27" s="8">
        <v>0</v>
      </c>
      <c r="AP27" s="11">
        <f t="shared" si="14"/>
        <v>0</v>
      </c>
      <c r="AQ27" s="8">
        <v>1</v>
      </c>
      <c r="AR27" s="11">
        <f t="shared" ref="AR27" si="211">IF($AU27=0,"",AQ27/$AU27*100)</f>
        <v>12.5</v>
      </c>
      <c r="AS27" s="8">
        <v>0</v>
      </c>
      <c r="AT27" s="11">
        <f t="shared" ref="AT27" si="212">IF($AU27=0,"",AS27/$AU27*100)</f>
        <v>0</v>
      </c>
      <c r="AU27" s="8">
        <f t="shared" si="17"/>
        <v>8</v>
      </c>
    </row>
    <row r="28" spans="1:47" ht="19.5" customHeight="1" x14ac:dyDescent="0.25">
      <c r="A28" s="7">
        <v>23</v>
      </c>
      <c r="B28" s="2" t="s">
        <v>34</v>
      </c>
      <c r="C28" s="218">
        <v>49</v>
      </c>
      <c r="D28" s="219">
        <f t="shared" si="1"/>
        <v>83.050847457627114</v>
      </c>
      <c r="E28" s="218">
        <v>0</v>
      </c>
      <c r="F28" s="219">
        <f t="shared" si="1"/>
        <v>0</v>
      </c>
      <c r="G28" s="218">
        <v>3</v>
      </c>
      <c r="H28" s="219">
        <f t="shared" ref="H28" si="213">IF($K28=0,"",G28/$K28*100)</f>
        <v>5.0847457627118651</v>
      </c>
      <c r="I28" s="218">
        <v>7</v>
      </c>
      <c r="J28" s="219">
        <f t="shared" ref="J28" si="214">IF($K28=0,"",I28/$K28*100)</f>
        <v>11.864406779661017</v>
      </c>
      <c r="K28" s="218">
        <f t="shared" si="0"/>
        <v>59</v>
      </c>
      <c r="L28" s="218">
        <v>108</v>
      </c>
      <c r="M28" s="219">
        <f t="shared" si="4"/>
        <v>85.714285714285708</v>
      </c>
      <c r="N28" s="218">
        <v>0</v>
      </c>
      <c r="O28" s="219">
        <f t="shared" si="4"/>
        <v>0</v>
      </c>
      <c r="P28" s="218">
        <v>1</v>
      </c>
      <c r="Q28" s="219">
        <f t="shared" ref="Q28" si="215">IF($T28=0,"",P28/$T28*100)</f>
        <v>0.79365079365079361</v>
      </c>
      <c r="R28" s="218">
        <v>17</v>
      </c>
      <c r="S28" s="219">
        <f t="shared" ref="S28" si="216">IF($T28=0,"",R28/$T28*100)</f>
        <v>13.492063492063492</v>
      </c>
      <c r="T28" s="218">
        <f t="shared" si="7"/>
        <v>126</v>
      </c>
      <c r="U28" s="218">
        <v>146</v>
      </c>
      <c r="V28" s="219">
        <f t="shared" si="8"/>
        <v>59.83606557377049</v>
      </c>
      <c r="W28" s="218">
        <v>0</v>
      </c>
      <c r="X28" s="219">
        <f t="shared" si="8"/>
        <v>0</v>
      </c>
      <c r="Y28" s="218">
        <v>0</v>
      </c>
      <c r="Z28" s="219">
        <f t="shared" ref="Z28" si="217">IF($AC28=0,"",Y28/$AC28*100)</f>
        <v>0</v>
      </c>
      <c r="AA28" s="218">
        <v>98</v>
      </c>
      <c r="AB28" s="219">
        <f t="shared" ref="AB28" si="218">IF($AC28=0,"",AA28/$AC28*100)</f>
        <v>40.16393442622951</v>
      </c>
      <c r="AC28" s="218">
        <f t="shared" si="24"/>
        <v>244</v>
      </c>
      <c r="AD28" s="218">
        <v>480</v>
      </c>
      <c r="AE28" s="219">
        <f t="shared" si="11"/>
        <v>64.085447263017357</v>
      </c>
      <c r="AF28" s="218">
        <v>0</v>
      </c>
      <c r="AG28" s="219">
        <f t="shared" si="11"/>
        <v>0</v>
      </c>
      <c r="AH28" s="218">
        <v>0</v>
      </c>
      <c r="AI28" s="219">
        <f t="shared" ref="AI28" si="219">IF($AL28=0,"",AH28/$AL28*100)</f>
        <v>0</v>
      </c>
      <c r="AJ28" s="218">
        <v>269</v>
      </c>
      <c r="AK28" s="219">
        <f t="shared" ref="AK28" si="220">IF($AL28=0,"",AJ28/$AL28*100)</f>
        <v>35.914552736982643</v>
      </c>
      <c r="AL28" s="218">
        <f t="shared" si="200"/>
        <v>749</v>
      </c>
      <c r="AM28" s="216">
        <v>0</v>
      </c>
      <c r="AN28" s="217">
        <f t="shared" si="14"/>
        <v>0</v>
      </c>
      <c r="AO28" s="216">
        <v>0</v>
      </c>
      <c r="AP28" s="217">
        <f t="shared" si="14"/>
        <v>0</v>
      </c>
      <c r="AQ28" s="216">
        <v>4</v>
      </c>
      <c r="AR28" s="217">
        <f t="shared" ref="AR28" si="221">IF($AU28=0,"",AQ28/$AU28*100)</f>
        <v>1.0126582278481013</v>
      </c>
      <c r="AS28" s="216">
        <v>391</v>
      </c>
      <c r="AT28" s="217">
        <f t="shared" ref="AT28" si="222">IF($AU28=0,"",AS28/$AU28*100)</f>
        <v>98.987341772151893</v>
      </c>
      <c r="AU28" s="216">
        <f t="shared" si="17"/>
        <v>395</v>
      </c>
    </row>
    <row r="29" spans="1:47" ht="19.5" customHeight="1" x14ac:dyDescent="0.25">
      <c r="A29" s="7">
        <v>24</v>
      </c>
      <c r="B29" s="2" t="s">
        <v>35</v>
      </c>
      <c r="C29" s="8">
        <v>2260</v>
      </c>
      <c r="D29" s="11">
        <f t="shared" si="1"/>
        <v>61.748633879781423</v>
      </c>
      <c r="E29" s="8">
        <v>120</v>
      </c>
      <c r="F29" s="11">
        <f t="shared" si="1"/>
        <v>3.278688524590164</v>
      </c>
      <c r="G29" s="8">
        <v>1077</v>
      </c>
      <c r="H29" s="11">
        <f t="shared" ref="H29" si="223">IF($K29=0,"",G29/$K29*100)</f>
        <v>29.426229508196723</v>
      </c>
      <c r="I29" s="8">
        <v>203</v>
      </c>
      <c r="J29" s="11">
        <f t="shared" ref="J29" si="224">IF($K29=0,"",I29/$K29*100)</f>
        <v>5.5464480874316946</v>
      </c>
      <c r="K29" s="8">
        <f t="shared" si="0"/>
        <v>3660</v>
      </c>
      <c r="L29" s="8">
        <v>2116</v>
      </c>
      <c r="M29" s="11">
        <f t="shared" si="4"/>
        <v>67.994858611825194</v>
      </c>
      <c r="N29" s="8">
        <v>119</v>
      </c>
      <c r="O29" s="11">
        <f t="shared" si="4"/>
        <v>3.8239074550128538</v>
      </c>
      <c r="P29" s="8">
        <v>629</v>
      </c>
      <c r="Q29" s="11">
        <f t="shared" ref="Q29" si="225">IF($T29=0,"",P29/$T29*100)</f>
        <v>20.212082262210799</v>
      </c>
      <c r="R29" s="8">
        <v>248</v>
      </c>
      <c r="S29" s="11">
        <f t="shared" ref="S29" si="226">IF($T29=0,"",R29/$T29*100)</f>
        <v>7.9691516709511561</v>
      </c>
      <c r="T29" s="8">
        <f t="shared" si="7"/>
        <v>3112</v>
      </c>
      <c r="U29" s="8">
        <v>397</v>
      </c>
      <c r="V29" s="11">
        <f t="shared" si="8"/>
        <v>4.0468909276248723</v>
      </c>
      <c r="W29" s="8">
        <v>7799</v>
      </c>
      <c r="X29" s="11">
        <f t="shared" si="8"/>
        <v>79.500509683995929</v>
      </c>
      <c r="Y29" s="8">
        <v>1570</v>
      </c>
      <c r="Z29" s="11">
        <f t="shared" ref="Z29" si="227">IF($AC29=0,"",Y29/$AC29*100)</f>
        <v>16.004077471967378</v>
      </c>
      <c r="AA29" s="8">
        <v>44</v>
      </c>
      <c r="AB29" s="11">
        <f t="shared" ref="AB29" si="228">IF($AC29=0,"",AA29/$AC29*100)</f>
        <v>0.44852191641182465</v>
      </c>
      <c r="AC29" s="8">
        <f t="shared" si="24"/>
        <v>9810</v>
      </c>
      <c r="AD29" s="8">
        <v>1533</v>
      </c>
      <c r="AE29" s="11">
        <f t="shared" si="11"/>
        <v>5.4327025302998084</v>
      </c>
      <c r="AF29" s="8">
        <v>21286</v>
      </c>
      <c r="AG29" s="11">
        <f t="shared" si="11"/>
        <v>75.434120065206599</v>
      </c>
      <c r="AH29" s="8">
        <v>5138</v>
      </c>
      <c r="AI29" s="11">
        <f t="shared" ref="AI29" si="229">IF($AL29=0,"",AH29/$AL29*100)</f>
        <v>18.208235877808491</v>
      </c>
      <c r="AJ29" s="8">
        <v>261</v>
      </c>
      <c r="AK29" s="11">
        <f t="shared" ref="AK29" si="230">IF($AL29=0,"",AJ29/$AL29*100)</f>
        <v>0.92494152668509466</v>
      </c>
      <c r="AL29" s="8">
        <f t="shared" si="200"/>
        <v>28218</v>
      </c>
      <c r="AM29" s="8">
        <v>0</v>
      </c>
      <c r="AN29" s="11">
        <f t="shared" si="14"/>
        <v>0</v>
      </c>
      <c r="AO29" s="8">
        <v>0</v>
      </c>
      <c r="AP29" s="11">
        <f t="shared" si="14"/>
        <v>0</v>
      </c>
      <c r="AQ29" s="8">
        <v>0</v>
      </c>
      <c r="AR29" s="11">
        <f t="shared" ref="AR29" si="231">IF($AU29=0,"",AQ29/$AU29*100)</f>
        <v>0</v>
      </c>
      <c r="AS29" s="8">
        <v>6642</v>
      </c>
      <c r="AT29" s="11">
        <f t="shared" ref="AT29" si="232">IF($AU29=0,"",AS29/$AU29*100)</f>
        <v>100</v>
      </c>
      <c r="AU29" s="8">
        <f t="shared" si="17"/>
        <v>6642</v>
      </c>
    </row>
    <row r="30" spans="1:47" ht="19.5" customHeight="1" x14ac:dyDescent="0.25">
      <c r="A30" s="7">
        <v>25</v>
      </c>
      <c r="B30" s="2" t="s">
        <v>36</v>
      </c>
      <c r="C30" s="8">
        <v>288</v>
      </c>
      <c r="D30" s="11">
        <f t="shared" si="1"/>
        <v>85.714285714285708</v>
      </c>
      <c r="E30" s="8">
        <v>0</v>
      </c>
      <c r="F30" s="11">
        <f t="shared" si="1"/>
        <v>0</v>
      </c>
      <c r="G30" s="8">
        <v>36</v>
      </c>
      <c r="H30" s="11">
        <f t="shared" ref="H30" si="233">IF($K30=0,"",G30/$K30*100)</f>
        <v>10.714285714285714</v>
      </c>
      <c r="I30" s="8">
        <v>12</v>
      </c>
      <c r="J30" s="11">
        <f t="shared" ref="J30" si="234">IF($K30=0,"",I30/$K30*100)</f>
        <v>3.5714285714285712</v>
      </c>
      <c r="K30" s="8">
        <f t="shared" si="0"/>
        <v>336</v>
      </c>
      <c r="L30" s="8">
        <v>461</v>
      </c>
      <c r="M30" s="11">
        <f t="shared" si="4"/>
        <v>91.468253968253961</v>
      </c>
      <c r="N30" s="8">
        <v>0</v>
      </c>
      <c r="O30" s="11">
        <f t="shared" si="4"/>
        <v>0</v>
      </c>
      <c r="P30" s="8">
        <v>7</v>
      </c>
      <c r="Q30" s="11">
        <f t="shared" ref="Q30" si="235">IF($T30=0,"",P30/$T30*100)</f>
        <v>1.3888888888888888</v>
      </c>
      <c r="R30" s="8">
        <v>36</v>
      </c>
      <c r="S30" s="11">
        <f t="shared" ref="S30" si="236">IF($T30=0,"",R30/$T30*100)</f>
        <v>7.1428571428571423</v>
      </c>
      <c r="T30" s="8">
        <f t="shared" si="7"/>
        <v>504</v>
      </c>
      <c r="U30" s="8">
        <v>1222</v>
      </c>
      <c r="V30" s="11">
        <f t="shared" si="8"/>
        <v>98.073836276083469</v>
      </c>
      <c r="W30" s="8">
        <v>0</v>
      </c>
      <c r="X30" s="11">
        <f t="shared" si="8"/>
        <v>0</v>
      </c>
      <c r="Y30" s="8">
        <v>6</v>
      </c>
      <c r="Z30" s="11">
        <f t="shared" ref="Z30" si="237">IF($AC30=0,"",Y30/$AC30*100)</f>
        <v>0.4815409309791332</v>
      </c>
      <c r="AA30" s="8">
        <v>18</v>
      </c>
      <c r="AB30" s="11">
        <f t="shared" ref="AB30" si="238">IF($AC30=0,"",AA30/$AC30*100)</f>
        <v>1.4446227929373996</v>
      </c>
      <c r="AC30" s="8">
        <f t="shared" si="24"/>
        <v>1246</v>
      </c>
      <c r="AD30" s="8">
        <v>2237</v>
      </c>
      <c r="AE30" s="11">
        <f t="shared" si="11"/>
        <v>96.965756393584741</v>
      </c>
      <c r="AF30" s="8">
        <v>0</v>
      </c>
      <c r="AG30" s="11">
        <f t="shared" si="11"/>
        <v>0</v>
      </c>
      <c r="AH30" s="8">
        <v>11</v>
      </c>
      <c r="AI30" s="11">
        <f t="shared" ref="AI30" si="239">IF($AL30=0,"",AH30/$AL30*100)</f>
        <v>0.4768097095795405</v>
      </c>
      <c r="AJ30" s="8">
        <v>59</v>
      </c>
      <c r="AK30" s="11">
        <f t="shared" ref="AK30" si="240">IF($AL30=0,"",AJ30/$AL30*100)</f>
        <v>2.5574338968357173</v>
      </c>
      <c r="AL30" s="8">
        <f t="shared" si="200"/>
        <v>2307</v>
      </c>
      <c r="AM30" s="8">
        <v>0</v>
      </c>
      <c r="AN30" s="11" t="str">
        <f t="shared" si="14"/>
        <v/>
      </c>
      <c r="AO30" s="8">
        <v>0</v>
      </c>
      <c r="AP30" s="11" t="str">
        <f t="shared" si="14"/>
        <v/>
      </c>
      <c r="AQ30" s="8">
        <v>0</v>
      </c>
      <c r="AR30" s="11" t="str">
        <f t="shared" ref="AR30" si="241">IF($AU30=0,"",AQ30/$AU30*100)</f>
        <v/>
      </c>
      <c r="AS30" s="8">
        <v>0</v>
      </c>
      <c r="AT30" s="11" t="str">
        <f t="shared" ref="AT30" si="242">IF($AU30=0,"",AS30/$AU30*100)</f>
        <v/>
      </c>
      <c r="AU30" s="8">
        <f t="shared" si="17"/>
        <v>0</v>
      </c>
    </row>
    <row r="31" spans="1:47" ht="19.5" customHeight="1" x14ac:dyDescent="0.25">
      <c r="A31" s="7">
        <v>26</v>
      </c>
      <c r="B31" s="2" t="s">
        <v>37</v>
      </c>
      <c r="C31" s="8">
        <v>549</v>
      </c>
      <c r="D31" s="11">
        <f t="shared" si="1"/>
        <v>5.6301917752025439</v>
      </c>
      <c r="E31" s="8">
        <v>0</v>
      </c>
      <c r="F31" s="11">
        <f t="shared" si="1"/>
        <v>0</v>
      </c>
      <c r="G31" s="8">
        <v>3983</v>
      </c>
      <c r="H31" s="11">
        <f t="shared" ref="H31" si="243">IF($K31=0,"",G31/$K31*100)</f>
        <v>40.847092605886573</v>
      </c>
      <c r="I31" s="8">
        <v>5219</v>
      </c>
      <c r="J31" s="11">
        <f t="shared" ref="J31" si="244">IF($K31=0,"",I31/$K31*100)</f>
        <v>53.52271561891088</v>
      </c>
      <c r="K31" s="8">
        <f t="shared" si="0"/>
        <v>9751</v>
      </c>
      <c r="L31" s="8">
        <v>24</v>
      </c>
      <c r="M31" s="11">
        <f t="shared" si="4"/>
        <v>0.30406689471683768</v>
      </c>
      <c r="N31" s="8">
        <v>0</v>
      </c>
      <c r="O31" s="11">
        <f t="shared" si="4"/>
        <v>0</v>
      </c>
      <c r="P31" s="8">
        <v>577</v>
      </c>
      <c r="Q31" s="11">
        <f t="shared" ref="Q31" si="245">IF($T31=0,"",P31/$T31*100)</f>
        <v>7.3102749271506395</v>
      </c>
      <c r="R31" s="8">
        <v>7292</v>
      </c>
      <c r="S31" s="11">
        <f t="shared" ref="S31" si="246">IF($T31=0,"",R31/$T31*100)</f>
        <v>92.38565817813253</v>
      </c>
      <c r="T31" s="8">
        <f t="shared" si="7"/>
        <v>7893</v>
      </c>
      <c r="U31" s="8">
        <v>42762</v>
      </c>
      <c r="V31" s="11">
        <f t="shared" si="8"/>
        <v>80.257502674499349</v>
      </c>
      <c r="W31" s="8">
        <v>0</v>
      </c>
      <c r="X31" s="11">
        <f t="shared" si="8"/>
        <v>0</v>
      </c>
      <c r="Y31" s="8">
        <v>10519</v>
      </c>
      <c r="Z31" s="11">
        <f t="shared" ref="Z31" si="247">IF($AC31=0,"",Y31/$AC31*100)</f>
        <v>19.742497325500647</v>
      </c>
      <c r="AA31" s="8">
        <v>0</v>
      </c>
      <c r="AB31" s="11">
        <f t="shared" ref="AB31" si="248">IF($AC31=0,"",AA31/$AC31*100)</f>
        <v>0</v>
      </c>
      <c r="AC31" s="8">
        <f t="shared" si="24"/>
        <v>53281</v>
      </c>
      <c r="AD31" s="8">
        <v>103912</v>
      </c>
      <c r="AE31" s="11">
        <f t="shared" si="11"/>
        <v>70.508088155466282</v>
      </c>
      <c r="AF31" s="8">
        <v>0</v>
      </c>
      <c r="AG31" s="11">
        <f t="shared" si="11"/>
        <v>0</v>
      </c>
      <c r="AH31" s="8">
        <v>43464</v>
      </c>
      <c r="AI31" s="11">
        <f t="shared" ref="AI31" si="249">IF($AL31=0,"",AH31/$AL31*100)</f>
        <v>29.491911844533707</v>
      </c>
      <c r="AJ31" s="8">
        <v>0</v>
      </c>
      <c r="AK31" s="11">
        <f t="shared" ref="AK31" si="250">IF($AL31=0,"",AJ31/$AL31*100)</f>
        <v>0</v>
      </c>
      <c r="AL31" s="8">
        <f t="shared" si="200"/>
        <v>147376</v>
      </c>
      <c r="AM31" s="8">
        <v>0</v>
      </c>
      <c r="AN31" s="11" t="str">
        <f t="shared" si="14"/>
        <v/>
      </c>
      <c r="AO31" s="8">
        <v>0</v>
      </c>
      <c r="AP31" s="11" t="str">
        <f t="shared" si="14"/>
        <v/>
      </c>
      <c r="AQ31" s="8">
        <v>0</v>
      </c>
      <c r="AR31" s="11" t="str">
        <f t="shared" ref="AR31" si="251">IF($AU31=0,"",AQ31/$AU31*100)</f>
        <v/>
      </c>
      <c r="AS31" s="8">
        <v>0</v>
      </c>
      <c r="AT31" s="11" t="str">
        <f t="shared" ref="AT31" si="252">IF($AU31=0,"",AS31/$AU31*100)</f>
        <v/>
      </c>
      <c r="AU31" s="8">
        <f t="shared" si="17"/>
        <v>0</v>
      </c>
    </row>
    <row r="32" spans="1:47" ht="19.5" customHeight="1" x14ac:dyDescent="0.25">
      <c r="A32" s="7">
        <v>27</v>
      </c>
      <c r="B32" s="2" t="s">
        <v>38</v>
      </c>
      <c r="C32" s="8">
        <v>996</v>
      </c>
      <c r="D32" s="11">
        <f t="shared" si="1"/>
        <v>60.992039191671765</v>
      </c>
      <c r="E32" s="8">
        <v>1</v>
      </c>
      <c r="F32" s="11">
        <f t="shared" si="1"/>
        <v>6.12369871402327E-2</v>
      </c>
      <c r="G32" s="8">
        <v>281</v>
      </c>
      <c r="H32" s="11">
        <f t="shared" ref="H32" si="253">IF($K32=0,"",G32/$K32*100)</f>
        <v>17.207593386405389</v>
      </c>
      <c r="I32" s="8">
        <v>355</v>
      </c>
      <c r="J32" s="11">
        <f t="shared" ref="J32" si="254">IF($K32=0,"",I32/$K32*100)</f>
        <v>21.739130434782609</v>
      </c>
      <c r="K32" s="8">
        <f t="shared" si="0"/>
        <v>1633</v>
      </c>
      <c r="L32" s="8">
        <v>824</v>
      </c>
      <c r="M32" s="11">
        <f t="shared" si="4"/>
        <v>72.090988626421691</v>
      </c>
      <c r="N32" s="8">
        <v>3</v>
      </c>
      <c r="O32" s="11">
        <f t="shared" si="4"/>
        <v>0.26246719160104987</v>
      </c>
      <c r="P32" s="8">
        <v>79</v>
      </c>
      <c r="Q32" s="11">
        <f t="shared" ref="Q32" si="255">IF($T32=0,"",P32/$T32*100)</f>
        <v>6.9116360454943129</v>
      </c>
      <c r="R32" s="8">
        <v>237</v>
      </c>
      <c r="S32" s="11">
        <f t="shared" ref="S32" si="256">IF($T32=0,"",R32/$T32*100)</f>
        <v>20.73490813648294</v>
      </c>
      <c r="T32" s="8">
        <f t="shared" si="7"/>
        <v>1143</v>
      </c>
      <c r="U32" s="8">
        <v>2997</v>
      </c>
      <c r="V32" s="11">
        <f t="shared" si="8"/>
        <v>68.659793814432987</v>
      </c>
      <c r="W32" s="8">
        <v>4</v>
      </c>
      <c r="X32" s="11">
        <f t="shared" si="8"/>
        <v>9.1638029782359673E-2</v>
      </c>
      <c r="Y32" s="8">
        <v>273</v>
      </c>
      <c r="Z32" s="11">
        <f t="shared" ref="Z32" si="257">IF($AC32=0,"",Y32/$AC32*100)</f>
        <v>6.2542955326460481</v>
      </c>
      <c r="AA32" s="8">
        <v>1091</v>
      </c>
      <c r="AB32" s="11">
        <f t="shared" ref="AB32" si="258">IF($AC32=0,"",AA32/$AC32*100)</f>
        <v>24.994272623138603</v>
      </c>
      <c r="AC32" s="8">
        <f t="shared" si="24"/>
        <v>4365</v>
      </c>
      <c r="AD32" s="8">
        <v>12525</v>
      </c>
      <c r="AE32" s="11">
        <f t="shared" si="11"/>
        <v>79.980842911877389</v>
      </c>
      <c r="AF32" s="8">
        <v>12</v>
      </c>
      <c r="AG32" s="11">
        <f t="shared" si="11"/>
        <v>7.6628352490421464E-2</v>
      </c>
      <c r="AH32" s="8">
        <v>4</v>
      </c>
      <c r="AI32" s="11">
        <f t="shared" ref="AI32" si="259">IF($AL32=0,"",AH32/$AL32*100)</f>
        <v>2.554278416347382E-2</v>
      </c>
      <c r="AJ32" s="8">
        <v>3119</v>
      </c>
      <c r="AK32" s="11">
        <f t="shared" ref="AK32" si="260">IF($AL32=0,"",AJ32/$AL32*100)</f>
        <v>19.91698595146871</v>
      </c>
      <c r="AL32" s="8">
        <f t="shared" si="200"/>
        <v>15660</v>
      </c>
      <c r="AM32" s="8">
        <v>0</v>
      </c>
      <c r="AN32" s="11" t="str">
        <f t="shared" si="14"/>
        <v/>
      </c>
      <c r="AO32" s="8">
        <v>0</v>
      </c>
      <c r="AP32" s="11" t="str">
        <f t="shared" si="14"/>
        <v/>
      </c>
      <c r="AQ32" s="8">
        <v>0</v>
      </c>
      <c r="AR32" s="11" t="str">
        <f t="shared" ref="AR32" si="261">IF($AU32=0,"",AQ32/$AU32*100)</f>
        <v/>
      </c>
      <c r="AS32" s="8">
        <v>0</v>
      </c>
      <c r="AT32" s="11" t="str">
        <f t="shared" ref="AT32" si="262">IF($AU32=0,"",AS32/$AU32*100)</f>
        <v/>
      </c>
      <c r="AU32" s="8">
        <f t="shared" si="17"/>
        <v>0</v>
      </c>
    </row>
    <row r="33" spans="1:47" ht="19.5" customHeight="1" x14ac:dyDescent="0.25">
      <c r="A33" s="7">
        <v>28</v>
      </c>
      <c r="B33" s="2" t="s">
        <v>58</v>
      </c>
      <c r="C33" s="8">
        <v>39</v>
      </c>
      <c r="D33" s="11">
        <f t="shared" si="1"/>
        <v>0.89841050449205251</v>
      </c>
      <c r="E33" s="8">
        <v>0</v>
      </c>
      <c r="F33" s="11">
        <f t="shared" si="1"/>
        <v>0</v>
      </c>
      <c r="G33" s="8">
        <v>4302</v>
      </c>
      <c r="H33" s="11">
        <f t="shared" ref="H33" si="263">IF($K33=0,"",G33/$K33*100)</f>
        <v>99.101589495507952</v>
      </c>
      <c r="I33" s="8">
        <v>0</v>
      </c>
      <c r="J33" s="11">
        <f t="shared" ref="J33" si="264">IF($K33=0,"",I33/$K33*100)</f>
        <v>0</v>
      </c>
      <c r="K33" s="8">
        <f t="shared" si="0"/>
        <v>4341</v>
      </c>
      <c r="L33" s="8">
        <v>2</v>
      </c>
      <c r="M33" s="11">
        <f t="shared" si="4"/>
        <v>4.4903457566232596E-2</v>
      </c>
      <c r="N33" s="8">
        <v>0</v>
      </c>
      <c r="O33" s="11">
        <f t="shared" si="4"/>
        <v>0</v>
      </c>
      <c r="P33" s="8">
        <v>4452</v>
      </c>
      <c r="Q33" s="11">
        <f t="shared" ref="Q33" si="265">IF($T33=0,"",P33/$T33*100)</f>
        <v>99.955096542433765</v>
      </c>
      <c r="R33" s="8">
        <v>0</v>
      </c>
      <c r="S33" s="11">
        <f t="shared" ref="S33" si="266">IF($T33=0,"",R33/$T33*100)</f>
        <v>0</v>
      </c>
      <c r="T33" s="8">
        <f t="shared" si="7"/>
        <v>4454</v>
      </c>
      <c r="U33" s="8">
        <v>1</v>
      </c>
      <c r="V33" s="11">
        <f t="shared" si="8"/>
        <v>3.812428516965307E-2</v>
      </c>
      <c r="W33" s="8">
        <v>0</v>
      </c>
      <c r="X33" s="11">
        <f t="shared" si="8"/>
        <v>0</v>
      </c>
      <c r="Y33" s="8">
        <v>2622</v>
      </c>
      <c r="Z33" s="11">
        <f t="shared" ref="Z33" si="267">IF($AC33=0,"",Y33/$AC33*100)</f>
        <v>99.961875714830356</v>
      </c>
      <c r="AA33" s="8">
        <v>0</v>
      </c>
      <c r="AB33" s="11">
        <f t="shared" ref="AB33" si="268">IF($AC33=0,"",AA33/$AC33*100)</f>
        <v>0</v>
      </c>
      <c r="AC33" s="8">
        <f t="shared" si="24"/>
        <v>2623</v>
      </c>
      <c r="AD33" s="8">
        <v>0</v>
      </c>
      <c r="AE33" s="11">
        <f t="shared" si="11"/>
        <v>0</v>
      </c>
      <c r="AF33" s="8">
        <v>49908</v>
      </c>
      <c r="AG33" s="11">
        <f t="shared" si="11"/>
        <v>100</v>
      </c>
      <c r="AH33" s="8">
        <v>0</v>
      </c>
      <c r="AI33" s="11">
        <f t="shared" ref="AI33" si="269">IF($AL33=0,"",AH33/$AL33*100)</f>
        <v>0</v>
      </c>
      <c r="AJ33" s="8">
        <v>0</v>
      </c>
      <c r="AK33" s="11">
        <f t="shared" ref="AK33" si="270">IF($AL33=0,"",AJ33/$AL33*100)</f>
        <v>0</v>
      </c>
      <c r="AL33" s="8">
        <f t="shared" si="200"/>
        <v>49908</v>
      </c>
      <c r="AM33" s="8">
        <v>0</v>
      </c>
      <c r="AN33" s="11" t="str">
        <f t="shared" si="14"/>
        <v/>
      </c>
      <c r="AO33" s="8">
        <v>0</v>
      </c>
      <c r="AP33" s="11" t="str">
        <f t="shared" si="14"/>
        <v/>
      </c>
      <c r="AQ33" s="8">
        <v>0</v>
      </c>
      <c r="AR33" s="11" t="str">
        <f t="shared" ref="AR33" si="271">IF($AU33=0,"",AQ33/$AU33*100)</f>
        <v/>
      </c>
      <c r="AS33" s="8">
        <v>0</v>
      </c>
      <c r="AT33" s="11" t="str">
        <f t="shared" ref="AT33" si="272">IF($AU33=0,"",AS33/$AU33*100)</f>
        <v/>
      </c>
      <c r="AU33" s="8">
        <f t="shared" si="17"/>
        <v>0</v>
      </c>
    </row>
    <row r="34" spans="1:47" ht="19.5" customHeight="1" x14ac:dyDescent="0.25">
      <c r="A34" s="7">
        <v>29</v>
      </c>
      <c r="B34" s="2" t="s">
        <v>40</v>
      </c>
      <c r="C34" s="8">
        <v>45</v>
      </c>
      <c r="D34" s="11">
        <f t="shared" si="1"/>
        <v>84.905660377358487</v>
      </c>
      <c r="E34" s="8">
        <v>1</v>
      </c>
      <c r="F34" s="11">
        <f t="shared" si="1"/>
        <v>1.8867924528301887</v>
      </c>
      <c r="G34" s="8">
        <v>2</v>
      </c>
      <c r="H34" s="11">
        <f t="shared" ref="H34" si="273">IF($K34=0,"",G34/$K34*100)</f>
        <v>3.7735849056603774</v>
      </c>
      <c r="I34" s="8">
        <v>5</v>
      </c>
      <c r="J34" s="11">
        <f t="shared" ref="J34" si="274">IF($K34=0,"",I34/$K34*100)</f>
        <v>9.433962264150944</v>
      </c>
      <c r="K34" s="8">
        <f t="shared" si="0"/>
        <v>53</v>
      </c>
      <c r="L34" s="8">
        <v>42</v>
      </c>
      <c r="M34" s="11">
        <f t="shared" si="4"/>
        <v>91.304347826086953</v>
      </c>
      <c r="N34" s="8">
        <v>0</v>
      </c>
      <c r="O34" s="11">
        <f t="shared" si="4"/>
        <v>0</v>
      </c>
      <c r="P34" s="8">
        <v>0</v>
      </c>
      <c r="Q34" s="11">
        <f t="shared" ref="Q34" si="275">IF($T34=0,"",P34/$T34*100)</f>
        <v>0</v>
      </c>
      <c r="R34" s="8">
        <v>4</v>
      </c>
      <c r="S34" s="11">
        <f t="shared" ref="S34" si="276">IF($T34=0,"",R34/$T34*100)</f>
        <v>8.695652173913043</v>
      </c>
      <c r="T34" s="8">
        <f t="shared" si="7"/>
        <v>46</v>
      </c>
      <c r="U34" s="8">
        <v>50</v>
      </c>
      <c r="V34" s="11">
        <f t="shared" si="8"/>
        <v>74.626865671641795</v>
      </c>
      <c r="W34" s="8">
        <v>4</v>
      </c>
      <c r="X34" s="11">
        <f t="shared" si="8"/>
        <v>5.9701492537313428</v>
      </c>
      <c r="Y34" s="8">
        <v>0</v>
      </c>
      <c r="Z34" s="11">
        <f t="shared" ref="Z34" si="277">IF($AC34=0,"",Y34/$AC34*100)</f>
        <v>0</v>
      </c>
      <c r="AA34" s="8">
        <v>13</v>
      </c>
      <c r="AB34" s="11">
        <f t="shared" ref="AB34" si="278">IF($AC34=0,"",AA34/$AC34*100)</f>
        <v>19.402985074626866</v>
      </c>
      <c r="AC34" s="8">
        <f t="shared" si="24"/>
        <v>67</v>
      </c>
      <c r="AD34" s="8">
        <v>173</v>
      </c>
      <c r="AE34" s="11">
        <f t="shared" si="11"/>
        <v>81.603773584905653</v>
      </c>
      <c r="AF34" s="8">
        <v>4</v>
      </c>
      <c r="AG34" s="11">
        <f t="shared" si="11"/>
        <v>1.8867924528301887</v>
      </c>
      <c r="AH34" s="8">
        <v>0</v>
      </c>
      <c r="AI34" s="11">
        <f t="shared" ref="AI34" si="279">IF($AL34=0,"",AH34/$AL34*100)</f>
        <v>0</v>
      </c>
      <c r="AJ34" s="8">
        <v>35</v>
      </c>
      <c r="AK34" s="11">
        <f t="shared" ref="AK34" si="280">IF($AL34=0,"",AJ34/$AL34*100)</f>
        <v>16.509433962264151</v>
      </c>
      <c r="AL34" s="8">
        <f t="shared" si="200"/>
        <v>212</v>
      </c>
      <c r="AM34" s="8">
        <v>0</v>
      </c>
      <c r="AN34" s="11">
        <f t="shared" si="14"/>
        <v>0</v>
      </c>
      <c r="AO34" s="8">
        <v>3</v>
      </c>
      <c r="AP34" s="11">
        <f t="shared" si="14"/>
        <v>11.111111111111111</v>
      </c>
      <c r="AQ34" s="8">
        <v>0</v>
      </c>
      <c r="AR34" s="11">
        <f t="shared" ref="AR34" si="281">IF($AU34=0,"",AQ34/$AU34*100)</f>
        <v>0</v>
      </c>
      <c r="AS34" s="8">
        <v>24</v>
      </c>
      <c r="AT34" s="11">
        <f t="shared" ref="AT34" si="282">IF($AU34=0,"",AS34/$AU34*100)</f>
        <v>88.888888888888886</v>
      </c>
      <c r="AU34" s="8">
        <f t="shared" si="17"/>
        <v>27</v>
      </c>
    </row>
    <row r="35" spans="1:47" ht="19.5" customHeight="1" x14ac:dyDescent="0.25">
      <c r="A35" s="7">
        <v>30</v>
      </c>
      <c r="B35" s="2" t="s">
        <v>41</v>
      </c>
      <c r="C35" s="8">
        <v>37</v>
      </c>
      <c r="D35" s="11">
        <f t="shared" si="1"/>
        <v>54.411764705882348</v>
      </c>
      <c r="E35" s="8">
        <v>0</v>
      </c>
      <c r="F35" s="11">
        <f t="shared" si="1"/>
        <v>0</v>
      </c>
      <c r="G35" s="8">
        <v>4</v>
      </c>
      <c r="H35" s="11">
        <f t="shared" ref="H35" si="283">IF($K35=0,"",G35/$K35*100)</f>
        <v>5.8823529411764701</v>
      </c>
      <c r="I35" s="8">
        <v>27</v>
      </c>
      <c r="J35" s="11">
        <f t="shared" ref="J35" si="284">IF($K35=0,"",I35/$K35*100)</f>
        <v>39.705882352941174</v>
      </c>
      <c r="K35" s="8">
        <f t="shared" si="0"/>
        <v>68</v>
      </c>
      <c r="L35" s="8">
        <v>43</v>
      </c>
      <c r="M35" s="11">
        <f t="shared" si="4"/>
        <v>66.153846153846146</v>
      </c>
      <c r="N35" s="8">
        <v>0</v>
      </c>
      <c r="O35" s="11">
        <f t="shared" si="4"/>
        <v>0</v>
      </c>
      <c r="P35" s="8">
        <v>3</v>
      </c>
      <c r="Q35" s="11">
        <f t="shared" ref="Q35" si="285">IF($T35=0,"",P35/$T35*100)</f>
        <v>4.6153846153846159</v>
      </c>
      <c r="R35" s="8">
        <v>19</v>
      </c>
      <c r="S35" s="11">
        <f t="shared" ref="S35" si="286">IF($T35=0,"",R35/$T35*100)</f>
        <v>29.230769230769234</v>
      </c>
      <c r="T35" s="8">
        <f t="shared" si="7"/>
        <v>65</v>
      </c>
      <c r="U35" s="8">
        <v>11</v>
      </c>
      <c r="V35" s="11">
        <f t="shared" si="8"/>
        <v>47.826086956521742</v>
      </c>
      <c r="W35" s="8">
        <v>0</v>
      </c>
      <c r="X35" s="11">
        <f t="shared" si="8"/>
        <v>0</v>
      </c>
      <c r="Y35" s="8">
        <v>0</v>
      </c>
      <c r="Z35" s="11">
        <f t="shared" ref="Z35" si="287">IF($AC35=0,"",Y35/$AC35*100)</f>
        <v>0</v>
      </c>
      <c r="AA35" s="8">
        <v>12</v>
      </c>
      <c r="AB35" s="11">
        <f t="shared" ref="AB35" si="288">IF($AC35=0,"",AA35/$AC35*100)</f>
        <v>52.173913043478258</v>
      </c>
      <c r="AC35" s="8">
        <f t="shared" si="24"/>
        <v>23</v>
      </c>
      <c r="AD35" s="8">
        <v>15</v>
      </c>
      <c r="AE35" s="11">
        <f t="shared" si="11"/>
        <v>62.5</v>
      </c>
      <c r="AF35" s="8">
        <v>0</v>
      </c>
      <c r="AG35" s="11">
        <f t="shared" si="11"/>
        <v>0</v>
      </c>
      <c r="AH35" s="8">
        <v>0</v>
      </c>
      <c r="AI35" s="11">
        <f t="shared" ref="AI35" si="289">IF($AL35=0,"",AH35/$AL35*100)</f>
        <v>0</v>
      </c>
      <c r="AJ35" s="8">
        <v>9</v>
      </c>
      <c r="AK35" s="11">
        <f t="shared" ref="AK35" si="290">IF($AL35=0,"",AJ35/$AL35*100)</f>
        <v>37.5</v>
      </c>
      <c r="AL35" s="8">
        <f t="shared" si="200"/>
        <v>24</v>
      </c>
      <c r="AM35" s="8">
        <v>1</v>
      </c>
      <c r="AN35" s="11">
        <f t="shared" si="14"/>
        <v>100</v>
      </c>
      <c r="AO35" s="8">
        <v>0</v>
      </c>
      <c r="AP35" s="11">
        <f t="shared" si="14"/>
        <v>0</v>
      </c>
      <c r="AQ35" s="8">
        <v>0</v>
      </c>
      <c r="AR35" s="11">
        <f t="shared" ref="AR35" si="291">IF($AU35=0,"",AQ35/$AU35*100)</f>
        <v>0</v>
      </c>
      <c r="AS35" s="8">
        <v>0</v>
      </c>
      <c r="AT35" s="11">
        <f t="shared" ref="AT35" si="292">IF($AU35=0,"",AS35/$AU35*100)</f>
        <v>0</v>
      </c>
      <c r="AU35" s="8">
        <f t="shared" si="17"/>
        <v>1</v>
      </c>
    </row>
    <row r="36" spans="1:47" ht="19.5" customHeight="1" x14ac:dyDescent="0.25">
      <c r="A36" s="7">
        <v>31</v>
      </c>
      <c r="B36" s="2" t="s">
        <v>42</v>
      </c>
      <c r="C36" s="9">
        <v>10</v>
      </c>
      <c r="D36" s="11">
        <f t="shared" si="1"/>
        <v>76.923076923076934</v>
      </c>
      <c r="E36" s="9">
        <v>0</v>
      </c>
      <c r="F36" s="11">
        <f t="shared" si="1"/>
        <v>0</v>
      </c>
      <c r="G36" s="9">
        <v>0</v>
      </c>
      <c r="H36" s="11">
        <f t="shared" ref="H36" si="293">IF($K36=0,"",G36/$K36*100)</f>
        <v>0</v>
      </c>
      <c r="I36" s="9">
        <v>3</v>
      </c>
      <c r="J36" s="11">
        <f t="shared" ref="J36" si="294">IF($K36=0,"",I36/$K36*100)</f>
        <v>23.076923076923077</v>
      </c>
      <c r="K36" s="8">
        <f t="shared" si="0"/>
        <v>13</v>
      </c>
      <c r="L36" s="9">
        <v>12</v>
      </c>
      <c r="M36" s="11">
        <f t="shared" si="4"/>
        <v>63.157894736842103</v>
      </c>
      <c r="N36" s="9">
        <v>0</v>
      </c>
      <c r="O36" s="11">
        <f t="shared" si="4"/>
        <v>0</v>
      </c>
      <c r="P36" s="9">
        <v>0</v>
      </c>
      <c r="Q36" s="11">
        <f t="shared" ref="Q36" si="295">IF($T36=0,"",P36/$T36*100)</f>
        <v>0</v>
      </c>
      <c r="R36" s="9">
        <v>7</v>
      </c>
      <c r="S36" s="11">
        <f t="shared" ref="S36" si="296">IF($T36=0,"",R36/$T36*100)</f>
        <v>36.84210526315789</v>
      </c>
      <c r="T36" s="8">
        <f t="shared" si="7"/>
        <v>19</v>
      </c>
      <c r="U36" s="9">
        <v>82</v>
      </c>
      <c r="V36" s="11">
        <f t="shared" si="8"/>
        <v>96.470588235294116</v>
      </c>
      <c r="W36" s="9">
        <v>0</v>
      </c>
      <c r="X36" s="11">
        <f t="shared" si="8"/>
        <v>0</v>
      </c>
      <c r="Y36" s="9">
        <v>0</v>
      </c>
      <c r="Z36" s="11">
        <f t="shared" ref="Z36" si="297">IF($AC36=0,"",Y36/$AC36*100)</f>
        <v>0</v>
      </c>
      <c r="AA36" s="9">
        <v>3</v>
      </c>
      <c r="AB36" s="11">
        <f t="shared" ref="AB36" si="298">IF($AC36=0,"",AA36/$AC36*100)</f>
        <v>3.5294117647058822</v>
      </c>
      <c r="AC36" s="8">
        <f t="shared" si="24"/>
        <v>85</v>
      </c>
      <c r="AD36" s="9">
        <v>188</v>
      </c>
      <c r="AE36" s="11">
        <f t="shared" si="11"/>
        <v>89.523809523809533</v>
      </c>
      <c r="AF36" s="9">
        <v>0</v>
      </c>
      <c r="AG36" s="11">
        <f t="shared" si="11"/>
        <v>0</v>
      </c>
      <c r="AH36" s="9">
        <v>12</v>
      </c>
      <c r="AI36" s="11">
        <f t="shared" ref="AI36" si="299">IF($AL36=0,"",AH36/$AL36*100)</f>
        <v>5.7142857142857144</v>
      </c>
      <c r="AJ36" s="9">
        <v>10</v>
      </c>
      <c r="AK36" s="11">
        <f t="shared" ref="AK36" si="300">IF($AL36=0,"",AJ36/$AL36*100)</f>
        <v>4.7619047619047619</v>
      </c>
      <c r="AL36" s="8">
        <f t="shared" si="200"/>
        <v>210</v>
      </c>
      <c r="AM36" s="9">
        <v>0</v>
      </c>
      <c r="AN36" s="11" t="str">
        <f t="shared" si="14"/>
        <v/>
      </c>
      <c r="AO36" s="9">
        <v>0</v>
      </c>
      <c r="AP36" s="11" t="str">
        <f t="shared" si="14"/>
        <v/>
      </c>
      <c r="AQ36" s="9">
        <v>0</v>
      </c>
      <c r="AR36" s="11" t="str">
        <f t="shared" ref="AR36" si="301">IF($AU36=0,"",AQ36/$AU36*100)</f>
        <v/>
      </c>
      <c r="AS36" s="9">
        <v>0</v>
      </c>
      <c r="AT36" s="11" t="str">
        <f t="shared" ref="AT36" si="302">IF($AU36=0,"",AS36/$AU36*100)</f>
        <v/>
      </c>
      <c r="AU36" s="8">
        <f t="shared" si="17"/>
        <v>0</v>
      </c>
    </row>
    <row r="37" spans="1:47" ht="19.5" customHeight="1" x14ac:dyDescent="0.25">
      <c r="A37" s="7">
        <v>32</v>
      </c>
      <c r="B37" s="2" t="s">
        <v>43</v>
      </c>
      <c r="C37" s="8">
        <v>11</v>
      </c>
      <c r="D37" s="11">
        <f t="shared" si="1"/>
        <v>68.75</v>
      </c>
      <c r="E37" s="8">
        <v>0</v>
      </c>
      <c r="F37" s="11">
        <f t="shared" si="1"/>
        <v>0</v>
      </c>
      <c r="G37" s="8">
        <v>1</v>
      </c>
      <c r="H37" s="11">
        <f t="shared" ref="H37" si="303">IF($K37=0,"",G37/$K37*100)</f>
        <v>6.25</v>
      </c>
      <c r="I37" s="8">
        <v>4</v>
      </c>
      <c r="J37" s="11">
        <f t="shared" ref="J37" si="304">IF($K37=0,"",I37/$K37*100)</f>
        <v>25</v>
      </c>
      <c r="K37" s="8">
        <f t="shared" si="0"/>
        <v>16</v>
      </c>
      <c r="L37" s="8">
        <v>8</v>
      </c>
      <c r="M37" s="11">
        <f t="shared" si="4"/>
        <v>61.53846153846154</v>
      </c>
      <c r="N37" s="8">
        <v>0</v>
      </c>
      <c r="O37" s="11">
        <f t="shared" si="4"/>
        <v>0</v>
      </c>
      <c r="P37" s="8">
        <v>4</v>
      </c>
      <c r="Q37" s="11">
        <f t="shared" ref="Q37" si="305">IF($T37=0,"",P37/$T37*100)</f>
        <v>30.76923076923077</v>
      </c>
      <c r="R37" s="8">
        <v>1</v>
      </c>
      <c r="S37" s="11">
        <f t="shared" ref="S37" si="306">IF($T37=0,"",R37/$T37*100)</f>
        <v>7.6923076923076925</v>
      </c>
      <c r="T37" s="8">
        <f t="shared" si="7"/>
        <v>13</v>
      </c>
      <c r="U37" s="8">
        <v>34</v>
      </c>
      <c r="V37" s="11">
        <f t="shared" si="8"/>
        <v>91.891891891891902</v>
      </c>
      <c r="W37" s="8">
        <v>0</v>
      </c>
      <c r="X37" s="11">
        <f t="shared" si="8"/>
        <v>0</v>
      </c>
      <c r="Y37" s="8">
        <v>2</v>
      </c>
      <c r="Z37" s="11">
        <f t="shared" ref="Z37" si="307">IF($AC37=0,"",Y37/$AC37*100)</f>
        <v>5.4054054054054053</v>
      </c>
      <c r="AA37" s="8">
        <v>1</v>
      </c>
      <c r="AB37" s="11">
        <f t="shared" ref="AB37" si="308">IF($AC37=0,"",AA37/$AC37*100)</f>
        <v>2.7027027027027026</v>
      </c>
      <c r="AC37" s="8">
        <f t="shared" si="24"/>
        <v>37</v>
      </c>
      <c r="AD37" s="8">
        <v>53</v>
      </c>
      <c r="AE37" s="11">
        <f t="shared" si="11"/>
        <v>80.303030303030297</v>
      </c>
      <c r="AF37" s="8">
        <v>0</v>
      </c>
      <c r="AG37" s="11">
        <f t="shared" si="11"/>
        <v>0</v>
      </c>
      <c r="AH37" s="8">
        <v>1</v>
      </c>
      <c r="AI37" s="11">
        <f t="shared" ref="AI37" si="309">IF($AL37=0,"",AH37/$AL37*100)</f>
        <v>1.5151515151515151</v>
      </c>
      <c r="AJ37" s="8">
        <v>12</v>
      </c>
      <c r="AK37" s="11">
        <f t="shared" ref="AK37" si="310">IF($AL37=0,"",AJ37/$AL37*100)</f>
        <v>18.181818181818183</v>
      </c>
      <c r="AL37" s="8">
        <f t="shared" si="200"/>
        <v>66</v>
      </c>
      <c r="AM37" s="8">
        <v>13</v>
      </c>
      <c r="AN37" s="11">
        <f t="shared" si="14"/>
        <v>81.25</v>
      </c>
      <c r="AO37" s="8">
        <v>0</v>
      </c>
      <c r="AP37" s="11">
        <f t="shared" si="14"/>
        <v>0</v>
      </c>
      <c r="AQ37" s="8">
        <v>1</v>
      </c>
      <c r="AR37" s="11">
        <f t="shared" ref="AR37" si="311">IF($AU37=0,"",AQ37/$AU37*100)</f>
        <v>6.25</v>
      </c>
      <c r="AS37" s="8">
        <v>2</v>
      </c>
      <c r="AT37" s="11">
        <f t="shared" ref="AT37" si="312">IF($AU37=0,"",AS37/$AU37*100)</f>
        <v>12.5</v>
      </c>
      <c r="AU37" s="8">
        <f t="shared" si="17"/>
        <v>16</v>
      </c>
    </row>
    <row r="38" spans="1:47" ht="19.5" customHeight="1" x14ac:dyDescent="0.25">
      <c r="A38" s="7">
        <v>33</v>
      </c>
      <c r="B38" s="2" t="s">
        <v>44</v>
      </c>
      <c r="C38" s="8">
        <v>750</v>
      </c>
      <c r="D38" s="11">
        <f t="shared" si="1"/>
        <v>53.879310344827594</v>
      </c>
      <c r="E38" s="8">
        <v>11</v>
      </c>
      <c r="F38" s="11">
        <f t="shared" si="1"/>
        <v>0.79022988505747138</v>
      </c>
      <c r="G38" s="8">
        <v>159</v>
      </c>
      <c r="H38" s="11">
        <f t="shared" ref="H38" si="313">IF($K38=0,"",G38/$K38*100)</f>
        <v>11.422413793103448</v>
      </c>
      <c r="I38" s="8">
        <v>472</v>
      </c>
      <c r="J38" s="11">
        <f t="shared" ref="J38" si="314">IF($K38=0,"",I38/$K38*100)</f>
        <v>33.90804597701149</v>
      </c>
      <c r="K38" s="8">
        <f t="shared" si="0"/>
        <v>1392</v>
      </c>
      <c r="L38" s="8">
        <v>195</v>
      </c>
      <c r="M38" s="11">
        <f t="shared" si="4"/>
        <v>40.625</v>
      </c>
      <c r="N38" s="8">
        <v>12</v>
      </c>
      <c r="O38" s="11">
        <f t="shared" si="4"/>
        <v>2.5</v>
      </c>
      <c r="P38" s="8">
        <v>29</v>
      </c>
      <c r="Q38" s="11">
        <f t="shared" ref="Q38" si="315">IF($T38=0,"",P38/$T38*100)</f>
        <v>6.041666666666667</v>
      </c>
      <c r="R38" s="8">
        <v>244</v>
      </c>
      <c r="S38" s="11">
        <f t="shared" ref="S38" si="316">IF($T38=0,"",R38/$T38*100)</f>
        <v>50.833333333333329</v>
      </c>
      <c r="T38" s="8">
        <f t="shared" si="7"/>
        <v>480</v>
      </c>
      <c r="U38" s="8">
        <v>32</v>
      </c>
      <c r="V38" s="11">
        <f t="shared" si="8"/>
        <v>5.4421768707482991</v>
      </c>
      <c r="W38" s="8">
        <v>13</v>
      </c>
      <c r="X38" s="11">
        <f t="shared" si="8"/>
        <v>2.2108843537414966</v>
      </c>
      <c r="Y38" s="8">
        <v>22</v>
      </c>
      <c r="Z38" s="11">
        <f t="shared" ref="Z38" si="317">IF($AC38=0,"",Y38/$AC38*100)</f>
        <v>3.7414965986394559</v>
      </c>
      <c r="AA38" s="8">
        <v>521</v>
      </c>
      <c r="AB38" s="11">
        <f t="shared" ref="AB38" si="318">IF($AC38=0,"",AA38/$AC38*100)</f>
        <v>88.605442176870753</v>
      </c>
      <c r="AC38" s="8">
        <f t="shared" si="24"/>
        <v>588</v>
      </c>
      <c r="AD38" s="8">
        <v>0</v>
      </c>
      <c r="AE38" s="11">
        <f t="shared" si="11"/>
        <v>0</v>
      </c>
      <c r="AF38" s="8">
        <v>1757</v>
      </c>
      <c r="AG38" s="11">
        <f t="shared" si="11"/>
        <v>68.552477565353101</v>
      </c>
      <c r="AH38" s="8">
        <v>48</v>
      </c>
      <c r="AI38" s="11">
        <f t="shared" ref="AI38" si="319">IF($AL38=0,"",AH38/$AL38*100)</f>
        <v>1.8728053062817009</v>
      </c>
      <c r="AJ38" s="8">
        <v>758</v>
      </c>
      <c r="AK38" s="11">
        <f t="shared" ref="AK38" si="320">IF($AL38=0,"",AJ38/$AL38*100)</f>
        <v>29.574717128365197</v>
      </c>
      <c r="AL38" s="8">
        <f t="shared" si="200"/>
        <v>2563</v>
      </c>
      <c r="AM38" s="8">
        <v>0</v>
      </c>
      <c r="AN38" s="11">
        <f t="shared" si="14"/>
        <v>0</v>
      </c>
      <c r="AO38" s="8">
        <v>50</v>
      </c>
      <c r="AP38" s="11">
        <f t="shared" si="14"/>
        <v>100</v>
      </c>
      <c r="AQ38" s="8">
        <v>0</v>
      </c>
      <c r="AR38" s="11">
        <f t="shared" ref="AR38" si="321">IF($AU38=0,"",AQ38/$AU38*100)</f>
        <v>0</v>
      </c>
      <c r="AS38" s="8">
        <v>0</v>
      </c>
      <c r="AT38" s="11">
        <f t="shared" ref="AT38" si="322">IF($AU38=0,"",AS38/$AU38*100)</f>
        <v>0</v>
      </c>
      <c r="AU38" s="8">
        <f t="shared" si="17"/>
        <v>50</v>
      </c>
    </row>
    <row r="39" spans="1:47" ht="19.5" customHeight="1" x14ac:dyDescent="0.25">
      <c r="A39" s="7">
        <v>34</v>
      </c>
      <c r="B39" s="2" t="s">
        <v>59</v>
      </c>
      <c r="C39" s="8">
        <v>12</v>
      </c>
      <c r="D39" s="11">
        <f t="shared" si="1"/>
        <v>100</v>
      </c>
      <c r="E39" s="8">
        <v>0</v>
      </c>
      <c r="F39" s="11">
        <f t="shared" si="1"/>
        <v>0</v>
      </c>
      <c r="G39" s="8">
        <v>0</v>
      </c>
      <c r="H39" s="11">
        <f t="shared" ref="H39" si="323">IF($K39=0,"",G39/$K39*100)</f>
        <v>0</v>
      </c>
      <c r="I39" s="8">
        <v>0</v>
      </c>
      <c r="J39" s="11">
        <f t="shared" ref="J39" si="324">IF($K39=0,"",I39/$K39*100)</f>
        <v>0</v>
      </c>
      <c r="K39" s="8">
        <f t="shared" si="0"/>
        <v>12</v>
      </c>
      <c r="L39" s="8">
        <v>3</v>
      </c>
      <c r="M39" s="11">
        <f t="shared" si="4"/>
        <v>100</v>
      </c>
      <c r="N39" s="8">
        <v>0</v>
      </c>
      <c r="O39" s="11">
        <f t="shared" si="4"/>
        <v>0</v>
      </c>
      <c r="P39" s="8">
        <v>0</v>
      </c>
      <c r="Q39" s="11">
        <f t="shared" ref="Q39" si="325">IF($T39=0,"",P39/$T39*100)</f>
        <v>0</v>
      </c>
      <c r="R39" s="8">
        <v>0</v>
      </c>
      <c r="S39" s="11">
        <f t="shared" ref="S39" si="326">IF($T39=0,"",R39/$T39*100)</f>
        <v>0</v>
      </c>
      <c r="T39" s="8">
        <f t="shared" si="7"/>
        <v>3</v>
      </c>
      <c r="U39" s="8">
        <v>10</v>
      </c>
      <c r="V39" s="11">
        <f t="shared" si="8"/>
        <v>100</v>
      </c>
      <c r="W39" s="8">
        <v>0</v>
      </c>
      <c r="X39" s="11">
        <f t="shared" si="8"/>
        <v>0</v>
      </c>
      <c r="Y39" s="8">
        <v>0</v>
      </c>
      <c r="Z39" s="11">
        <f t="shared" ref="Z39" si="327">IF($AC39=0,"",Y39/$AC39*100)</f>
        <v>0</v>
      </c>
      <c r="AA39" s="8">
        <v>0</v>
      </c>
      <c r="AB39" s="11">
        <f t="shared" ref="AB39" si="328">IF($AC39=0,"",AA39/$AC39*100)</f>
        <v>0</v>
      </c>
      <c r="AC39" s="8">
        <f t="shared" si="24"/>
        <v>10</v>
      </c>
      <c r="AD39" s="8">
        <v>23</v>
      </c>
      <c r="AE39" s="11">
        <f t="shared" si="11"/>
        <v>100</v>
      </c>
      <c r="AF39" s="8">
        <v>0</v>
      </c>
      <c r="AG39" s="11">
        <f t="shared" si="11"/>
        <v>0</v>
      </c>
      <c r="AH39" s="8">
        <v>0</v>
      </c>
      <c r="AI39" s="11">
        <f t="shared" ref="AI39" si="329">IF($AL39=0,"",AH39/$AL39*100)</f>
        <v>0</v>
      </c>
      <c r="AJ39" s="8">
        <v>0</v>
      </c>
      <c r="AK39" s="11">
        <f t="shared" ref="AK39" si="330">IF($AL39=0,"",AJ39/$AL39*100)</f>
        <v>0</v>
      </c>
      <c r="AL39" s="8">
        <f t="shared" si="200"/>
        <v>23</v>
      </c>
      <c r="AM39" s="8">
        <v>18</v>
      </c>
      <c r="AN39" s="11">
        <f t="shared" si="14"/>
        <v>100</v>
      </c>
      <c r="AO39" s="8">
        <v>0</v>
      </c>
      <c r="AP39" s="11">
        <f t="shared" si="14"/>
        <v>0</v>
      </c>
      <c r="AQ39" s="8">
        <v>0</v>
      </c>
      <c r="AR39" s="11">
        <f t="shared" ref="AR39" si="331">IF($AU39=0,"",AQ39/$AU39*100)</f>
        <v>0</v>
      </c>
      <c r="AS39" s="8">
        <v>0</v>
      </c>
      <c r="AT39" s="11">
        <f t="shared" ref="AT39" si="332">IF($AU39=0,"",AS39/$AU39*100)</f>
        <v>0</v>
      </c>
      <c r="AU39" s="8">
        <f>SUM(AM39+AO39+AQ39+AS39)</f>
        <v>18</v>
      </c>
    </row>
    <row r="40" spans="1:47" ht="19.5" customHeight="1" x14ac:dyDescent="0.25">
      <c r="A40" s="7">
        <v>35</v>
      </c>
      <c r="B40" s="2" t="s">
        <v>46</v>
      </c>
      <c r="C40" s="8">
        <v>63</v>
      </c>
      <c r="D40" s="11">
        <f t="shared" si="1"/>
        <v>52.066115702479344</v>
      </c>
      <c r="E40" s="8">
        <v>0</v>
      </c>
      <c r="F40" s="11">
        <f t="shared" si="1"/>
        <v>0</v>
      </c>
      <c r="G40" s="8">
        <v>10</v>
      </c>
      <c r="H40" s="11">
        <f t="shared" ref="H40" si="333">IF($K40=0,"",G40/$K40*100)</f>
        <v>8.2644628099173563</v>
      </c>
      <c r="I40" s="8">
        <v>48</v>
      </c>
      <c r="J40" s="11">
        <f t="shared" ref="J40" si="334">IF($K40=0,"",I40/$K40*100)</f>
        <v>39.669421487603309</v>
      </c>
      <c r="K40" s="8">
        <f t="shared" si="0"/>
        <v>121</v>
      </c>
      <c r="L40" s="8">
        <v>73</v>
      </c>
      <c r="M40" s="11">
        <f t="shared" si="4"/>
        <v>40.555555555555557</v>
      </c>
      <c r="N40" s="8">
        <v>0</v>
      </c>
      <c r="O40" s="11">
        <f t="shared" si="4"/>
        <v>0</v>
      </c>
      <c r="P40" s="8">
        <v>20</v>
      </c>
      <c r="Q40" s="11">
        <f t="shared" ref="Q40" si="335">IF($T40=0,"",P40/$T40*100)</f>
        <v>11.111111111111111</v>
      </c>
      <c r="R40" s="8">
        <v>87</v>
      </c>
      <c r="S40" s="11">
        <f t="shared" ref="S40" si="336">IF($T40=0,"",R40/$T40*100)</f>
        <v>48.333333333333336</v>
      </c>
      <c r="T40" s="8">
        <f t="shared" si="7"/>
        <v>180</v>
      </c>
      <c r="U40" s="8">
        <v>52</v>
      </c>
      <c r="V40" s="11">
        <f t="shared" si="8"/>
        <v>48.148148148148145</v>
      </c>
      <c r="W40" s="8">
        <v>0</v>
      </c>
      <c r="X40" s="11">
        <f t="shared" si="8"/>
        <v>0</v>
      </c>
      <c r="Y40" s="8">
        <v>1</v>
      </c>
      <c r="Z40" s="11">
        <f t="shared" ref="Z40" si="337">IF($AC40=0,"",Y40/$AC40*100)</f>
        <v>0.92592592592592582</v>
      </c>
      <c r="AA40" s="8">
        <v>55</v>
      </c>
      <c r="AB40" s="11">
        <f t="shared" ref="AB40" si="338">IF($AC40=0,"",AA40/$AC40*100)</f>
        <v>50.925925925925931</v>
      </c>
      <c r="AC40" s="8">
        <f t="shared" si="24"/>
        <v>108</v>
      </c>
      <c r="AD40" s="8">
        <v>252</v>
      </c>
      <c r="AE40" s="11">
        <f t="shared" si="11"/>
        <v>83.720930232558146</v>
      </c>
      <c r="AF40" s="8">
        <v>0</v>
      </c>
      <c r="AG40" s="11">
        <f t="shared" si="11"/>
        <v>0</v>
      </c>
      <c r="AH40" s="8">
        <v>3</v>
      </c>
      <c r="AI40" s="11">
        <f t="shared" ref="AI40" si="339">IF($AL40=0,"",AH40/$AL40*100)</f>
        <v>0.99667774086378735</v>
      </c>
      <c r="AJ40" s="8">
        <v>46</v>
      </c>
      <c r="AK40" s="11">
        <f t="shared" ref="AK40" si="340">IF($AL40=0,"",AJ40/$AL40*100)</f>
        <v>15.282392026578073</v>
      </c>
      <c r="AL40" s="8">
        <f t="shared" si="200"/>
        <v>301</v>
      </c>
      <c r="AM40" s="8">
        <v>297</v>
      </c>
      <c r="AN40" s="11">
        <f t="shared" si="14"/>
        <v>54.197080291970799</v>
      </c>
      <c r="AO40" s="8">
        <v>0</v>
      </c>
      <c r="AP40" s="11">
        <f t="shared" si="14"/>
        <v>0</v>
      </c>
      <c r="AQ40" s="8">
        <v>25</v>
      </c>
      <c r="AR40" s="11">
        <f t="shared" ref="AR40" si="341">IF($AU40=0,"",AQ40/$AU40*100)</f>
        <v>4.562043795620438</v>
      </c>
      <c r="AS40" s="8">
        <v>226</v>
      </c>
      <c r="AT40" s="11">
        <f t="shared" ref="AT40" si="342">IF($AU40=0,"",AS40/$AU40*100)</f>
        <v>41.240875912408761</v>
      </c>
      <c r="AU40" s="8">
        <f t="shared" si="17"/>
        <v>548</v>
      </c>
    </row>
    <row r="41" spans="1:47" s="121" customFormat="1" ht="19.5" customHeight="1" x14ac:dyDescent="0.25">
      <c r="A41" s="238" t="s">
        <v>47</v>
      </c>
      <c r="B41" s="238"/>
      <c r="C41" s="120">
        <f>SUM(C6:C40)</f>
        <v>24035</v>
      </c>
      <c r="D41" s="122">
        <f t="shared" si="1"/>
        <v>33.360630708158681</v>
      </c>
      <c r="E41" s="120">
        <f>SUM(E6:E40)</f>
        <v>625</v>
      </c>
      <c r="F41" s="122">
        <f t="shared" si="1"/>
        <v>0.86750131860200419</v>
      </c>
      <c r="G41" s="120">
        <f>SUM(G6:G40)</f>
        <v>19400</v>
      </c>
      <c r="H41" s="122">
        <f t="shared" ref="H41" si="343">IF($K41=0,"",G41/$K41*100)</f>
        <v>26.927240929406217</v>
      </c>
      <c r="I41" s="120">
        <f>SUM(I6:I40)</f>
        <v>26868</v>
      </c>
      <c r="J41" s="122">
        <f t="shared" ref="J41" si="344">IF($K41=0,"",I41/$K41*100)</f>
        <v>37.292840685117838</v>
      </c>
      <c r="K41" s="120">
        <f>SUM(K6:K40)</f>
        <v>72046</v>
      </c>
      <c r="L41" s="120">
        <f>SUM(L6:L40)</f>
        <v>39238</v>
      </c>
      <c r="M41" s="122">
        <f t="shared" si="4"/>
        <v>29.903593339176162</v>
      </c>
      <c r="N41" s="120">
        <f>SUM(N6:N40)</f>
        <v>10921</v>
      </c>
      <c r="O41" s="122">
        <f t="shared" si="4"/>
        <v>8.3229813664596275</v>
      </c>
      <c r="P41" s="120">
        <f>SUM(P6:P40)</f>
        <v>30529</v>
      </c>
      <c r="Q41" s="122">
        <f t="shared" ref="Q41" si="345">IF($T41=0,"",P41/$T41*100)</f>
        <v>23.266394848149982</v>
      </c>
      <c r="R41" s="120">
        <f>SUM(R6:R40)</f>
        <v>46302</v>
      </c>
      <c r="S41" s="122">
        <f t="shared" ref="S41" si="346">IF($T41=0,"",R41/$T41*100)</f>
        <v>35.287124185497085</v>
      </c>
      <c r="T41" s="120">
        <f>SUM(T6:T40)</f>
        <v>131215</v>
      </c>
      <c r="U41" s="120">
        <f>SUM(U6:U40)</f>
        <v>263250</v>
      </c>
      <c r="V41" s="122">
        <f t="shared" si="8"/>
        <v>58.81367292225201</v>
      </c>
      <c r="W41" s="120">
        <f>SUM(W6:W40)</f>
        <v>71462</v>
      </c>
      <c r="X41" s="122">
        <f t="shared" si="8"/>
        <v>15.965594280607686</v>
      </c>
      <c r="Y41" s="120">
        <f>SUM(Y6:Y40)</f>
        <v>42989</v>
      </c>
      <c r="Z41" s="122">
        <f t="shared" ref="Z41" si="347">IF($AC41=0,"",Y41/$AC41*100)</f>
        <v>9.6043342269883833</v>
      </c>
      <c r="AA41" s="120">
        <f>SUM(AA6:AA40)</f>
        <v>55036</v>
      </c>
      <c r="AB41" s="122">
        <f t="shared" ref="AB41" si="348">IF($AC41=0,"",AA41/$AC41*100)</f>
        <v>12.295799821268991</v>
      </c>
      <c r="AC41" s="120">
        <f>SUM(AC6:AC40)</f>
        <v>447600</v>
      </c>
      <c r="AD41" s="120">
        <f>SUM(AD6:AD40)</f>
        <v>395621</v>
      </c>
      <c r="AE41" s="122">
        <f t="shared" si="11"/>
        <v>52.851858333544854</v>
      </c>
      <c r="AF41" s="120">
        <f>SUM(AF6:AF40)</f>
        <v>209181</v>
      </c>
      <c r="AG41" s="122">
        <f t="shared" si="11"/>
        <v>27.944938661166237</v>
      </c>
      <c r="AH41" s="120">
        <f>SUM(AH6:AH40)</f>
        <v>64179</v>
      </c>
      <c r="AI41" s="122">
        <f t="shared" ref="AI41" si="349">IF($AL41=0,"",AH41/$AL41*100)</f>
        <v>8.5738103285431642</v>
      </c>
      <c r="AJ41" s="120">
        <f>SUM(AJ6:AJ40)</f>
        <v>52835</v>
      </c>
      <c r="AK41" s="122">
        <f t="shared" ref="AK41" si="350">IF($AL41=0,"",AJ41/$AL41*100)</f>
        <v>7.0583410260143991</v>
      </c>
      <c r="AL41" s="120">
        <f>SUM(AL6:AL40)</f>
        <v>748547</v>
      </c>
      <c r="AM41" s="120">
        <f>SUM(AM6:AM40)</f>
        <v>31989</v>
      </c>
      <c r="AN41" s="122">
        <f t="shared" si="14"/>
        <v>47.29442029628315</v>
      </c>
      <c r="AO41" s="120">
        <f>SUM(AO6:AO40)</f>
        <v>17756</v>
      </c>
      <c r="AP41" s="122">
        <f t="shared" si="14"/>
        <v>26.251515420325855</v>
      </c>
      <c r="AQ41" s="120">
        <f>SUM(AQ6:AQ40)</f>
        <v>2653</v>
      </c>
      <c r="AR41" s="122">
        <f t="shared" ref="AR41" si="351">IF($AU41=0,"",AQ41/$AU41*100)</f>
        <v>3.9223513409621811</v>
      </c>
      <c r="AS41" s="120">
        <f>SUM(AS6:AS40)</f>
        <v>15240</v>
      </c>
      <c r="AT41" s="122">
        <f t="shared" ref="AT41" si="352">IF($AU41=0,"",AS41/$AU41*100)</f>
        <v>22.531712942428811</v>
      </c>
      <c r="AU41" s="120">
        <f>SUM(AU6:AU40)</f>
        <v>67638</v>
      </c>
    </row>
  </sheetData>
  <mergeCells count="35">
    <mergeCell ref="AL3:AL4"/>
    <mergeCell ref="R3:S3"/>
    <mergeCell ref="T3:T4"/>
    <mergeCell ref="AC3:AC4"/>
    <mergeCell ref="AO3:AP3"/>
    <mergeCell ref="AM3:AN3"/>
    <mergeCell ref="AQ3:AR3"/>
    <mergeCell ref="C1:K1"/>
    <mergeCell ref="L1:T1"/>
    <mergeCell ref="Y3:Z3"/>
    <mergeCell ref="AD2:AL2"/>
    <mergeCell ref="AM2:AU2"/>
    <mergeCell ref="C3:D3"/>
    <mergeCell ref="E3:F3"/>
    <mergeCell ref="G3:H3"/>
    <mergeCell ref="I3:J3"/>
    <mergeCell ref="K3:K4"/>
    <mergeCell ref="L3:M3"/>
    <mergeCell ref="N3:O3"/>
    <mergeCell ref="P3:Q3"/>
    <mergeCell ref="AS3:AT3"/>
    <mergeCell ref="AU3:AU4"/>
    <mergeCell ref="A41:B41"/>
    <mergeCell ref="AD3:AE3"/>
    <mergeCell ref="AF3:AG3"/>
    <mergeCell ref="AH3:AI3"/>
    <mergeCell ref="AJ3:AK3"/>
    <mergeCell ref="A2:A4"/>
    <mergeCell ref="B2:B4"/>
    <mergeCell ref="C2:K2"/>
    <mergeCell ref="L2:T2"/>
    <mergeCell ref="U2:AC2"/>
    <mergeCell ref="AA3:AB3"/>
    <mergeCell ref="U3:V3"/>
    <mergeCell ref="W3:X3"/>
  </mergeCells>
  <printOptions horizontalCentered="1"/>
  <pageMargins left="0.18" right="0.17" top="0.35" bottom="0.41" header="0.22" footer="0.17"/>
  <pageSetup paperSize="9" scale="92" firstPageNumber="2" orientation="portrait" useFirstPageNumber="1" r:id="rId1"/>
  <headerFooter alignWithMargins="0">
    <oddFooter>&amp;LStatistics of School Education 2010-11&amp;R&amp;P</oddFooter>
  </headerFooter>
  <colBreaks count="4" manualBreakCount="4">
    <brk id="11" max="1048575" man="1"/>
    <brk id="20" max="1048575" man="1"/>
    <brk id="29" max="1048575" man="1"/>
    <brk id="38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view="pageBreakPreview" topLeftCell="A34" zoomScaleSheetLayoutView="100" workbookViewId="0">
      <selection activeCell="A41" sqref="A41:B41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11" width="8" style="5" customWidth="1"/>
    <col min="12" max="29" width="7.7109375" style="5" customWidth="1"/>
    <col min="30" max="94" width="8.85546875" style="5"/>
    <col min="95" max="95" width="6.140625" style="5" customWidth="1"/>
    <col min="96" max="96" width="20.28515625" style="5" customWidth="1"/>
    <col min="97" max="97" width="12.42578125" style="5" customWidth="1"/>
    <col min="98" max="98" width="13" style="5" customWidth="1"/>
    <col min="99" max="99" width="12.5703125" style="5" customWidth="1"/>
    <col min="100" max="113" width="11.7109375" style="5" customWidth="1"/>
    <col min="114" max="114" width="12.28515625" style="5" customWidth="1"/>
    <col min="115" max="115" width="11.7109375" style="5" customWidth="1"/>
    <col min="116" max="116" width="12.85546875" style="5" customWidth="1"/>
    <col min="117" max="117" width="11.7109375" style="5" customWidth="1"/>
    <col min="118" max="118" width="12.7109375" style="5" customWidth="1"/>
    <col min="119" max="119" width="11.7109375" style="5" customWidth="1"/>
    <col min="120" max="120" width="13" style="5" customWidth="1"/>
    <col min="121" max="132" width="11.7109375" style="5" customWidth="1"/>
    <col min="133" max="133" width="12.5703125" style="5" customWidth="1"/>
    <col min="134" max="134" width="11.7109375" style="5" customWidth="1"/>
    <col min="135" max="135" width="13" style="5" customWidth="1"/>
    <col min="136" max="141" width="11.7109375" style="5" customWidth="1"/>
    <col min="142" max="142" width="13.7109375" style="5" customWidth="1"/>
    <col min="143" max="143" width="13.140625" style="5" customWidth="1"/>
    <col min="144" max="147" width="13" style="5" customWidth="1"/>
    <col min="148" max="154" width="11.7109375" style="5" customWidth="1"/>
    <col min="155" max="155" width="10.85546875" style="5" customWidth="1"/>
    <col min="156" max="156" width="11.7109375" style="5" customWidth="1"/>
    <col min="157" max="159" width="22.7109375" style="5" customWidth="1"/>
    <col min="160" max="162" width="20.7109375" style="5" customWidth="1"/>
    <col min="163" max="350" width="8.85546875" style="5"/>
    <col min="351" max="351" width="6.140625" style="5" customWidth="1"/>
    <col min="352" max="352" width="20.28515625" style="5" customWidth="1"/>
    <col min="353" max="353" width="12.42578125" style="5" customWidth="1"/>
    <col min="354" max="354" width="13" style="5" customWidth="1"/>
    <col min="355" max="355" width="12.5703125" style="5" customWidth="1"/>
    <col min="356" max="369" width="11.7109375" style="5" customWidth="1"/>
    <col min="370" max="370" width="12.28515625" style="5" customWidth="1"/>
    <col min="371" max="371" width="11.7109375" style="5" customWidth="1"/>
    <col min="372" max="372" width="12.85546875" style="5" customWidth="1"/>
    <col min="373" max="373" width="11.7109375" style="5" customWidth="1"/>
    <col min="374" max="374" width="12.7109375" style="5" customWidth="1"/>
    <col min="375" max="375" width="11.7109375" style="5" customWidth="1"/>
    <col min="376" max="376" width="13" style="5" customWidth="1"/>
    <col min="377" max="388" width="11.7109375" style="5" customWidth="1"/>
    <col min="389" max="389" width="12.5703125" style="5" customWidth="1"/>
    <col min="390" max="390" width="11.7109375" style="5" customWidth="1"/>
    <col min="391" max="391" width="13" style="5" customWidth="1"/>
    <col min="392" max="397" width="11.7109375" style="5" customWidth="1"/>
    <col min="398" max="398" width="13.7109375" style="5" customWidth="1"/>
    <col min="399" max="399" width="13.140625" style="5" customWidth="1"/>
    <col min="400" max="403" width="13" style="5" customWidth="1"/>
    <col min="404" max="410" width="11.7109375" style="5" customWidth="1"/>
    <col min="411" max="411" width="10.85546875" style="5" customWidth="1"/>
    <col min="412" max="412" width="11.7109375" style="5" customWidth="1"/>
    <col min="413" max="415" width="22.7109375" style="5" customWidth="1"/>
    <col min="416" max="418" width="20.7109375" style="5" customWidth="1"/>
    <col min="419" max="606" width="8.85546875" style="5"/>
    <col min="607" max="607" width="6.140625" style="5" customWidth="1"/>
    <col min="608" max="608" width="20.28515625" style="5" customWidth="1"/>
    <col min="609" max="609" width="12.42578125" style="5" customWidth="1"/>
    <col min="610" max="610" width="13" style="5" customWidth="1"/>
    <col min="611" max="611" width="12.5703125" style="5" customWidth="1"/>
    <col min="612" max="625" width="11.7109375" style="5" customWidth="1"/>
    <col min="626" max="626" width="12.28515625" style="5" customWidth="1"/>
    <col min="627" max="627" width="11.7109375" style="5" customWidth="1"/>
    <col min="628" max="628" width="12.85546875" style="5" customWidth="1"/>
    <col min="629" max="629" width="11.7109375" style="5" customWidth="1"/>
    <col min="630" max="630" width="12.7109375" style="5" customWidth="1"/>
    <col min="631" max="631" width="11.7109375" style="5" customWidth="1"/>
    <col min="632" max="632" width="13" style="5" customWidth="1"/>
    <col min="633" max="644" width="11.7109375" style="5" customWidth="1"/>
    <col min="645" max="645" width="12.5703125" style="5" customWidth="1"/>
    <col min="646" max="646" width="11.7109375" style="5" customWidth="1"/>
    <col min="647" max="647" width="13" style="5" customWidth="1"/>
    <col min="648" max="653" width="11.7109375" style="5" customWidth="1"/>
    <col min="654" max="654" width="13.7109375" style="5" customWidth="1"/>
    <col min="655" max="655" width="13.140625" style="5" customWidth="1"/>
    <col min="656" max="659" width="13" style="5" customWidth="1"/>
    <col min="660" max="666" width="11.7109375" style="5" customWidth="1"/>
    <col min="667" max="667" width="10.85546875" style="5" customWidth="1"/>
    <col min="668" max="668" width="11.7109375" style="5" customWidth="1"/>
    <col min="669" max="671" width="22.7109375" style="5" customWidth="1"/>
    <col min="672" max="674" width="20.7109375" style="5" customWidth="1"/>
    <col min="675" max="862" width="8.85546875" style="5"/>
    <col min="863" max="863" width="6.140625" style="5" customWidth="1"/>
    <col min="864" max="864" width="20.28515625" style="5" customWidth="1"/>
    <col min="865" max="865" width="12.42578125" style="5" customWidth="1"/>
    <col min="866" max="866" width="13" style="5" customWidth="1"/>
    <col min="867" max="867" width="12.5703125" style="5" customWidth="1"/>
    <col min="868" max="881" width="11.7109375" style="5" customWidth="1"/>
    <col min="882" max="882" width="12.28515625" style="5" customWidth="1"/>
    <col min="883" max="883" width="11.7109375" style="5" customWidth="1"/>
    <col min="884" max="884" width="12.85546875" style="5" customWidth="1"/>
    <col min="885" max="885" width="11.7109375" style="5" customWidth="1"/>
    <col min="886" max="886" width="12.7109375" style="5" customWidth="1"/>
    <col min="887" max="887" width="11.7109375" style="5" customWidth="1"/>
    <col min="888" max="888" width="13" style="5" customWidth="1"/>
    <col min="889" max="900" width="11.7109375" style="5" customWidth="1"/>
    <col min="901" max="901" width="12.5703125" style="5" customWidth="1"/>
    <col min="902" max="902" width="11.7109375" style="5" customWidth="1"/>
    <col min="903" max="903" width="13" style="5" customWidth="1"/>
    <col min="904" max="909" width="11.7109375" style="5" customWidth="1"/>
    <col min="910" max="910" width="13.7109375" style="5" customWidth="1"/>
    <col min="911" max="911" width="13.140625" style="5" customWidth="1"/>
    <col min="912" max="915" width="13" style="5" customWidth="1"/>
    <col min="916" max="922" width="11.7109375" style="5" customWidth="1"/>
    <col min="923" max="923" width="10.85546875" style="5" customWidth="1"/>
    <col min="924" max="924" width="11.7109375" style="5" customWidth="1"/>
    <col min="925" max="927" width="22.7109375" style="5" customWidth="1"/>
    <col min="928" max="930" width="20.7109375" style="5" customWidth="1"/>
    <col min="931" max="1118" width="8.85546875" style="5"/>
    <col min="1119" max="1119" width="6.140625" style="5" customWidth="1"/>
    <col min="1120" max="1120" width="20.28515625" style="5" customWidth="1"/>
    <col min="1121" max="1121" width="12.42578125" style="5" customWidth="1"/>
    <col min="1122" max="1122" width="13" style="5" customWidth="1"/>
    <col min="1123" max="1123" width="12.5703125" style="5" customWidth="1"/>
    <col min="1124" max="1137" width="11.7109375" style="5" customWidth="1"/>
    <col min="1138" max="1138" width="12.28515625" style="5" customWidth="1"/>
    <col min="1139" max="1139" width="11.7109375" style="5" customWidth="1"/>
    <col min="1140" max="1140" width="12.85546875" style="5" customWidth="1"/>
    <col min="1141" max="1141" width="11.7109375" style="5" customWidth="1"/>
    <col min="1142" max="1142" width="12.7109375" style="5" customWidth="1"/>
    <col min="1143" max="1143" width="11.7109375" style="5" customWidth="1"/>
    <col min="1144" max="1144" width="13" style="5" customWidth="1"/>
    <col min="1145" max="1156" width="11.7109375" style="5" customWidth="1"/>
    <col min="1157" max="1157" width="12.5703125" style="5" customWidth="1"/>
    <col min="1158" max="1158" width="11.7109375" style="5" customWidth="1"/>
    <col min="1159" max="1159" width="13" style="5" customWidth="1"/>
    <col min="1160" max="1165" width="11.7109375" style="5" customWidth="1"/>
    <col min="1166" max="1166" width="13.7109375" style="5" customWidth="1"/>
    <col min="1167" max="1167" width="13.140625" style="5" customWidth="1"/>
    <col min="1168" max="1171" width="13" style="5" customWidth="1"/>
    <col min="1172" max="1178" width="11.7109375" style="5" customWidth="1"/>
    <col min="1179" max="1179" width="10.85546875" style="5" customWidth="1"/>
    <col min="1180" max="1180" width="11.7109375" style="5" customWidth="1"/>
    <col min="1181" max="1183" width="22.7109375" style="5" customWidth="1"/>
    <col min="1184" max="1186" width="20.7109375" style="5" customWidth="1"/>
    <col min="1187" max="1374" width="8.85546875" style="5"/>
    <col min="1375" max="1375" width="6.140625" style="5" customWidth="1"/>
    <col min="1376" max="1376" width="20.28515625" style="5" customWidth="1"/>
    <col min="1377" max="1377" width="12.42578125" style="5" customWidth="1"/>
    <col min="1378" max="1378" width="13" style="5" customWidth="1"/>
    <col min="1379" max="1379" width="12.5703125" style="5" customWidth="1"/>
    <col min="1380" max="1393" width="11.7109375" style="5" customWidth="1"/>
    <col min="1394" max="1394" width="12.28515625" style="5" customWidth="1"/>
    <col min="1395" max="1395" width="11.7109375" style="5" customWidth="1"/>
    <col min="1396" max="1396" width="12.85546875" style="5" customWidth="1"/>
    <col min="1397" max="1397" width="11.7109375" style="5" customWidth="1"/>
    <col min="1398" max="1398" width="12.7109375" style="5" customWidth="1"/>
    <col min="1399" max="1399" width="11.7109375" style="5" customWidth="1"/>
    <col min="1400" max="1400" width="13" style="5" customWidth="1"/>
    <col min="1401" max="1412" width="11.7109375" style="5" customWidth="1"/>
    <col min="1413" max="1413" width="12.5703125" style="5" customWidth="1"/>
    <col min="1414" max="1414" width="11.7109375" style="5" customWidth="1"/>
    <col min="1415" max="1415" width="13" style="5" customWidth="1"/>
    <col min="1416" max="1421" width="11.7109375" style="5" customWidth="1"/>
    <col min="1422" max="1422" width="13.7109375" style="5" customWidth="1"/>
    <col min="1423" max="1423" width="13.140625" style="5" customWidth="1"/>
    <col min="1424" max="1427" width="13" style="5" customWidth="1"/>
    <col min="1428" max="1434" width="11.7109375" style="5" customWidth="1"/>
    <col min="1435" max="1435" width="10.85546875" style="5" customWidth="1"/>
    <col min="1436" max="1436" width="11.7109375" style="5" customWidth="1"/>
    <col min="1437" max="1439" width="22.7109375" style="5" customWidth="1"/>
    <col min="1440" max="1442" width="20.7109375" style="5" customWidth="1"/>
    <col min="1443" max="1630" width="8.85546875" style="5"/>
    <col min="1631" max="1631" width="6.140625" style="5" customWidth="1"/>
    <col min="1632" max="1632" width="20.28515625" style="5" customWidth="1"/>
    <col min="1633" max="1633" width="12.42578125" style="5" customWidth="1"/>
    <col min="1634" max="1634" width="13" style="5" customWidth="1"/>
    <col min="1635" max="1635" width="12.5703125" style="5" customWidth="1"/>
    <col min="1636" max="1649" width="11.7109375" style="5" customWidth="1"/>
    <col min="1650" max="1650" width="12.28515625" style="5" customWidth="1"/>
    <col min="1651" max="1651" width="11.7109375" style="5" customWidth="1"/>
    <col min="1652" max="1652" width="12.85546875" style="5" customWidth="1"/>
    <col min="1653" max="1653" width="11.7109375" style="5" customWidth="1"/>
    <col min="1654" max="1654" width="12.7109375" style="5" customWidth="1"/>
    <col min="1655" max="1655" width="11.7109375" style="5" customWidth="1"/>
    <col min="1656" max="1656" width="13" style="5" customWidth="1"/>
    <col min="1657" max="1668" width="11.7109375" style="5" customWidth="1"/>
    <col min="1669" max="1669" width="12.5703125" style="5" customWidth="1"/>
    <col min="1670" max="1670" width="11.7109375" style="5" customWidth="1"/>
    <col min="1671" max="1671" width="13" style="5" customWidth="1"/>
    <col min="1672" max="1677" width="11.7109375" style="5" customWidth="1"/>
    <col min="1678" max="1678" width="13.7109375" style="5" customWidth="1"/>
    <col min="1679" max="1679" width="13.140625" style="5" customWidth="1"/>
    <col min="1680" max="1683" width="13" style="5" customWidth="1"/>
    <col min="1684" max="1690" width="11.7109375" style="5" customWidth="1"/>
    <col min="1691" max="1691" width="10.85546875" style="5" customWidth="1"/>
    <col min="1692" max="1692" width="11.7109375" style="5" customWidth="1"/>
    <col min="1693" max="1695" width="22.7109375" style="5" customWidth="1"/>
    <col min="1696" max="1698" width="20.7109375" style="5" customWidth="1"/>
    <col min="1699" max="1886" width="8.85546875" style="5"/>
    <col min="1887" max="1887" width="6.140625" style="5" customWidth="1"/>
    <col min="1888" max="1888" width="20.28515625" style="5" customWidth="1"/>
    <col min="1889" max="1889" width="12.42578125" style="5" customWidth="1"/>
    <col min="1890" max="1890" width="13" style="5" customWidth="1"/>
    <col min="1891" max="1891" width="12.5703125" style="5" customWidth="1"/>
    <col min="1892" max="1905" width="11.7109375" style="5" customWidth="1"/>
    <col min="1906" max="1906" width="12.28515625" style="5" customWidth="1"/>
    <col min="1907" max="1907" width="11.7109375" style="5" customWidth="1"/>
    <col min="1908" max="1908" width="12.85546875" style="5" customWidth="1"/>
    <col min="1909" max="1909" width="11.7109375" style="5" customWidth="1"/>
    <col min="1910" max="1910" width="12.7109375" style="5" customWidth="1"/>
    <col min="1911" max="1911" width="11.7109375" style="5" customWidth="1"/>
    <col min="1912" max="1912" width="13" style="5" customWidth="1"/>
    <col min="1913" max="1924" width="11.7109375" style="5" customWidth="1"/>
    <col min="1925" max="1925" width="12.5703125" style="5" customWidth="1"/>
    <col min="1926" max="1926" width="11.7109375" style="5" customWidth="1"/>
    <col min="1927" max="1927" width="13" style="5" customWidth="1"/>
    <col min="1928" max="1933" width="11.7109375" style="5" customWidth="1"/>
    <col min="1934" max="1934" width="13.7109375" style="5" customWidth="1"/>
    <col min="1935" max="1935" width="13.140625" style="5" customWidth="1"/>
    <col min="1936" max="1939" width="13" style="5" customWidth="1"/>
    <col min="1940" max="1946" width="11.7109375" style="5" customWidth="1"/>
    <col min="1947" max="1947" width="10.85546875" style="5" customWidth="1"/>
    <col min="1948" max="1948" width="11.7109375" style="5" customWidth="1"/>
    <col min="1949" max="1951" width="22.7109375" style="5" customWidth="1"/>
    <col min="1952" max="1954" width="20.7109375" style="5" customWidth="1"/>
    <col min="1955" max="2142" width="8.85546875" style="5"/>
    <col min="2143" max="2143" width="6.140625" style="5" customWidth="1"/>
    <col min="2144" max="2144" width="20.28515625" style="5" customWidth="1"/>
    <col min="2145" max="2145" width="12.42578125" style="5" customWidth="1"/>
    <col min="2146" max="2146" width="13" style="5" customWidth="1"/>
    <col min="2147" max="2147" width="12.5703125" style="5" customWidth="1"/>
    <col min="2148" max="2161" width="11.7109375" style="5" customWidth="1"/>
    <col min="2162" max="2162" width="12.28515625" style="5" customWidth="1"/>
    <col min="2163" max="2163" width="11.7109375" style="5" customWidth="1"/>
    <col min="2164" max="2164" width="12.85546875" style="5" customWidth="1"/>
    <col min="2165" max="2165" width="11.7109375" style="5" customWidth="1"/>
    <col min="2166" max="2166" width="12.7109375" style="5" customWidth="1"/>
    <col min="2167" max="2167" width="11.7109375" style="5" customWidth="1"/>
    <col min="2168" max="2168" width="13" style="5" customWidth="1"/>
    <col min="2169" max="2180" width="11.7109375" style="5" customWidth="1"/>
    <col min="2181" max="2181" width="12.5703125" style="5" customWidth="1"/>
    <col min="2182" max="2182" width="11.7109375" style="5" customWidth="1"/>
    <col min="2183" max="2183" width="13" style="5" customWidth="1"/>
    <col min="2184" max="2189" width="11.7109375" style="5" customWidth="1"/>
    <col min="2190" max="2190" width="13.7109375" style="5" customWidth="1"/>
    <col min="2191" max="2191" width="13.140625" style="5" customWidth="1"/>
    <col min="2192" max="2195" width="13" style="5" customWidth="1"/>
    <col min="2196" max="2202" width="11.7109375" style="5" customWidth="1"/>
    <col min="2203" max="2203" width="10.85546875" style="5" customWidth="1"/>
    <col min="2204" max="2204" width="11.7109375" style="5" customWidth="1"/>
    <col min="2205" max="2207" width="22.7109375" style="5" customWidth="1"/>
    <col min="2208" max="2210" width="20.7109375" style="5" customWidth="1"/>
    <col min="2211" max="2398" width="8.85546875" style="5"/>
    <col min="2399" max="2399" width="6.140625" style="5" customWidth="1"/>
    <col min="2400" max="2400" width="20.28515625" style="5" customWidth="1"/>
    <col min="2401" max="2401" width="12.42578125" style="5" customWidth="1"/>
    <col min="2402" max="2402" width="13" style="5" customWidth="1"/>
    <col min="2403" max="2403" width="12.5703125" style="5" customWidth="1"/>
    <col min="2404" max="2417" width="11.7109375" style="5" customWidth="1"/>
    <col min="2418" max="2418" width="12.28515625" style="5" customWidth="1"/>
    <col min="2419" max="2419" width="11.7109375" style="5" customWidth="1"/>
    <col min="2420" max="2420" width="12.85546875" style="5" customWidth="1"/>
    <col min="2421" max="2421" width="11.7109375" style="5" customWidth="1"/>
    <col min="2422" max="2422" width="12.7109375" style="5" customWidth="1"/>
    <col min="2423" max="2423" width="11.7109375" style="5" customWidth="1"/>
    <col min="2424" max="2424" width="13" style="5" customWidth="1"/>
    <col min="2425" max="2436" width="11.7109375" style="5" customWidth="1"/>
    <col min="2437" max="2437" width="12.5703125" style="5" customWidth="1"/>
    <col min="2438" max="2438" width="11.7109375" style="5" customWidth="1"/>
    <col min="2439" max="2439" width="13" style="5" customWidth="1"/>
    <col min="2440" max="2445" width="11.7109375" style="5" customWidth="1"/>
    <col min="2446" max="2446" width="13.7109375" style="5" customWidth="1"/>
    <col min="2447" max="2447" width="13.140625" style="5" customWidth="1"/>
    <col min="2448" max="2451" width="13" style="5" customWidth="1"/>
    <col min="2452" max="2458" width="11.7109375" style="5" customWidth="1"/>
    <col min="2459" max="2459" width="10.85546875" style="5" customWidth="1"/>
    <col min="2460" max="2460" width="11.7109375" style="5" customWidth="1"/>
    <col min="2461" max="2463" width="22.7109375" style="5" customWidth="1"/>
    <col min="2464" max="2466" width="20.7109375" style="5" customWidth="1"/>
    <col min="2467" max="2654" width="8.85546875" style="5"/>
    <col min="2655" max="2655" width="6.140625" style="5" customWidth="1"/>
    <col min="2656" max="2656" width="20.28515625" style="5" customWidth="1"/>
    <col min="2657" max="2657" width="12.42578125" style="5" customWidth="1"/>
    <col min="2658" max="2658" width="13" style="5" customWidth="1"/>
    <col min="2659" max="2659" width="12.5703125" style="5" customWidth="1"/>
    <col min="2660" max="2673" width="11.7109375" style="5" customWidth="1"/>
    <col min="2674" max="2674" width="12.28515625" style="5" customWidth="1"/>
    <col min="2675" max="2675" width="11.7109375" style="5" customWidth="1"/>
    <col min="2676" max="2676" width="12.85546875" style="5" customWidth="1"/>
    <col min="2677" max="2677" width="11.7109375" style="5" customWidth="1"/>
    <col min="2678" max="2678" width="12.7109375" style="5" customWidth="1"/>
    <col min="2679" max="2679" width="11.7109375" style="5" customWidth="1"/>
    <col min="2680" max="2680" width="13" style="5" customWidth="1"/>
    <col min="2681" max="2692" width="11.7109375" style="5" customWidth="1"/>
    <col min="2693" max="2693" width="12.5703125" style="5" customWidth="1"/>
    <col min="2694" max="2694" width="11.7109375" style="5" customWidth="1"/>
    <col min="2695" max="2695" width="13" style="5" customWidth="1"/>
    <col min="2696" max="2701" width="11.7109375" style="5" customWidth="1"/>
    <col min="2702" max="2702" width="13.7109375" style="5" customWidth="1"/>
    <col min="2703" max="2703" width="13.140625" style="5" customWidth="1"/>
    <col min="2704" max="2707" width="13" style="5" customWidth="1"/>
    <col min="2708" max="2714" width="11.7109375" style="5" customWidth="1"/>
    <col min="2715" max="2715" width="10.85546875" style="5" customWidth="1"/>
    <col min="2716" max="2716" width="11.7109375" style="5" customWidth="1"/>
    <col min="2717" max="2719" width="22.7109375" style="5" customWidth="1"/>
    <col min="2720" max="2722" width="20.7109375" style="5" customWidth="1"/>
    <col min="2723" max="2910" width="8.85546875" style="5"/>
    <col min="2911" max="2911" width="6.140625" style="5" customWidth="1"/>
    <col min="2912" max="2912" width="20.28515625" style="5" customWidth="1"/>
    <col min="2913" max="2913" width="12.42578125" style="5" customWidth="1"/>
    <col min="2914" max="2914" width="13" style="5" customWidth="1"/>
    <col min="2915" max="2915" width="12.5703125" style="5" customWidth="1"/>
    <col min="2916" max="2929" width="11.7109375" style="5" customWidth="1"/>
    <col min="2930" max="2930" width="12.28515625" style="5" customWidth="1"/>
    <col min="2931" max="2931" width="11.7109375" style="5" customWidth="1"/>
    <col min="2932" max="2932" width="12.85546875" style="5" customWidth="1"/>
    <col min="2933" max="2933" width="11.7109375" style="5" customWidth="1"/>
    <col min="2934" max="2934" width="12.7109375" style="5" customWidth="1"/>
    <col min="2935" max="2935" width="11.7109375" style="5" customWidth="1"/>
    <col min="2936" max="2936" width="13" style="5" customWidth="1"/>
    <col min="2937" max="2948" width="11.7109375" style="5" customWidth="1"/>
    <col min="2949" max="2949" width="12.5703125" style="5" customWidth="1"/>
    <col min="2950" max="2950" width="11.7109375" style="5" customWidth="1"/>
    <col min="2951" max="2951" width="13" style="5" customWidth="1"/>
    <col min="2952" max="2957" width="11.7109375" style="5" customWidth="1"/>
    <col min="2958" max="2958" width="13.7109375" style="5" customWidth="1"/>
    <col min="2959" max="2959" width="13.140625" style="5" customWidth="1"/>
    <col min="2960" max="2963" width="13" style="5" customWidth="1"/>
    <col min="2964" max="2970" width="11.7109375" style="5" customWidth="1"/>
    <col min="2971" max="2971" width="10.85546875" style="5" customWidth="1"/>
    <col min="2972" max="2972" width="11.7109375" style="5" customWidth="1"/>
    <col min="2973" max="2975" width="22.7109375" style="5" customWidth="1"/>
    <col min="2976" max="2978" width="20.7109375" style="5" customWidth="1"/>
    <col min="2979" max="3166" width="8.85546875" style="5"/>
    <col min="3167" max="3167" width="6.140625" style="5" customWidth="1"/>
    <col min="3168" max="3168" width="20.28515625" style="5" customWidth="1"/>
    <col min="3169" max="3169" width="12.42578125" style="5" customWidth="1"/>
    <col min="3170" max="3170" width="13" style="5" customWidth="1"/>
    <col min="3171" max="3171" width="12.5703125" style="5" customWidth="1"/>
    <col min="3172" max="3185" width="11.7109375" style="5" customWidth="1"/>
    <col min="3186" max="3186" width="12.28515625" style="5" customWidth="1"/>
    <col min="3187" max="3187" width="11.7109375" style="5" customWidth="1"/>
    <col min="3188" max="3188" width="12.85546875" style="5" customWidth="1"/>
    <col min="3189" max="3189" width="11.7109375" style="5" customWidth="1"/>
    <col min="3190" max="3190" width="12.7109375" style="5" customWidth="1"/>
    <col min="3191" max="3191" width="11.7109375" style="5" customWidth="1"/>
    <col min="3192" max="3192" width="13" style="5" customWidth="1"/>
    <col min="3193" max="3204" width="11.7109375" style="5" customWidth="1"/>
    <col min="3205" max="3205" width="12.5703125" style="5" customWidth="1"/>
    <col min="3206" max="3206" width="11.7109375" style="5" customWidth="1"/>
    <col min="3207" max="3207" width="13" style="5" customWidth="1"/>
    <col min="3208" max="3213" width="11.7109375" style="5" customWidth="1"/>
    <col min="3214" max="3214" width="13.7109375" style="5" customWidth="1"/>
    <col min="3215" max="3215" width="13.140625" style="5" customWidth="1"/>
    <col min="3216" max="3219" width="13" style="5" customWidth="1"/>
    <col min="3220" max="3226" width="11.7109375" style="5" customWidth="1"/>
    <col min="3227" max="3227" width="10.85546875" style="5" customWidth="1"/>
    <col min="3228" max="3228" width="11.7109375" style="5" customWidth="1"/>
    <col min="3229" max="3231" width="22.7109375" style="5" customWidth="1"/>
    <col min="3232" max="3234" width="20.7109375" style="5" customWidth="1"/>
    <col min="3235" max="3422" width="8.85546875" style="5"/>
    <col min="3423" max="3423" width="6.140625" style="5" customWidth="1"/>
    <col min="3424" max="3424" width="20.28515625" style="5" customWidth="1"/>
    <col min="3425" max="3425" width="12.42578125" style="5" customWidth="1"/>
    <col min="3426" max="3426" width="13" style="5" customWidth="1"/>
    <col min="3427" max="3427" width="12.5703125" style="5" customWidth="1"/>
    <col min="3428" max="3441" width="11.7109375" style="5" customWidth="1"/>
    <col min="3442" max="3442" width="12.28515625" style="5" customWidth="1"/>
    <col min="3443" max="3443" width="11.7109375" style="5" customWidth="1"/>
    <col min="3444" max="3444" width="12.85546875" style="5" customWidth="1"/>
    <col min="3445" max="3445" width="11.7109375" style="5" customWidth="1"/>
    <col min="3446" max="3446" width="12.7109375" style="5" customWidth="1"/>
    <col min="3447" max="3447" width="11.7109375" style="5" customWidth="1"/>
    <col min="3448" max="3448" width="13" style="5" customWidth="1"/>
    <col min="3449" max="3460" width="11.7109375" style="5" customWidth="1"/>
    <col min="3461" max="3461" width="12.5703125" style="5" customWidth="1"/>
    <col min="3462" max="3462" width="11.7109375" style="5" customWidth="1"/>
    <col min="3463" max="3463" width="13" style="5" customWidth="1"/>
    <col min="3464" max="3469" width="11.7109375" style="5" customWidth="1"/>
    <col min="3470" max="3470" width="13.7109375" style="5" customWidth="1"/>
    <col min="3471" max="3471" width="13.140625" style="5" customWidth="1"/>
    <col min="3472" max="3475" width="13" style="5" customWidth="1"/>
    <col min="3476" max="3482" width="11.7109375" style="5" customWidth="1"/>
    <col min="3483" max="3483" width="10.85546875" style="5" customWidth="1"/>
    <col min="3484" max="3484" width="11.7109375" style="5" customWidth="1"/>
    <col min="3485" max="3487" width="22.7109375" style="5" customWidth="1"/>
    <col min="3488" max="3490" width="20.7109375" style="5" customWidth="1"/>
    <col min="3491" max="3678" width="8.85546875" style="5"/>
    <col min="3679" max="3679" width="6.140625" style="5" customWidth="1"/>
    <col min="3680" max="3680" width="20.28515625" style="5" customWidth="1"/>
    <col min="3681" max="3681" width="12.42578125" style="5" customWidth="1"/>
    <col min="3682" max="3682" width="13" style="5" customWidth="1"/>
    <col min="3683" max="3683" width="12.5703125" style="5" customWidth="1"/>
    <col min="3684" max="3697" width="11.7109375" style="5" customWidth="1"/>
    <col min="3698" max="3698" width="12.28515625" style="5" customWidth="1"/>
    <col min="3699" max="3699" width="11.7109375" style="5" customWidth="1"/>
    <col min="3700" max="3700" width="12.85546875" style="5" customWidth="1"/>
    <col min="3701" max="3701" width="11.7109375" style="5" customWidth="1"/>
    <col min="3702" max="3702" width="12.7109375" style="5" customWidth="1"/>
    <col min="3703" max="3703" width="11.7109375" style="5" customWidth="1"/>
    <col min="3704" max="3704" width="13" style="5" customWidth="1"/>
    <col min="3705" max="3716" width="11.7109375" style="5" customWidth="1"/>
    <col min="3717" max="3717" width="12.5703125" style="5" customWidth="1"/>
    <col min="3718" max="3718" width="11.7109375" style="5" customWidth="1"/>
    <col min="3719" max="3719" width="13" style="5" customWidth="1"/>
    <col min="3720" max="3725" width="11.7109375" style="5" customWidth="1"/>
    <col min="3726" max="3726" width="13.7109375" style="5" customWidth="1"/>
    <col min="3727" max="3727" width="13.140625" style="5" customWidth="1"/>
    <col min="3728" max="3731" width="13" style="5" customWidth="1"/>
    <col min="3732" max="3738" width="11.7109375" style="5" customWidth="1"/>
    <col min="3739" max="3739" width="10.85546875" style="5" customWidth="1"/>
    <col min="3740" max="3740" width="11.7109375" style="5" customWidth="1"/>
    <col min="3741" max="3743" width="22.7109375" style="5" customWidth="1"/>
    <col min="3744" max="3746" width="20.7109375" style="5" customWidth="1"/>
    <col min="3747" max="3934" width="8.85546875" style="5"/>
    <col min="3935" max="3935" width="6.140625" style="5" customWidth="1"/>
    <col min="3936" max="3936" width="20.28515625" style="5" customWidth="1"/>
    <col min="3937" max="3937" width="12.42578125" style="5" customWidth="1"/>
    <col min="3938" max="3938" width="13" style="5" customWidth="1"/>
    <col min="3939" max="3939" width="12.5703125" style="5" customWidth="1"/>
    <col min="3940" max="3953" width="11.7109375" style="5" customWidth="1"/>
    <col min="3954" max="3954" width="12.28515625" style="5" customWidth="1"/>
    <col min="3955" max="3955" width="11.7109375" style="5" customWidth="1"/>
    <col min="3956" max="3956" width="12.85546875" style="5" customWidth="1"/>
    <col min="3957" max="3957" width="11.7109375" style="5" customWidth="1"/>
    <col min="3958" max="3958" width="12.7109375" style="5" customWidth="1"/>
    <col min="3959" max="3959" width="11.7109375" style="5" customWidth="1"/>
    <col min="3960" max="3960" width="13" style="5" customWidth="1"/>
    <col min="3961" max="3972" width="11.7109375" style="5" customWidth="1"/>
    <col min="3973" max="3973" width="12.5703125" style="5" customWidth="1"/>
    <col min="3974" max="3974" width="11.7109375" style="5" customWidth="1"/>
    <col min="3975" max="3975" width="13" style="5" customWidth="1"/>
    <col min="3976" max="3981" width="11.7109375" style="5" customWidth="1"/>
    <col min="3982" max="3982" width="13.7109375" style="5" customWidth="1"/>
    <col min="3983" max="3983" width="13.140625" style="5" customWidth="1"/>
    <col min="3984" max="3987" width="13" style="5" customWidth="1"/>
    <col min="3988" max="3994" width="11.7109375" style="5" customWidth="1"/>
    <col min="3995" max="3995" width="10.85546875" style="5" customWidth="1"/>
    <col min="3996" max="3996" width="11.7109375" style="5" customWidth="1"/>
    <col min="3997" max="3999" width="22.7109375" style="5" customWidth="1"/>
    <col min="4000" max="4002" width="20.7109375" style="5" customWidth="1"/>
    <col min="4003" max="4190" width="8.85546875" style="5"/>
    <col min="4191" max="4191" width="6.140625" style="5" customWidth="1"/>
    <col min="4192" max="4192" width="20.28515625" style="5" customWidth="1"/>
    <col min="4193" max="4193" width="12.42578125" style="5" customWidth="1"/>
    <col min="4194" max="4194" width="13" style="5" customWidth="1"/>
    <col min="4195" max="4195" width="12.5703125" style="5" customWidth="1"/>
    <col min="4196" max="4209" width="11.7109375" style="5" customWidth="1"/>
    <col min="4210" max="4210" width="12.28515625" style="5" customWidth="1"/>
    <col min="4211" max="4211" width="11.7109375" style="5" customWidth="1"/>
    <col min="4212" max="4212" width="12.85546875" style="5" customWidth="1"/>
    <col min="4213" max="4213" width="11.7109375" style="5" customWidth="1"/>
    <col min="4214" max="4214" width="12.7109375" style="5" customWidth="1"/>
    <col min="4215" max="4215" width="11.7109375" style="5" customWidth="1"/>
    <col min="4216" max="4216" width="13" style="5" customWidth="1"/>
    <col min="4217" max="4228" width="11.7109375" style="5" customWidth="1"/>
    <col min="4229" max="4229" width="12.5703125" style="5" customWidth="1"/>
    <col min="4230" max="4230" width="11.7109375" style="5" customWidth="1"/>
    <col min="4231" max="4231" width="13" style="5" customWidth="1"/>
    <col min="4232" max="4237" width="11.7109375" style="5" customWidth="1"/>
    <col min="4238" max="4238" width="13.7109375" style="5" customWidth="1"/>
    <col min="4239" max="4239" width="13.140625" style="5" customWidth="1"/>
    <col min="4240" max="4243" width="13" style="5" customWidth="1"/>
    <col min="4244" max="4250" width="11.7109375" style="5" customWidth="1"/>
    <col min="4251" max="4251" width="10.85546875" style="5" customWidth="1"/>
    <col min="4252" max="4252" width="11.7109375" style="5" customWidth="1"/>
    <col min="4253" max="4255" width="22.7109375" style="5" customWidth="1"/>
    <col min="4256" max="4258" width="20.7109375" style="5" customWidth="1"/>
    <col min="4259" max="4446" width="8.85546875" style="5"/>
    <col min="4447" max="4447" width="6.140625" style="5" customWidth="1"/>
    <col min="4448" max="4448" width="20.28515625" style="5" customWidth="1"/>
    <col min="4449" max="4449" width="12.42578125" style="5" customWidth="1"/>
    <col min="4450" max="4450" width="13" style="5" customWidth="1"/>
    <col min="4451" max="4451" width="12.5703125" style="5" customWidth="1"/>
    <col min="4452" max="4465" width="11.7109375" style="5" customWidth="1"/>
    <col min="4466" max="4466" width="12.28515625" style="5" customWidth="1"/>
    <col min="4467" max="4467" width="11.7109375" style="5" customWidth="1"/>
    <col min="4468" max="4468" width="12.85546875" style="5" customWidth="1"/>
    <col min="4469" max="4469" width="11.7109375" style="5" customWidth="1"/>
    <col min="4470" max="4470" width="12.7109375" style="5" customWidth="1"/>
    <col min="4471" max="4471" width="11.7109375" style="5" customWidth="1"/>
    <col min="4472" max="4472" width="13" style="5" customWidth="1"/>
    <col min="4473" max="4484" width="11.7109375" style="5" customWidth="1"/>
    <col min="4485" max="4485" width="12.5703125" style="5" customWidth="1"/>
    <col min="4486" max="4486" width="11.7109375" style="5" customWidth="1"/>
    <col min="4487" max="4487" width="13" style="5" customWidth="1"/>
    <col min="4488" max="4493" width="11.7109375" style="5" customWidth="1"/>
    <col min="4494" max="4494" width="13.7109375" style="5" customWidth="1"/>
    <col min="4495" max="4495" width="13.140625" style="5" customWidth="1"/>
    <col min="4496" max="4499" width="13" style="5" customWidth="1"/>
    <col min="4500" max="4506" width="11.7109375" style="5" customWidth="1"/>
    <col min="4507" max="4507" width="10.85546875" style="5" customWidth="1"/>
    <col min="4508" max="4508" width="11.7109375" style="5" customWidth="1"/>
    <col min="4509" max="4511" width="22.7109375" style="5" customWidth="1"/>
    <col min="4512" max="4514" width="20.7109375" style="5" customWidth="1"/>
    <col min="4515" max="4702" width="8.85546875" style="5"/>
    <col min="4703" max="4703" width="6.140625" style="5" customWidth="1"/>
    <col min="4704" max="4704" width="20.28515625" style="5" customWidth="1"/>
    <col min="4705" max="4705" width="12.42578125" style="5" customWidth="1"/>
    <col min="4706" max="4706" width="13" style="5" customWidth="1"/>
    <col min="4707" max="4707" width="12.5703125" style="5" customWidth="1"/>
    <col min="4708" max="4721" width="11.7109375" style="5" customWidth="1"/>
    <col min="4722" max="4722" width="12.28515625" style="5" customWidth="1"/>
    <col min="4723" max="4723" width="11.7109375" style="5" customWidth="1"/>
    <col min="4724" max="4724" width="12.85546875" style="5" customWidth="1"/>
    <col min="4725" max="4725" width="11.7109375" style="5" customWidth="1"/>
    <col min="4726" max="4726" width="12.7109375" style="5" customWidth="1"/>
    <col min="4727" max="4727" width="11.7109375" style="5" customWidth="1"/>
    <col min="4728" max="4728" width="13" style="5" customWidth="1"/>
    <col min="4729" max="4740" width="11.7109375" style="5" customWidth="1"/>
    <col min="4741" max="4741" width="12.5703125" style="5" customWidth="1"/>
    <col min="4742" max="4742" width="11.7109375" style="5" customWidth="1"/>
    <col min="4743" max="4743" width="13" style="5" customWidth="1"/>
    <col min="4744" max="4749" width="11.7109375" style="5" customWidth="1"/>
    <col min="4750" max="4750" width="13.7109375" style="5" customWidth="1"/>
    <col min="4751" max="4751" width="13.140625" style="5" customWidth="1"/>
    <col min="4752" max="4755" width="13" style="5" customWidth="1"/>
    <col min="4756" max="4762" width="11.7109375" style="5" customWidth="1"/>
    <col min="4763" max="4763" width="10.85546875" style="5" customWidth="1"/>
    <col min="4764" max="4764" width="11.7109375" style="5" customWidth="1"/>
    <col min="4765" max="4767" width="22.7109375" style="5" customWidth="1"/>
    <col min="4768" max="4770" width="20.7109375" style="5" customWidth="1"/>
    <col min="4771" max="4958" width="8.85546875" style="5"/>
    <col min="4959" max="4959" width="6.140625" style="5" customWidth="1"/>
    <col min="4960" max="4960" width="20.28515625" style="5" customWidth="1"/>
    <col min="4961" max="4961" width="12.42578125" style="5" customWidth="1"/>
    <col min="4962" max="4962" width="13" style="5" customWidth="1"/>
    <col min="4963" max="4963" width="12.5703125" style="5" customWidth="1"/>
    <col min="4964" max="4977" width="11.7109375" style="5" customWidth="1"/>
    <col min="4978" max="4978" width="12.28515625" style="5" customWidth="1"/>
    <col min="4979" max="4979" width="11.7109375" style="5" customWidth="1"/>
    <col min="4980" max="4980" width="12.85546875" style="5" customWidth="1"/>
    <col min="4981" max="4981" width="11.7109375" style="5" customWidth="1"/>
    <col min="4982" max="4982" width="12.7109375" style="5" customWidth="1"/>
    <col min="4983" max="4983" width="11.7109375" style="5" customWidth="1"/>
    <col min="4984" max="4984" width="13" style="5" customWidth="1"/>
    <col min="4985" max="4996" width="11.7109375" style="5" customWidth="1"/>
    <col min="4997" max="4997" width="12.5703125" style="5" customWidth="1"/>
    <col min="4998" max="4998" width="11.7109375" style="5" customWidth="1"/>
    <col min="4999" max="4999" width="13" style="5" customWidth="1"/>
    <col min="5000" max="5005" width="11.7109375" style="5" customWidth="1"/>
    <col min="5006" max="5006" width="13.7109375" style="5" customWidth="1"/>
    <col min="5007" max="5007" width="13.140625" style="5" customWidth="1"/>
    <col min="5008" max="5011" width="13" style="5" customWidth="1"/>
    <col min="5012" max="5018" width="11.7109375" style="5" customWidth="1"/>
    <col min="5019" max="5019" width="10.85546875" style="5" customWidth="1"/>
    <col min="5020" max="5020" width="11.7109375" style="5" customWidth="1"/>
    <col min="5021" max="5023" width="22.7109375" style="5" customWidth="1"/>
    <col min="5024" max="5026" width="20.7109375" style="5" customWidth="1"/>
    <col min="5027" max="5214" width="8.85546875" style="5"/>
    <col min="5215" max="5215" width="6.140625" style="5" customWidth="1"/>
    <col min="5216" max="5216" width="20.28515625" style="5" customWidth="1"/>
    <col min="5217" max="5217" width="12.42578125" style="5" customWidth="1"/>
    <col min="5218" max="5218" width="13" style="5" customWidth="1"/>
    <col min="5219" max="5219" width="12.5703125" style="5" customWidth="1"/>
    <col min="5220" max="5233" width="11.7109375" style="5" customWidth="1"/>
    <col min="5234" max="5234" width="12.28515625" style="5" customWidth="1"/>
    <col min="5235" max="5235" width="11.7109375" style="5" customWidth="1"/>
    <col min="5236" max="5236" width="12.85546875" style="5" customWidth="1"/>
    <col min="5237" max="5237" width="11.7109375" style="5" customWidth="1"/>
    <col min="5238" max="5238" width="12.7109375" style="5" customWidth="1"/>
    <col min="5239" max="5239" width="11.7109375" style="5" customWidth="1"/>
    <col min="5240" max="5240" width="13" style="5" customWidth="1"/>
    <col min="5241" max="5252" width="11.7109375" style="5" customWidth="1"/>
    <col min="5253" max="5253" width="12.5703125" style="5" customWidth="1"/>
    <col min="5254" max="5254" width="11.7109375" style="5" customWidth="1"/>
    <col min="5255" max="5255" width="13" style="5" customWidth="1"/>
    <col min="5256" max="5261" width="11.7109375" style="5" customWidth="1"/>
    <col min="5262" max="5262" width="13.7109375" style="5" customWidth="1"/>
    <col min="5263" max="5263" width="13.140625" style="5" customWidth="1"/>
    <col min="5264" max="5267" width="13" style="5" customWidth="1"/>
    <col min="5268" max="5274" width="11.7109375" style="5" customWidth="1"/>
    <col min="5275" max="5275" width="10.85546875" style="5" customWidth="1"/>
    <col min="5276" max="5276" width="11.7109375" style="5" customWidth="1"/>
    <col min="5277" max="5279" width="22.7109375" style="5" customWidth="1"/>
    <col min="5280" max="5282" width="20.7109375" style="5" customWidth="1"/>
    <col min="5283" max="5470" width="8.85546875" style="5"/>
    <col min="5471" max="5471" width="6.140625" style="5" customWidth="1"/>
    <col min="5472" max="5472" width="20.28515625" style="5" customWidth="1"/>
    <col min="5473" max="5473" width="12.42578125" style="5" customWidth="1"/>
    <col min="5474" max="5474" width="13" style="5" customWidth="1"/>
    <col min="5475" max="5475" width="12.5703125" style="5" customWidth="1"/>
    <col min="5476" max="5489" width="11.7109375" style="5" customWidth="1"/>
    <col min="5490" max="5490" width="12.28515625" style="5" customWidth="1"/>
    <col min="5491" max="5491" width="11.7109375" style="5" customWidth="1"/>
    <col min="5492" max="5492" width="12.85546875" style="5" customWidth="1"/>
    <col min="5493" max="5493" width="11.7109375" style="5" customWidth="1"/>
    <col min="5494" max="5494" width="12.7109375" style="5" customWidth="1"/>
    <col min="5495" max="5495" width="11.7109375" style="5" customWidth="1"/>
    <col min="5496" max="5496" width="13" style="5" customWidth="1"/>
    <col min="5497" max="5508" width="11.7109375" style="5" customWidth="1"/>
    <col min="5509" max="5509" width="12.5703125" style="5" customWidth="1"/>
    <col min="5510" max="5510" width="11.7109375" style="5" customWidth="1"/>
    <col min="5511" max="5511" width="13" style="5" customWidth="1"/>
    <col min="5512" max="5517" width="11.7109375" style="5" customWidth="1"/>
    <col min="5518" max="5518" width="13.7109375" style="5" customWidth="1"/>
    <col min="5519" max="5519" width="13.140625" style="5" customWidth="1"/>
    <col min="5520" max="5523" width="13" style="5" customWidth="1"/>
    <col min="5524" max="5530" width="11.7109375" style="5" customWidth="1"/>
    <col min="5531" max="5531" width="10.85546875" style="5" customWidth="1"/>
    <col min="5532" max="5532" width="11.7109375" style="5" customWidth="1"/>
    <col min="5533" max="5535" width="22.7109375" style="5" customWidth="1"/>
    <col min="5536" max="5538" width="20.7109375" style="5" customWidth="1"/>
    <col min="5539" max="5726" width="8.85546875" style="5"/>
    <col min="5727" max="5727" width="6.140625" style="5" customWidth="1"/>
    <col min="5728" max="5728" width="20.28515625" style="5" customWidth="1"/>
    <col min="5729" max="5729" width="12.42578125" style="5" customWidth="1"/>
    <col min="5730" max="5730" width="13" style="5" customWidth="1"/>
    <col min="5731" max="5731" width="12.5703125" style="5" customWidth="1"/>
    <col min="5732" max="5745" width="11.7109375" style="5" customWidth="1"/>
    <col min="5746" max="5746" width="12.28515625" style="5" customWidth="1"/>
    <col min="5747" max="5747" width="11.7109375" style="5" customWidth="1"/>
    <col min="5748" max="5748" width="12.85546875" style="5" customWidth="1"/>
    <col min="5749" max="5749" width="11.7109375" style="5" customWidth="1"/>
    <col min="5750" max="5750" width="12.7109375" style="5" customWidth="1"/>
    <col min="5751" max="5751" width="11.7109375" style="5" customWidth="1"/>
    <col min="5752" max="5752" width="13" style="5" customWidth="1"/>
    <col min="5753" max="5764" width="11.7109375" style="5" customWidth="1"/>
    <col min="5765" max="5765" width="12.5703125" style="5" customWidth="1"/>
    <col min="5766" max="5766" width="11.7109375" style="5" customWidth="1"/>
    <col min="5767" max="5767" width="13" style="5" customWidth="1"/>
    <col min="5768" max="5773" width="11.7109375" style="5" customWidth="1"/>
    <col min="5774" max="5774" width="13.7109375" style="5" customWidth="1"/>
    <col min="5775" max="5775" width="13.140625" style="5" customWidth="1"/>
    <col min="5776" max="5779" width="13" style="5" customWidth="1"/>
    <col min="5780" max="5786" width="11.7109375" style="5" customWidth="1"/>
    <col min="5787" max="5787" width="10.85546875" style="5" customWidth="1"/>
    <col min="5788" max="5788" width="11.7109375" style="5" customWidth="1"/>
    <col min="5789" max="5791" width="22.7109375" style="5" customWidth="1"/>
    <col min="5792" max="5794" width="20.7109375" style="5" customWidth="1"/>
    <col min="5795" max="5982" width="8.85546875" style="5"/>
    <col min="5983" max="5983" width="6.140625" style="5" customWidth="1"/>
    <col min="5984" max="5984" width="20.28515625" style="5" customWidth="1"/>
    <col min="5985" max="5985" width="12.42578125" style="5" customWidth="1"/>
    <col min="5986" max="5986" width="13" style="5" customWidth="1"/>
    <col min="5987" max="5987" width="12.5703125" style="5" customWidth="1"/>
    <col min="5988" max="6001" width="11.7109375" style="5" customWidth="1"/>
    <col min="6002" max="6002" width="12.28515625" style="5" customWidth="1"/>
    <col min="6003" max="6003" width="11.7109375" style="5" customWidth="1"/>
    <col min="6004" max="6004" width="12.85546875" style="5" customWidth="1"/>
    <col min="6005" max="6005" width="11.7109375" style="5" customWidth="1"/>
    <col min="6006" max="6006" width="12.7109375" style="5" customWidth="1"/>
    <col min="6007" max="6007" width="11.7109375" style="5" customWidth="1"/>
    <col min="6008" max="6008" width="13" style="5" customWidth="1"/>
    <col min="6009" max="6020" width="11.7109375" style="5" customWidth="1"/>
    <col min="6021" max="6021" width="12.5703125" style="5" customWidth="1"/>
    <col min="6022" max="6022" width="11.7109375" style="5" customWidth="1"/>
    <col min="6023" max="6023" width="13" style="5" customWidth="1"/>
    <col min="6024" max="6029" width="11.7109375" style="5" customWidth="1"/>
    <col min="6030" max="6030" width="13.7109375" style="5" customWidth="1"/>
    <col min="6031" max="6031" width="13.140625" style="5" customWidth="1"/>
    <col min="6032" max="6035" width="13" style="5" customWidth="1"/>
    <col min="6036" max="6042" width="11.7109375" style="5" customWidth="1"/>
    <col min="6043" max="6043" width="10.85546875" style="5" customWidth="1"/>
    <col min="6044" max="6044" width="11.7109375" style="5" customWidth="1"/>
    <col min="6045" max="6047" width="22.7109375" style="5" customWidth="1"/>
    <col min="6048" max="6050" width="20.7109375" style="5" customWidth="1"/>
    <col min="6051" max="6238" width="8.85546875" style="5"/>
    <col min="6239" max="6239" width="6.140625" style="5" customWidth="1"/>
    <col min="6240" max="6240" width="20.28515625" style="5" customWidth="1"/>
    <col min="6241" max="6241" width="12.42578125" style="5" customWidth="1"/>
    <col min="6242" max="6242" width="13" style="5" customWidth="1"/>
    <col min="6243" max="6243" width="12.5703125" style="5" customWidth="1"/>
    <col min="6244" max="6257" width="11.7109375" style="5" customWidth="1"/>
    <col min="6258" max="6258" width="12.28515625" style="5" customWidth="1"/>
    <col min="6259" max="6259" width="11.7109375" style="5" customWidth="1"/>
    <col min="6260" max="6260" width="12.85546875" style="5" customWidth="1"/>
    <col min="6261" max="6261" width="11.7109375" style="5" customWidth="1"/>
    <col min="6262" max="6262" width="12.7109375" style="5" customWidth="1"/>
    <col min="6263" max="6263" width="11.7109375" style="5" customWidth="1"/>
    <col min="6264" max="6264" width="13" style="5" customWidth="1"/>
    <col min="6265" max="6276" width="11.7109375" style="5" customWidth="1"/>
    <col min="6277" max="6277" width="12.5703125" style="5" customWidth="1"/>
    <col min="6278" max="6278" width="11.7109375" style="5" customWidth="1"/>
    <col min="6279" max="6279" width="13" style="5" customWidth="1"/>
    <col min="6280" max="6285" width="11.7109375" style="5" customWidth="1"/>
    <col min="6286" max="6286" width="13.7109375" style="5" customWidth="1"/>
    <col min="6287" max="6287" width="13.140625" style="5" customWidth="1"/>
    <col min="6288" max="6291" width="13" style="5" customWidth="1"/>
    <col min="6292" max="6298" width="11.7109375" style="5" customWidth="1"/>
    <col min="6299" max="6299" width="10.85546875" style="5" customWidth="1"/>
    <col min="6300" max="6300" width="11.7109375" style="5" customWidth="1"/>
    <col min="6301" max="6303" width="22.7109375" style="5" customWidth="1"/>
    <col min="6304" max="6306" width="20.7109375" style="5" customWidth="1"/>
    <col min="6307" max="6494" width="8.85546875" style="5"/>
    <col min="6495" max="6495" width="6.140625" style="5" customWidth="1"/>
    <col min="6496" max="6496" width="20.28515625" style="5" customWidth="1"/>
    <col min="6497" max="6497" width="12.42578125" style="5" customWidth="1"/>
    <col min="6498" max="6498" width="13" style="5" customWidth="1"/>
    <col min="6499" max="6499" width="12.5703125" style="5" customWidth="1"/>
    <col min="6500" max="6513" width="11.7109375" style="5" customWidth="1"/>
    <col min="6514" max="6514" width="12.28515625" style="5" customWidth="1"/>
    <col min="6515" max="6515" width="11.7109375" style="5" customWidth="1"/>
    <col min="6516" max="6516" width="12.85546875" style="5" customWidth="1"/>
    <col min="6517" max="6517" width="11.7109375" style="5" customWidth="1"/>
    <col min="6518" max="6518" width="12.7109375" style="5" customWidth="1"/>
    <col min="6519" max="6519" width="11.7109375" style="5" customWidth="1"/>
    <col min="6520" max="6520" width="13" style="5" customWidth="1"/>
    <col min="6521" max="6532" width="11.7109375" style="5" customWidth="1"/>
    <col min="6533" max="6533" width="12.5703125" style="5" customWidth="1"/>
    <col min="6534" max="6534" width="11.7109375" style="5" customWidth="1"/>
    <col min="6535" max="6535" width="13" style="5" customWidth="1"/>
    <col min="6536" max="6541" width="11.7109375" style="5" customWidth="1"/>
    <col min="6542" max="6542" width="13.7109375" style="5" customWidth="1"/>
    <col min="6543" max="6543" width="13.140625" style="5" customWidth="1"/>
    <col min="6544" max="6547" width="13" style="5" customWidth="1"/>
    <col min="6548" max="6554" width="11.7109375" style="5" customWidth="1"/>
    <col min="6555" max="6555" width="10.85546875" style="5" customWidth="1"/>
    <col min="6556" max="6556" width="11.7109375" style="5" customWidth="1"/>
    <col min="6557" max="6559" width="22.7109375" style="5" customWidth="1"/>
    <col min="6560" max="6562" width="20.7109375" style="5" customWidth="1"/>
    <col min="6563" max="6750" width="8.85546875" style="5"/>
    <col min="6751" max="6751" width="6.140625" style="5" customWidth="1"/>
    <col min="6752" max="6752" width="20.28515625" style="5" customWidth="1"/>
    <col min="6753" max="6753" width="12.42578125" style="5" customWidth="1"/>
    <col min="6754" max="6754" width="13" style="5" customWidth="1"/>
    <col min="6755" max="6755" width="12.5703125" style="5" customWidth="1"/>
    <col min="6756" max="6769" width="11.7109375" style="5" customWidth="1"/>
    <col min="6770" max="6770" width="12.28515625" style="5" customWidth="1"/>
    <col min="6771" max="6771" width="11.7109375" style="5" customWidth="1"/>
    <col min="6772" max="6772" width="12.85546875" style="5" customWidth="1"/>
    <col min="6773" max="6773" width="11.7109375" style="5" customWidth="1"/>
    <col min="6774" max="6774" width="12.7109375" style="5" customWidth="1"/>
    <col min="6775" max="6775" width="11.7109375" style="5" customWidth="1"/>
    <col min="6776" max="6776" width="13" style="5" customWidth="1"/>
    <col min="6777" max="6788" width="11.7109375" style="5" customWidth="1"/>
    <col min="6789" max="6789" width="12.5703125" style="5" customWidth="1"/>
    <col min="6790" max="6790" width="11.7109375" style="5" customWidth="1"/>
    <col min="6791" max="6791" width="13" style="5" customWidth="1"/>
    <col min="6792" max="6797" width="11.7109375" style="5" customWidth="1"/>
    <col min="6798" max="6798" width="13.7109375" style="5" customWidth="1"/>
    <col min="6799" max="6799" width="13.140625" style="5" customWidth="1"/>
    <col min="6800" max="6803" width="13" style="5" customWidth="1"/>
    <col min="6804" max="6810" width="11.7109375" style="5" customWidth="1"/>
    <col min="6811" max="6811" width="10.85546875" style="5" customWidth="1"/>
    <col min="6812" max="6812" width="11.7109375" style="5" customWidth="1"/>
    <col min="6813" max="6815" width="22.7109375" style="5" customWidth="1"/>
    <col min="6816" max="6818" width="20.7109375" style="5" customWidth="1"/>
    <col min="6819" max="7006" width="8.85546875" style="5"/>
    <col min="7007" max="7007" width="6.140625" style="5" customWidth="1"/>
    <col min="7008" max="7008" width="20.28515625" style="5" customWidth="1"/>
    <col min="7009" max="7009" width="12.42578125" style="5" customWidth="1"/>
    <col min="7010" max="7010" width="13" style="5" customWidth="1"/>
    <col min="7011" max="7011" width="12.5703125" style="5" customWidth="1"/>
    <col min="7012" max="7025" width="11.7109375" style="5" customWidth="1"/>
    <col min="7026" max="7026" width="12.28515625" style="5" customWidth="1"/>
    <col min="7027" max="7027" width="11.7109375" style="5" customWidth="1"/>
    <col min="7028" max="7028" width="12.85546875" style="5" customWidth="1"/>
    <col min="7029" max="7029" width="11.7109375" style="5" customWidth="1"/>
    <col min="7030" max="7030" width="12.7109375" style="5" customWidth="1"/>
    <col min="7031" max="7031" width="11.7109375" style="5" customWidth="1"/>
    <col min="7032" max="7032" width="13" style="5" customWidth="1"/>
    <col min="7033" max="7044" width="11.7109375" style="5" customWidth="1"/>
    <col min="7045" max="7045" width="12.5703125" style="5" customWidth="1"/>
    <col min="7046" max="7046" width="11.7109375" style="5" customWidth="1"/>
    <col min="7047" max="7047" width="13" style="5" customWidth="1"/>
    <col min="7048" max="7053" width="11.7109375" style="5" customWidth="1"/>
    <col min="7054" max="7054" width="13.7109375" style="5" customWidth="1"/>
    <col min="7055" max="7055" width="13.140625" style="5" customWidth="1"/>
    <col min="7056" max="7059" width="13" style="5" customWidth="1"/>
    <col min="7060" max="7066" width="11.7109375" style="5" customWidth="1"/>
    <col min="7067" max="7067" width="10.85546875" style="5" customWidth="1"/>
    <col min="7068" max="7068" width="11.7109375" style="5" customWidth="1"/>
    <col min="7069" max="7071" width="22.7109375" style="5" customWidth="1"/>
    <col min="7072" max="7074" width="20.7109375" style="5" customWidth="1"/>
    <col min="7075" max="7262" width="8.85546875" style="5"/>
    <col min="7263" max="7263" width="6.140625" style="5" customWidth="1"/>
    <col min="7264" max="7264" width="20.28515625" style="5" customWidth="1"/>
    <col min="7265" max="7265" width="12.42578125" style="5" customWidth="1"/>
    <col min="7266" max="7266" width="13" style="5" customWidth="1"/>
    <col min="7267" max="7267" width="12.5703125" style="5" customWidth="1"/>
    <col min="7268" max="7281" width="11.7109375" style="5" customWidth="1"/>
    <col min="7282" max="7282" width="12.28515625" style="5" customWidth="1"/>
    <col min="7283" max="7283" width="11.7109375" style="5" customWidth="1"/>
    <col min="7284" max="7284" width="12.85546875" style="5" customWidth="1"/>
    <col min="7285" max="7285" width="11.7109375" style="5" customWidth="1"/>
    <col min="7286" max="7286" width="12.7109375" style="5" customWidth="1"/>
    <col min="7287" max="7287" width="11.7109375" style="5" customWidth="1"/>
    <col min="7288" max="7288" width="13" style="5" customWidth="1"/>
    <col min="7289" max="7300" width="11.7109375" style="5" customWidth="1"/>
    <col min="7301" max="7301" width="12.5703125" style="5" customWidth="1"/>
    <col min="7302" max="7302" width="11.7109375" style="5" customWidth="1"/>
    <col min="7303" max="7303" width="13" style="5" customWidth="1"/>
    <col min="7304" max="7309" width="11.7109375" style="5" customWidth="1"/>
    <col min="7310" max="7310" width="13.7109375" style="5" customWidth="1"/>
    <col min="7311" max="7311" width="13.140625" style="5" customWidth="1"/>
    <col min="7312" max="7315" width="13" style="5" customWidth="1"/>
    <col min="7316" max="7322" width="11.7109375" style="5" customWidth="1"/>
    <col min="7323" max="7323" width="10.85546875" style="5" customWidth="1"/>
    <col min="7324" max="7324" width="11.7109375" style="5" customWidth="1"/>
    <col min="7325" max="7327" width="22.7109375" style="5" customWidth="1"/>
    <col min="7328" max="7330" width="20.7109375" style="5" customWidth="1"/>
    <col min="7331" max="7518" width="8.85546875" style="5"/>
    <col min="7519" max="7519" width="6.140625" style="5" customWidth="1"/>
    <col min="7520" max="7520" width="20.28515625" style="5" customWidth="1"/>
    <col min="7521" max="7521" width="12.42578125" style="5" customWidth="1"/>
    <col min="7522" max="7522" width="13" style="5" customWidth="1"/>
    <col min="7523" max="7523" width="12.5703125" style="5" customWidth="1"/>
    <col min="7524" max="7537" width="11.7109375" style="5" customWidth="1"/>
    <col min="7538" max="7538" width="12.28515625" style="5" customWidth="1"/>
    <col min="7539" max="7539" width="11.7109375" style="5" customWidth="1"/>
    <col min="7540" max="7540" width="12.85546875" style="5" customWidth="1"/>
    <col min="7541" max="7541" width="11.7109375" style="5" customWidth="1"/>
    <col min="7542" max="7542" width="12.7109375" style="5" customWidth="1"/>
    <col min="7543" max="7543" width="11.7109375" style="5" customWidth="1"/>
    <col min="7544" max="7544" width="13" style="5" customWidth="1"/>
    <col min="7545" max="7556" width="11.7109375" style="5" customWidth="1"/>
    <col min="7557" max="7557" width="12.5703125" style="5" customWidth="1"/>
    <col min="7558" max="7558" width="11.7109375" style="5" customWidth="1"/>
    <col min="7559" max="7559" width="13" style="5" customWidth="1"/>
    <col min="7560" max="7565" width="11.7109375" style="5" customWidth="1"/>
    <col min="7566" max="7566" width="13.7109375" style="5" customWidth="1"/>
    <col min="7567" max="7567" width="13.140625" style="5" customWidth="1"/>
    <col min="7568" max="7571" width="13" style="5" customWidth="1"/>
    <col min="7572" max="7578" width="11.7109375" style="5" customWidth="1"/>
    <col min="7579" max="7579" width="10.85546875" style="5" customWidth="1"/>
    <col min="7580" max="7580" width="11.7109375" style="5" customWidth="1"/>
    <col min="7581" max="7583" width="22.7109375" style="5" customWidth="1"/>
    <col min="7584" max="7586" width="20.7109375" style="5" customWidth="1"/>
    <col min="7587" max="7774" width="8.85546875" style="5"/>
    <col min="7775" max="7775" width="6.140625" style="5" customWidth="1"/>
    <col min="7776" max="7776" width="20.28515625" style="5" customWidth="1"/>
    <col min="7777" max="7777" width="12.42578125" style="5" customWidth="1"/>
    <col min="7778" max="7778" width="13" style="5" customWidth="1"/>
    <col min="7779" max="7779" width="12.5703125" style="5" customWidth="1"/>
    <col min="7780" max="7793" width="11.7109375" style="5" customWidth="1"/>
    <col min="7794" max="7794" width="12.28515625" style="5" customWidth="1"/>
    <col min="7795" max="7795" width="11.7109375" style="5" customWidth="1"/>
    <col min="7796" max="7796" width="12.85546875" style="5" customWidth="1"/>
    <col min="7797" max="7797" width="11.7109375" style="5" customWidth="1"/>
    <col min="7798" max="7798" width="12.7109375" style="5" customWidth="1"/>
    <col min="7799" max="7799" width="11.7109375" style="5" customWidth="1"/>
    <col min="7800" max="7800" width="13" style="5" customWidth="1"/>
    <col min="7801" max="7812" width="11.7109375" style="5" customWidth="1"/>
    <col min="7813" max="7813" width="12.5703125" style="5" customWidth="1"/>
    <col min="7814" max="7814" width="11.7109375" style="5" customWidth="1"/>
    <col min="7815" max="7815" width="13" style="5" customWidth="1"/>
    <col min="7816" max="7821" width="11.7109375" style="5" customWidth="1"/>
    <col min="7822" max="7822" width="13.7109375" style="5" customWidth="1"/>
    <col min="7823" max="7823" width="13.140625" style="5" customWidth="1"/>
    <col min="7824" max="7827" width="13" style="5" customWidth="1"/>
    <col min="7828" max="7834" width="11.7109375" style="5" customWidth="1"/>
    <col min="7835" max="7835" width="10.85546875" style="5" customWidth="1"/>
    <col min="7836" max="7836" width="11.7109375" style="5" customWidth="1"/>
    <col min="7837" max="7839" width="22.7109375" style="5" customWidth="1"/>
    <col min="7840" max="7842" width="20.7109375" style="5" customWidth="1"/>
    <col min="7843" max="8030" width="8.85546875" style="5"/>
    <col min="8031" max="8031" width="6.140625" style="5" customWidth="1"/>
    <col min="8032" max="8032" width="20.28515625" style="5" customWidth="1"/>
    <col min="8033" max="8033" width="12.42578125" style="5" customWidth="1"/>
    <col min="8034" max="8034" width="13" style="5" customWidth="1"/>
    <col min="8035" max="8035" width="12.5703125" style="5" customWidth="1"/>
    <col min="8036" max="8049" width="11.7109375" style="5" customWidth="1"/>
    <col min="8050" max="8050" width="12.28515625" style="5" customWidth="1"/>
    <col min="8051" max="8051" width="11.7109375" style="5" customWidth="1"/>
    <col min="8052" max="8052" width="12.85546875" style="5" customWidth="1"/>
    <col min="8053" max="8053" width="11.7109375" style="5" customWidth="1"/>
    <col min="8054" max="8054" width="12.7109375" style="5" customWidth="1"/>
    <col min="8055" max="8055" width="11.7109375" style="5" customWidth="1"/>
    <col min="8056" max="8056" width="13" style="5" customWidth="1"/>
    <col min="8057" max="8068" width="11.7109375" style="5" customWidth="1"/>
    <col min="8069" max="8069" width="12.5703125" style="5" customWidth="1"/>
    <col min="8070" max="8070" width="11.7109375" style="5" customWidth="1"/>
    <col min="8071" max="8071" width="13" style="5" customWidth="1"/>
    <col min="8072" max="8077" width="11.7109375" style="5" customWidth="1"/>
    <col min="8078" max="8078" width="13.7109375" style="5" customWidth="1"/>
    <col min="8079" max="8079" width="13.140625" style="5" customWidth="1"/>
    <col min="8080" max="8083" width="13" style="5" customWidth="1"/>
    <col min="8084" max="8090" width="11.7109375" style="5" customWidth="1"/>
    <col min="8091" max="8091" width="10.85546875" style="5" customWidth="1"/>
    <col min="8092" max="8092" width="11.7109375" style="5" customWidth="1"/>
    <col min="8093" max="8095" width="22.7109375" style="5" customWidth="1"/>
    <col min="8096" max="8098" width="20.7109375" style="5" customWidth="1"/>
    <col min="8099" max="8286" width="8.85546875" style="5"/>
    <col min="8287" max="8287" width="6.140625" style="5" customWidth="1"/>
    <col min="8288" max="8288" width="20.28515625" style="5" customWidth="1"/>
    <col min="8289" max="8289" width="12.42578125" style="5" customWidth="1"/>
    <col min="8290" max="8290" width="13" style="5" customWidth="1"/>
    <col min="8291" max="8291" width="12.5703125" style="5" customWidth="1"/>
    <col min="8292" max="8305" width="11.7109375" style="5" customWidth="1"/>
    <col min="8306" max="8306" width="12.28515625" style="5" customWidth="1"/>
    <col min="8307" max="8307" width="11.7109375" style="5" customWidth="1"/>
    <col min="8308" max="8308" width="12.85546875" style="5" customWidth="1"/>
    <col min="8309" max="8309" width="11.7109375" style="5" customWidth="1"/>
    <col min="8310" max="8310" width="12.7109375" style="5" customWidth="1"/>
    <col min="8311" max="8311" width="11.7109375" style="5" customWidth="1"/>
    <col min="8312" max="8312" width="13" style="5" customWidth="1"/>
    <col min="8313" max="8324" width="11.7109375" style="5" customWidth="1"/>
    <col min="8325" max="8325" width="12.5703125" style="5" customWidth="1"/>
    <col min="8326" max="8326" width="11.7109375" style="5" customWidth="1"/>
    <col min="8327" max="8327" width="13" style="5" customWidth="1"/>
    <col min="8328" max="8333" width="11.7109375" style="5" customWidth="1"/>
    <col min="8334" max="8334" width="13.7109375" style="5" customWidth="1"/>
    <col min="8335" max="8335" width="13.140625" style="5" customWidth="1"/>
    <col min="8336" max="8339" width="13" style="5" customWidth="1"/>
    <col min="8340" max="8346" width="11.7109375" style="5" customWidth="1"/>
    <col min="8347" max="8347" width="10.85546875" style="5" customWidth="1"/>
    <col min="8348" max="8348" width="11.7109375" style="5" customWidth="1"/>
    <col min="8349" max="8351" width="22.7109375" style="5" customWidth="1"/>
    <col min="8352" max="8354" width="20.7109375" style="5" customWidth="1"/>
    <col min="8355" max="8542" width="8.85546875" style="5"/>
    <col min="8543" max="8543" width="6.140625" style="5" customWidth="1"/>
    <col min="8544" max="8544" width="20.28515625" style="5" customWidth="1"/>
    <col min="8545" max="8545" width="12.42578125" style="5" customWidth="1"/>
    <col min="8546" max="8546" width="13" style="5" customWidth="1"/>
    <col min="8547" max="8547" width="12.5703125" style="5" customWidth="1"/>
    <col min="8548" max="8561" width="11.7109375" style="5" customWidth="1"/>
    <col min="8562" max="8562" width="12.28515625" style="5" customWidth="1"/>
    <col min="8563" max="8563" width="11.7109375" style="5" customWidth="1"/>
    <col min="8564" max="8564" width="12.85546875" style="5" customWidth="1"/>
    <col min="8565" max="8565" width="11.7109375" style="5" customWidth="1"/>
    <col min="8566" max="8566" width="12.7109375" style="5" customWidth="1"/>
    <col min="8567" max="8567" width="11.7109375" style="5" customWidth="1"/>
    <col min="8568" max="8568" width="13" style="5" customWidth="1"/>
    <col min="8569" max="8580" width="11.7109375" style="5" customWidth="1"/>
    <col min="8581" max="8581" width="12.5703125" style="5" customWidth="1"/>
    <col min="8582" max="8582" width="11.7109375" style="5" customWidth="1"/>
    <col min="8583" max="8583" width="13" style="5" customWidth="1"/>
    <col min="8584" max="8589" width="11.7109375" style="5" customWidth="1"/>
    <col min="8590" max="8590" width="13.7109375" style="5" customWidth="1"/>
    <col min="8591" max="8591" width="13.140625" style="5" customWidth="1"/>
    <col min="8592" max="8595" width="13" style="5" customWidth="1"/>
    <col min="8596" max="8602" width="11.7109375" style="5" customWidth="1"/>
    <col min="8603" max="8603" width="10.85546875" style="5" customWidth="1"/>
    <col min="8604" max="8604" width="11.7109375" style="5" customWidth="1"/>
    <col min="8605" max="8607" width="22.7109375" style="5" customWidth="1"/>
    <col min="8608" max="8610" width="20.7109375" style="5" customWidth="1"/>
    <col min="8611" max="8798" width="8.85546875" style="5"/>
    <col min="8799" max="8799" width="6.140625" style="5" customWidth="1"/>
    <col min="8800" max="8800" width="20.28515625" style="5" customWidth="1"/>
    <col min="8801" max="8801" width="12.42578125" style="5" customWidth="1"/>
    <col min="8802" max="8802" width="13" style="5" customWidth="1"/>
    <col min="8803" max="8803" width="12.5703125" style="5" customWidth="1"/>
    <col min="8804" max="8817" width="11.7109375" style="5" customWidth="1"/>
    <col min="8818" max="8818" width="12.28515625" style="5" customWidth="1"/>
    <col min="8819" max="8819" width="11.7109375" style="5" customWidth="1"/>
    <col min="8820" max="8820" width="12.85546875" style="5" customWidth="1"/>
    <col min="8821" max="8821" width="11.7109375" style="5" customWidth="1"/>
    <col min="8822" max="8822" width="12.7109375" style="5" customWidth="1"/>
    <col min="8823" max="8823" width="11.7109375" style="5" customWidth="1"/>
    <col min="8824" max="8824" width="13" style="5" customWidth="1"/>
    <col min="8825" max="8836" width="11.7109375" style="5" customWidth="1"/>
    <col min="8837" max="8837" width="12.5703125" style="5" customWidth="1"/>
    <col min="8838" max="8838" width="11.7109375" style="5" customWidth="1"/>
    <col min="8839" max="8839" width="13" style="5" customWidth="1"/>
    <col min="8840" max="8845" width="11.7109375" style="5" customWidth="1"/>
    <col min="8846" max="8846" width="13.7109375" style="5" customWidth="1"/>
    <col min="8847" max="8847" width="13.140625" style="5" customWidth="1"/>
    <col min="8848" max="8851" width="13" style="5" customWidth="1"/>
    <col min="8852" max="8858" width="11.7109375" style="5" customWidth="1"/>
    <col min="8859" max="8859" width="10.85546875" style="5" customWidth="1"/>
    <col min="8860" max="8860" width="11.7109375" style="5" customWidth="1"/>
    <col min="8861" max="8863" width="22.7109375" style="5" customWidth="1"/>
    <col min="8864" max="8866" width="20.7109375" style="5" customWidth="1"/>
    <col min="8867" max="9054" width="8.85546875" style="5"/>
    <col min="9055" max="9055" width="6.140625" style="5" customWidth="1"/>
    <col min="9056" max="9056" width="20.28515625" style="5" customWidth="1"/>
    <col min="9057" max="9057" width="12.42578125" style="5" customWidth="1"/>
    <col min="9058" max="9058" width="13" style="5" customWidth="1"/>
    <col min="9059" max="9059" width="12.5703125" style="5" customWidth="1"/>
    <col min="9060" max="9073" width="11.7109375" style="5" customWidth="1"/>
    <col min="9074" max="9074" width="12.28515625" style="5" customWidth="1"/>
    <col min="9075" max="9075" width="11.7109375" style="5" customWidth="1"/>
    <col min="9076" max="9076" width="12.85546875" style="5" customWidth="1"/>
    <col min="9077" max="9077" width="11.7109375" style="5" customWidth="1"/>
    <col min="9078" max="9078" width="12.7109375" style="5" customWidth="1"/>
    <col min="9079" max="9079" width="11.7109375" style="5" customWidth="1"/>
    <col min="9080" max="9080" width="13" style="5" customWidth="1"/>
    <col min="9081" max="9092" width="11.7109375" style="5" customWidth="1"/>
    <col min="9093" max="9093" width="12.5703125" style="5" customWidth="1"/>
    <col min="9094" max="9094" width="11.7109375" style="5" customWidth="1"/>
    <col min="9095" max="9095" width="13" style="5" customWidth="1"/>
    <col min="9096" max="9101" width="11.7109375" style="5" customWidth="1"/>
    <col min="9102" max="9102" width="13.7109375" style="5" customWidth="1"/>
    <col min="9103" max="9103" width="13.140625" style="5" customWidth="1"/>
    <col min="9104" max="9107" width="13" style="5" customWidth="1"/>
    <col min="9108" max="9114" width="11.7109375" style="5" customWidth="1"/>
    <col min="9115" max="9115" width="10.85546875" style="5" customWidth="1"/>
    <col min="9116" max="9116" width="11.7109375" style="5" customWidth="1"/>
    <col min="9117" max="9119" width="22.7109375" style="5" customWidth="1"/>
    <col min="9120" max="9122" width="20.7109375" style="5" customWidth="1"/>
    <col min="9123" max="9310" width="8.85546875" style="5"/>
    <col min="9311" max="9311" width="6.140625" style="5" customWidth="1"/>
    <col min="9312" max="9312" width="20.28515625" style="5" customWidth="1"/>
    <col min="9313" max="9313" width="12.42578125" style="5" customWidth="1"/>
    <col min="9314" max="9314" width="13" style="5" customWidth="1"/>
    <col min="9315" max="9315" width="12.5703125" style="5" customWidth="1"/>
    <col min="9316" max="9329" width="11.7109375" style="5" customWidth="1"/>
    <col min="9330" max="9330" width="12.28515625" style="5" customWidth="1"/>
    <col min="9331" max="9331" width="11.7109375" style="5" customWidth="1"/>
    <col min="9332" max="9332" width="12.85546875" style="5" customWidth="1"/>
    <col min="9333" max="9333" width="11.7109375" style="5" customWidth="1"/>
    <col min="9334" max="9334" width="12.7109375" style="5" customWidth="1"/>
    <col min="9335" max="9335" width="11.7109375" style="5" customWidth="1"/>
    <col min="9336" max="9336" width="13" style="5" customWidth="1"/>
    <col min="9337" max="9348" width="11.7109375" style="5" customWidth="1"/>
    <col min="9349" max="9349" width="12.5703125" style="5" customWidth="1"/>
    <col min="9350" max="9350" width="11.7109375" style="5" customWidth="1"/>
    <col min="9351" max="9351" width="13" style="5" customWidth="1"/>
    <col min="9352" max="9357" width="11.7109375" style="5" customWidth="1"/>
    <col min="9358" max="9358" width="13.7109375" style="5" customWidth="1"/>
    <col min="9359" max="9359" width="13.140625" style="5" customWidth="1"/>
    <col min="9360" max="9363" width="13" style="5" customWidth="1"/>
    <col min="9364" max="9370" width="11.7109375" style="5" customWidth="1"/>
    <col min="9371" max="9371" width="10.85546875" style="5" customWidth="1"/>
    <col min="9372" max="9372" width="11.7109375" style="5" customWidth="1"/>
    <col min="9373" max="9375" width="22.7109375" style="5" customWidth="1"/>
    <col min="9376" max="9378" width="20.7109375" style="5" customWidth="1"/>
    <col min="9379" max="9566" width="8.85546875" style="5"/>
    <col min="9567" max="9567" width="6.140625" style="5" customWidth="1"/>
    <col min="9568" max="9568" width="20.28515625" style="5" customWidth="1"/>
    <col min="9569" max="9569" width="12.42578125" style="5" customWidth="1"/>
    <col min="9570" max="9570" width="13" style="5" customWidth="1"/>
    <col min="9571" max="9571" width="12.5703125" style="5" customWidth="1"/>
    <col min="9572" max="9585" width="11.7109375" style="5" customWidth="1"/>
    <col min="9586" max="9586" width="12.28515625" style="5" customWidth="1"/>
    <col min="9587" max="9587" width="11.7109375" style="5" customWidth="1"/>
    <col min="9588" max="9588" width="12.85546875" style="5" customWidth="1"/>
    <col min="9589" max="9589" width="11.7109375" style="5" customWidth="1"/>
    <col min="9590" max="9590" width="12.7109375" style="5" customWidth="1"/>
    <col min="9591" max="9591" width="11.7109375" style="5" customWidth="1"/>
    <col min="9592" max="9592" width="13" style="5" customWidth="1"/>
    <col min="9593" max="9604" width="11.7109375" style="5" customWidth="1"/>
    <col min="9605" max="9605" width="12.5703125" style="5" customWidth="1"/>
    <col min="9606" max="9606" width="11.7109375" style="5" customWidth="1"/>
    <col min="9607" max="9607" width="13" style="5" customWidth="1"/>
    <col min="9608" max="9613" width="11.7109375" style="5" customWidth="1"/>
    <col min="9614" max="9614" width="13.7109375" style="5" customWidth="1"/>
    <col min="9615" max="9615" width="13.140625" style="5" customWidth="1"/>
    <col min="9616" max="9619" width="13" style="5" customWidth="1"/>
    <col min="9620" max="9626" width="11.7109375" style="5" customWidth="1"/>
    <col min="9627" max="9627" width="10.85546875" style="5" customWidth="1"/>
    <col min="9628" max="9628" width="11.7109375" style="5" customWidth="1"/>
    <col min="9629" max="9631" width="22.7109375" style="5" customWidth="1"/>
    <col min="9632" max="9634" width="20.7109375" style="5" customWidth="1"/>
    <col min="9635" max="9822" width="8.85546875" style="5"/>
    <col min="9823" max="9823" width="6.140625" style="5" customWidth="1"/>
    <col min="9824" max="9824" width="20.28515625" style="5" customWidth="1"/>
    <col min="9825" max="9825" width="12.42578125" style="5" customWidth="1"/>
    <col min="9826" max="9826" width="13" style="5" customWidth="1"/>
    <col min="9827" max="9827" width="12.5703125" style="5" customWidth="1"/>
    <col min="9828" max="9841" width="11.7109375" style="5" customWidth="1"/>
    <col min="9842" max="9842" width="12.28515625" style="5" customWidth="1"/>
    <col min="9843" max="9843" width="11.7109375" style="5" customWidth="1"/>
    <col min="9844" max="9844" width="12.85546875" style="5" customWidth="1"/>
    <col min="9845" max="9845" width="11.7109375" style="5" customWidth="1"/>
    <col min="9846" max="9846" width="12.7109375" style="5" customWidth="1"/>
    <col min="9847" max="9847" width="11.7109375" style="5" customWidth="1"/>
    <col min="9848" max="9848" width="13" style="5" customWidth="1"/>
    <col min="9849" max="9860" width="11.7109375" style="5" customWidth="1"/>
    <col min="9861" max="9861" width="12.5703125" style="5" customWidth="1"/>
    <col min="9862" max="9862" width="11.7109375" style="5" customWidth="1"/>
    <col min="9863" max="9863" width="13" style="5" customWidth="1"/>
    <col min="9864" max="9869" width="11.7109375" style="5" customWidth="1"/>
    <col min="9870" max="9870" width="13.7109375" style="5" customWidth="1"/>
    <col min="9871" max="9871" width="13.140625" style="5" customWidth="1"/>
    <col min="9872" max="9875" width="13" style="5" customWidth="1"/>
    <col min="9876" max="9882" width="11.7109375" style="5" customWidth="1"/>
    <col min="9883" max="9883" width="10.85546875" style="5" customWidth="1"/>
    <col min="9884" max="9884" width="11.7109375" style="5" customWidth="1"/>
    <col min="9885" max="9887" width="22.7109375" style="5" customWidth="1"/>
    <col min="9888" max="9890" width="20.7109375" style="5" customWidth="1"/>
    <col min="9891" max="10078" width="8.85546875" style="5"/>
    <col min="10079" max="10079" width="6.140625" style="5" customWidth="1"/>
    <col min="10080" max="10080" width="20.28515625" style="5" customWidth="1"/>
    <col min="10081" max="10081" width="12.42578125" style="5" customWidth="1"/>
    <col min="10082" max="10082" width="13" style="5" customWidth="1"/>
    <col min="10083" max="10083" width="12.5703125" style="5" customWidth="1"/>
    <col min="10084" max="10097" width="11.7109375" style="5" customWidth="1"/>
    <col min="10098" max="10098" width="12.28515625" style="5" customWidth="1"/>
    <col min="10099" max="10099" width="11.7109375" style="5" customWidth="1"/>
    <col min="10100" max="10100" width="12.85546875" style="5" customWidth="1"/>
    <col min="10101" max="10101" width="11.7109375" style="5" customWidth="1"/>
    <col min="10102" max="10102" width="12.7109375" style="5" customWidth="1"/>
    <col min="10103" max="10103" width="11.7109375" style="5" customWidth="1"/>
    <col min="10104" max="10104" width="13" style="5" customWidth="1"/>
    <col min="10105" max="10116" width="11.7109375" style="5" customWidth="1"/>
    <col min="10117" max="10117" width="12.5703125" style="5" customWidth="1"/>
    <col min="10118" max="10118" width="11.7109375" style="5" customWidth="1"/>
    <col min="10119" max="10119" width="13" style="5" customWidth="1"/>
    <col min="10120" max="10125" width="11.7109375" style="5" customWidth="1"/>
    <col min="10126" max="10126" width="13.7109375" style="5" customWidth="1"/>
    <col min="10127" max="10127" width="13.140625" style="5" customWidth="1"/>
    <col min="10128" max="10131" width="13" style="5" customWidth="1"/>
    <col min="10132" max="10138" width="11.7109375" style="5" customWidth="1"/>
    <col min="10139" max="10139" width="10.85546875" style="5" customWidth="1"/>
    <col min="10140" max="10140" width="11.7109375" style="5" customWidth="1"/>
    <col min="10141" max="10143" width="22.7109375" style="5" customWidth="1"/>
    <col min="10144" max="10146" width="20.7109375" style="5" customWidth="1"/>
    <col min="10147" max="10334" width="8.85546875" style="5"/>
    <col min="10335" max="10335" width="6.140625" style="5" customWidth="1"/>
    <col min="10336" max="10336" width="20.28515625" style="5" customWidth="1"/>
    <col min="10337" max="10337" width="12.42578125" style="5" customWidth="1"/>
    <col min="10338" max="10338" width="13" style="5" customWidth="1"/>
    <col min="10339" max="10339" width="12.5703125" style="5" customWidth="1"/>
    <col min="10340" max="10353" width="11.7109375" style="5" customWidth="1"/>
    <col min="10354" max="10354" width="12.28515625" style="5" customWidth="1"/>
    <col min="10355" max="10355" width="11.7109375" style="5" customWidth="1"/>
    <col min="10356" max="10356" width="12.85546875" style="5" customWidth="1"/>
    <col min="10357" max="10357" width="11.7109375" style="5" customWidth="1"/>
    <col min="10358" max="10358" width="12.7109375" style="5" customWidth="1"/>
    <col min="10359" max="10359" width="11.7109375" style="5" customWidth="1"/>
    <col min="10360" max="10360" width="13" style="5" customWidth="1"/>
    <col min="10361" max="10372" width="11.7109375" style="5" customWidth="1"/>
    <col min="10373" max="10373" width="12.5703125" style="5" customWidth="1"/>
    <col min="10374" max="10374" width="11.7109375" style="5" customWidth="1"/>
    <col min="10375" max="10375" width="13" style="5" customWidth="1"/>
    <col min="10376" max="10381" width="11.7109375" style="5" customWidth="1"/>
    <col min="10382" max="10382" width="13.7109375" style="5" customWidth="1"/>
    <col min="10383" max="10383" width="13.140625" style="5" customWidth="1"/>
    <col min="10384" max="10387" width="13" style="5" customWidth="1"/>
    <col min="10388" max="10394" width="11.7109375" style="5" customWidth="1"/>
    <col min="10395" max="10395" width="10.85546875" style="5" customWidth="1"/>
    <col min="10396" max="10396" width="11.7109375" style="5" customWidth="1"/>
    <col min="10397" max="10399" width="22.7109375" style="5" customWidth="1"/>
    <col min="10400" max="10402" width="20.7109375" style="5" customWidth="1"/>
    <col min="10403" max="10590" width="8.85546875" style="5"/>
    <col min="10591" max="10591" width="6.140625" style="5" customWidth="1"/>
    <col min="10592" max="10592" width="20.28515625" style="5" customWidth="1"/>
    <col min="10593" max="10593" width="12.42578125" style="5" customWidth="1"/>
    <col min="10594" max="10594" width="13" style="5" customWidth="1"/>
    <col min="10595" max="10595" width="12.5703125" style="5" customWidth="1"/>
    <col min="10596" max="10609" width="11.7109375" style="5" customWidth="1"/>
    <col min="10610" max="10610" width="12.28515625" style="5" customWidth="1"/>
    <col min="10611" max="10611" width="11.7109375" style="5" customWidth="1"/>
    <col min="10612" max="10612" width="12.85546875" style="5" customWidth="1"/>
    <col min="10613" max="10613" width="11.7109375" style="5" customWidth="1"/>
    <col min="10614" max="10614" width="12.7109375" style="5" customWidth="1"/>
    <col min="10615" max="10615" width="11.7109375" style="5" customWidth="1"/>
    <col min="10616" max="10616" width="13" style="5" customWidth="1"/>
    <col min="10617" max="10628" width="11.7109375" style="5" customWidth="1"/>
    <col min="10629" max="10629" width="12.5703125" style="5" customWidth="1"/>
    <col min="10630" max="10630" width="11.7109375" style="5" customWidth="1"/>
    <col min="10631" max="10631" width="13" style="5" customWidth="1"/>
    <col min="10632" max="10637" width="11.7109375" style="5" customWidth="1"/>
    <col min="10638" max="10638" width="13.7109375" style="5" customWidth="1"/>
    <col min="10639" max="10639" width="13.140625" style="5" customWidth="1"/>
    <col min="10640" max="10643" width="13" style="5" customWidth="1"/>
    <col min="10644" max="10650" width="11.7109375" style="5" customWidth="1"/>
    <col min="10651" max="10651" width="10.85546875" style="5" customWidth="1"/>
    <col min="10652" max="10652" width="11.7109375" style="5" customWidth="1"/>
    <col min="10653" max="10655" width="22.7109375" style="5" customWidth="1"/>
    <col min="10656" max="10658" width="20.7109375" style="5" customWidth="1"/>
    <col min="10659" max="10846" width="8.85546875" style="5"/>
    <col min="10847" max="10847" width="6.140625" style="5" customWidth="1"/>
    <col min="10848" max="10848" width="20.28515625" style="5" customWidth="1"/>
    <col min="10849" max="10849" width="12.42578125" style="5" customWidth="1"/>
    <col min="10850" max="10850" width="13" style="5" customWidth="1"/>
    <col min="10851" max="10851" width="12.5703125" style="5" customWidth="1"/>
    <col min="10852" max="10865" width="11.7109375" style="5" customWidth="1"/>
    <col min="10866" max="10866" width="12.28515625" style="5" customWidth="1"/>
    <col min="10867" max="10867" width="11.7109375" style="5" customWidth="1"/>
    <col min="10868" max="10868" width="12.85546875" style="5" customWidth="1"/>
    <col min="10869" max="10869" width="11.7109375" style="5" customWidth="1"/>
    <col min="10870" max="10870" width="12.7109375" style="5" customWidth="1"/>
    <col min="10871" max="10871" width="11.7109375" style="5" customWidth="1"/>
    <col min="10872" max="10872" width="13" style="5" customWidth="1"/>
    <col min="10873" max="10884" width="11.7109375" style="5" customWidth="1"/>
    <col min="10885" max="10885" width="12.5703125" style="5" customWidth="1"/>
    <col min="10886" max="10886" width="11.7109375" style="5" customWidth="1"/>
    <col min="10887" max="10887" width="13" style="5" customWidth="1"/>
    <col min="10888" max="10893" width="11.7109375" style="5" customWidth="1"/>
    <col min="10894" max="10894" width="13.7109375" style="5" customWidth="1"/>
    <col min="10895" max="10895" width="13.140625" style="5" customWidth="1"/>
    <col min="10896" max="10899" width="13" style="5" customWidth="1"/>
    <col min="10900" max="10906" width="11.7109375" style="5" customWidth="1"/>
    <col min="10907" max="10907" width="10.85546875" style="5" customWidth="1"/>
    <col min="10908" max="10908" width="11.7109375" style="5" customWidth="1"/>
    <col min="10909" max="10911" width="22.7109375" style="5" customWidth="1"/>
    <col min="10912" max="10914" width="20.7109375" style="5" customWidth="1"/>
    <col min="10915" max="11102" width="8.85546875" style="5"/>
    <col min="11103" max="11103" width="6.140625" style="5" customWidth="1"/>
    <col min="11104" max="11104" width="20.28515625" style="5" customWidth="1"/>
    <col min="11105" max="11105" width="12.42578125" style="5" customWidth="1"/>
    <col min="11106" max="11106" width="13" style="5" customWidth="1"/>
    <col min="11107" max="11107" width="12.5703125" style="5" customWidth="1"/>
    <col min="11108" max="11121" width="11.7109375" style="5" customWidth="1"/>
    <col min="11122" max="11122" width="12.28515625" style="5" customWidth="1"/>
    <col min="11123" max="11123" width="11.7109375" style="5" customWidth="1"/>
    <col min="11124" max="11124" width="12.85546875" style="5" customWidth="1"/>
    <col min="11125" max="11125" width="11.7109375" style="5" customWidth="1"/>
    <col min="11126" max="11126" width="12.7109375" style="5" customWidth="1"/>
    <col min="11127" max="11127" width="11.7109375" style="5" customWidth="1"/>
    <col min="11128" max="11128" width="13" style="5" customWidth="1"/>
    <col min="11129" max="11140" width="11.7109375" style="5" customWidth="1"/>
    <col min="11141" max="11141" width="12.5703125" style="5" customWidth="1"/>
    <col min="11142" max="11142" width="11.7109375" style="5" customWidth="1"/>
    <col min="11143" max="11143" width="13" style="5" customWidth="1"/>
    <col min="11144" max="11149" width="11.7109375" style="5" customWidth="1"/>
    <col min="11150" max="11150" width="13.7109375" style="5" customWidth="1"/>
    <col min="11151" max="11151" width="13.140625" style="5" customWidth="1"/>
    <col min="11152" max="11155" width="13" style="5" customWidth="1"/>
    <col min="11156" max="11162" width="11.7109375" style="5" customWidth="1"/>
    <col min="11163" max="11163" width="10.85546875" style="5" customWidth="1"/>
    <col min="11164" max="11164" width="11.7109375" style="5" customWidth="1"/>
    <col min="11165" max="11167" width="22.7109375" style="5" customWidth="1"/>
    <col min="11168" max="11170" width="20.7109375" style="5" customWidth="1"/>
    <col min="11171" max="11358" width="8.85546875" style="5"/>
    <col min="11359" max="11359" width="6.140625" style="5" customWidth="1"/>
    <col min="11360" max="11360" width="20.28515625" style="5" customWidth="1"/>
    <col min="11361" max="11361" width="12.42578125" style="5" customWidth="1"/>
    <col min="11362" max="11362" width="13" style="5" customWidth="1"/>
    <col min="11363" max="11363" width="12.5703125" style="5" customWidth="1"/>
    <col min="11364" max="11377" width="11.7109375" style="5" customWidth="1"/>
    <col min="11378" max="11378" width="12.28515625" style="5" customWidth="1"/>
    <col min="11379" max="11379" width="11.7109375" style="5" customWidth="1"/>
    <col min="11380" max="11380" width="12.85546875" style="5" customWidth="1"/>
    <col min="11381" max="11381" width="11.7109375" style="5" customWidth="1"/>
    <col min="11382" max="11382" width="12.7109375" style="5" customWidth="1"/>
    <col min="11383" max="11383" width="11.7109375" style="5" customWidth="1"/>
    <col min="11384" max="11384" width="13" style="5" customWidth="1"/>
    <col min="11385" max="11396" width="11.7109375" style="5" customWidth="1"/>
    <col min="11397" max="11397" width="12.5703125" style="5" customWidth="1"/>
    <col min="11398" max="11398" width="11.7109375" style="5" customWidth="1"/>
    <col min="11399" max="11399" width="13" style="5" customWidth="1"/>
    <col min="11400" max="11405" width="11.7109375" style="5" customWidth="1"/>
    <col min="11406" max="11406" width="13.7109375" style="5" customWidth="1"/>
    <col min="11407" max="11407" width="13.140625" style="5" customWidth="1"/>
    <col min="11408" max="11411" width="13" style="5" customWidth="1"/>
    <col min="11412" max="11418" width="11.7109375" style="5" customWidth="1"/>
    <col min="11419" max="11419" width="10.85546875" style="5" customWidth="1"/>
    <col min="11420" max="11420" width="11.7109375" style="5" customWidth="1"/>
    <col min="11421" max="11423" width="22.7109375" style="5" customWidth="1"/>
    <col min="11424" max="11426" width="20.7109375" style="5" customWidth="1"/>
    <col min="11427" max="11614" width="8.85546875" style="5"/>
    <col min="11615" max="11615" width="6.140625" style="5" customWidth="1"/>
    <col min="11616" max="11616" width="20.28515625" style="5" customWidth="1"/>
    <col min="11617" max="11617" width="12.42578125" style="5" customWidth="1"/>
    <col min="11618" max="11618" width="13" style="5" customWidth="1"/>
    <col min="11619" max="11619" width="12.5703125" style="5" customWidth="1"/>
    <col min="11620" max="11633" width="11.7109375" style="5" customWidth="1"/>
    <col min="11634" max="11634" width="12.28515625" style="5" customWidth="1"/>
    <col min="11635" max="11635" width="11.7109375" style="5" customWidth="1"/>
    <col min="11636" max="11636" width="12.85546875" style="5" customWidth="1"/>
    <col min="11637" max="11637" width="11.7109375" style="5" customWidth="1"/>
    <col min="11638" max="11638" width="12.7109375" style="5" customWidth="1"/>
    <col min="11639" max="11639" width="11.7109375" style="5" customWidth="1"/>
    <col min="11640" max="11640" width="13" style="5" customWidth="1"/>
    <col min="11641" max="11652" width="11.7109375" style="5" customWidth="1"/>
    <col min="11653" max="11653" width="12.5703125" style="5" customWidth="1"/>
    <col min="11654" max="11654" width="11.7109375" style="5" customWidth="1"/>
    <col min="11655" max="11655" width="13" style="5" customWidth="1"/>
    <col min="11656" max="11661" width="11.7109375" style="5" customWidth="1"/>
    <col min="11662" max="11662" width="13.7109375" style="5" customWidth="1"/>
    <col min="11663" max="11663" width="13.140625" style="5" customWidth="1"/>
    <col min="11664" max="11667" width="13" style="5" customWidth="1"/>
    <col min="11668" max="11674" width="11.7109375" style="5" customWidth="1"/>
    <col min="11675" max="11675" width="10.85546875" style="5" customWidth="1"/>
    <col min="11676" max="11676" width="11.7109375" style="5" customWidth="1"/>
    <col min="11677" max="11679" width="22.7109375" style="5" customWidth="1"/>
    <col min="11680" max="11682" width="20.7109375" style="5" customWidth="1"/>
    <col min="11683" max="11870" width="8.85546875" style="5"/>
    <col min="11871" max="11871" width="6.140625" style="5" customWidth="1"/>
    <col min="11872" max="11872" width="20.28515625" style="5" customWidth="1"/>
    <col min="11873" max="11873" width="12.42578125" style="5" customWidth="1"/>
    <col min="11874" max="11874" width="13" style="5" customWidth="1"/>
    <col min="11875" max="11875" width="12.5703125" style="5" customWidth="1"/>
    <col min="11876" max="11889" width="11.7109375" style="5" customWidth="1"/>
    <col min="11890" max="11890" width="12.28515625" style="5" customWidth="1"/>
    <col min="11891" max="11891" width="11.7109375" style="5" customWidth="1"/>
    <col min="11892" max="11892" width="12.85546875" style="5" customWidth="1"/>
    <col min="11893" max="11893" width="11.7109375" style="5" customWidth="1"/>
    <col min="11894" max="11894" width="12.7109375" style="5" customWidth="1"/>
    <col min="11895" max="11895" width="11.7109375" style="5" customWidth="1"/>
    <col min="11896" max="11896" width="13" style="5" customWidth="1"/>
    <col min="11897" max="11908" width="11.7109375" style="5" customWidth="1"/>
    <col min="11909" max="11909" width="12.5703125" style="5" customWidth="1"/>
    <col min="11910" max="11910" width="11.7109375" style="5" customWidth="1"/>
    <col min="11911" max="11911" width="13" style="5" customWidth="1"/>
    <col min="11912" max="11917" width="11.7109375" style="5" customWidth="1"/>
    <col min="11918" max="11918" width="13.7109375" style="5" customWidth="1"/>
    <col min="11919" max="11919" width="13.140625" style="5" customWidth="1"/>
    <col min="11920" max="11923" width="13" style="5" customWidth="1"/>
    <col min="11924" max="11930" width="11.7109375" style="5" customWidth="1"/>
    <col min="11931" max="11931" width="10.85546875" style="5" customWidth="1"/>
    <col min="11932" max="11932" width="11.7109375" style="5" customWidth="1"/>
    <col min="11933" max="11935" width="22.7109375" style="5" customWidth="1"/>
    <col min="11936" max="11938" width="20.7109375" style="5" customWidth="1"/>
    <col min="11939" max="12126" width="8.85546875" style="5"/>
    <col min="12127" max="12127" width="6.140625" style="5" customWidth="1"/>
    <col min="12128" max="12128" width="20.28515625" style="5" customWidth="1"/>
    <col min="12129" max="12129" width="12.42578125" style="5" customWidth="1"/>
    <col min="12130" max="12130" width="13" style="5" customWidth="1"/>
    <col min="12131" max="12131" width="12.5703125" style="5" customWidth="1"/>
    <col min="12132" max="12145" width="11.7109375" style="5" customWidth="1"/>
    <col min="12146" max="12146" width="12.28515625" style="5" customWidth="1"/>
    <col min="12147" max="12147" width="11.7109375" style="5" customWidth="1"/>
    <col min="12148" max="12148" width="12.85546875" style="5" customWidth="1"/>
    <col min="12149" max="12149" width="11.7109375" style="5" customWidth="1"/>
    <col min="12150" max="12150" width="12.7109375" style="5" customWidth="1"/>
    <col min="12151" max="12151" width="11.7109375" style="5" customWidth="1"/>
    <col min="12152" max="12152" width="13" style="5" customWidth="1"/>
    <col min="12153" max="12164" width="11.7109375" style="5" customWidth="1"/>
    <col min="12165" max="12165" width="12.5703125" style="5" customWidth="1"/>
    <col min="12166" max="12166" width="11.7109375" style="5" customWidth="1"/>
    <col min="12167" max="12167" width="13" style="5" customWidth="1"/>
    <col min="12168" max="12173" width="11.7109375" style="5" customWidth="1"/>
    <col min="12174" max="12174" width="13.7109375" style="5" customWidth="1"/>
    <col min="12175" max="12175" width="13.140625" style="5" customWidth="1"/>
    <col min="12176" max="12179" width="13" style="5" customWidth="1"/>
    <col min="12180" max="12186" width="11.7109375" style="5" customWidth="1"/>
    <col min="12187" max="12187" width="10.85546875" style="5" customWidth="1"/>
    <col min="12188" max="12188" width="11.7109375" style="5" customWidth="1"/>
    <col min="12189" max="12191" width="22.7109375" style="5" customWidth="1"/>
    <col min="12192" max="12194" width="20.7109375" style="5" customWidth="1"/>
    <col min="12195" max="12382" width="8.85546875" style="5"/>
    <col min="12383" max="12383" width="6.140625" style="5" customWidth="1"/>
    <col min="12384" max="12384" width="20.28515625" style="5" customWidth="1"/>
    <col min="12385" max="12385" width="12.42578125" style="5" customWidth="1"/>
    <col min="12386" max="12386" width="13" style="5" customWidth="1"/>
    <col min="12387" max="12387" width="12.5703125" style="5" customWidth="1"/>
    <col min="12388" max="12401" width="11.7109375" style="5" customWidth="1"/>
    <col min="12402" max="12402" width="12.28515625" style="5" customWidth="1"/>
    <col min="12403" max="12403" width="11.7109375" style="5" customWidth="1"/>
    <col min="12404" max="12404" width="12.85546875" style="5" customWidth="1"/>
    <col min="12405" max="12405" width="11.7109375" style="5" customWidth="1"/>
    <col min="12406" max="12406" width="12.7109375" style="5" customWidth="1"/>
    <col min="12407" max="12407" width="11.7109375" style="5" customWidth="1"/>
    <col min="12408" max="12408" width="13" style="5" customWidth="1"/>
    <col min="12409" max="12420" width="11.7109375" style="5" customWidth="1"/>
    <col min="12421" max="12421" width="12.5703125" style="5" customWidth="1"/>
    <col min="12422" max="12422" width="11.7109375" style="5" customWidth="1"/>
    <col min="12423" max="12423" width="13" style="5" customWidth="1"/>
    <col min="12424" max="12429" width="11.7109375" style="5" customWidth="1"/>
    <col min="12430" max="12430" width="13.7109375" style="5" customWidth="1"/>
    <col min="12431" max="12431" width="13.140625" style="5" customWidth="1"/>
    <col min="12432" max="12435" width="13" style="5" customWidth="1"/>
    <col min="12436" max="12442" width="11.7109375" style="5" customWidth="1"/>
    <col min="12443" max="12443" width="10.85546875" style="5" customWidth="1"/>
    <col min="12444" max="12444" width="11.7109375" style="5" customWidth="1"/>
    <col min="12445" max="12447" width="22.7109375" style="5" customWidth="1"/>
    <col min="12448" max="12450" width="20.7109375" style="5" customWidth="1"/>
    <col min="12451" max="12638" width="8.85546875" style="5"/>
    <col min="12639" max="12639" width="6.140625" style="5" customWidth="1"/>
    <col min="12640" max="12640" width="20.28515625" style="5" customWidth="1"/>
    <col min="12641" max="12641" width="12.42578125" style="5" customWidth="1"/>
    <col min="12642" max="12642" width="13" style="5" customWidth="1"/>
    <col min="12643" max="12643" width="12.5703125" style="5" customWidth="1"/>
    <col min="12644" max="12657" width="11.7109375" style="5" customWidth="1"/>
    <col min="12658" max="12658" width="12.28515625" style="5" customWidth="1"/>
    <col min="12659" max="12659" width="11.7109375" style="5" customWidth="1"/>
    <col min="12660" max="12660" width="12.85546875" style="5" customWidth="1"/>
    <col min="12661" max="12661" width="11.7109375" style="5" customWidth="1"/>
    <col min="12662" max="12662" width="12.7109375" style="5" customWidth="1"/>
    <col min="12663" max="12663" width="11.7109375" style="5" customWidth="1"/>
    <col min="12664" max="12664" width="13" style="5" customWidth="1"/>
    <col min="12665" max="12676" width="11.7109375" style="5" customWidth="1"/>
    <col min="12677" max="12677" width="12.5703125" style="5" customWidth="1"/>
    <col min="12678" max="12678" width="11.7109375" style="5" customWidth="1"/>
    <col min="12679" max="12679" width="13" style="5" customWidth="1"/>
    <col min="12680" max="12685" width="11.7109375" style="5" customWidth="1"/>
    <col min="12686" max="12686" width="13.7109375" style="5" customWidth="1"/>
    <col min="12687" max="12687" width="13.140625" style="5" customWidth="1"/>
    <col min="12688" max="12691" width="13" style="5" customWidth="1"/>
    <col min="12692" max="12698" width="11.7109375" style="5" customWidth="1"/>
    <col min="12699" max="12699" width="10.85546875" style="5" customWidth="1"/>
    <col min="12700" max="12700" width="11.7109375" style="5" customWidth="1"/>
    <col min="12701" max="12703" width="22.7109375" style="5" customWidth="1"/>
    <col min="12704" max="12706" width="20.7109375" style="5" customWidth="1"/>
    <col min="12707" max="12894" width="8.85546875" style="5"/>
    <col min="12895" max="12895" width="6.140625" style="5" customWidth="1"/>
    <col min="12896" max="12896" width="20.28515625" style="5" customWidth="1"/>
    <col min="12897" max="12897" width="12.42578125" style="5" customWidth="1"/>
    <col min="12898" max="12898" width="13" style="5" customWidth="1"/>
    <col min="12899" max="12899" width="12.5703125" style="5" customWidth="1"/>
    <col min="12900" max="12913" width="11.7109375" style="5" customWidth="1"/>
    <col min="12914" max="12914" width="12.28515625" style="5" customWidth="1"/>
    <col min="12915" max="12915" width="11.7109375" style="5" customWidth="1"/>
    <col min="12916" max="12916" width="12.85546875" style="5" customWidth="1"/>
    <col min="12917" max="12917" width="11.7109375" style="5" customWidth="1"/>
    <col min="12918" max="12918" width="12.7109375" style="5" customWidth="1"/>
    <col min="12919" max="12919" width="11.7109375" style="5" customWidth="1"/>
    <col min="12920" max="12920" width="13" style="5" customWidth="1"/>
    <col min="12921" max="12932" width="11.7109375" style="5" customWidth="1"/>
    <col min="12933" max="12933" width="12.5703125" style="5" customWidth="1"/>
    <col min="12934" max="12934" width="11.7109375" style="5" customWidth="1"/>
    <col min="12935" max="12935" width="13" style="5" customWidth="1"/>
    <col min="12936" max="12941" width="11.7109375" style="5" customWidth="1"/>
    <col min="12942" max="12942" width="13.7109375" style="5" customWidth="1"/>
    <col min="12943" max="12943" width="13.140625" style="5" customWidth="1"/>
    <col min="12944" max="12947" width="13" style="5" customWidth="1"/>
    <col min="12948" max="12954" width="11.7109375" style="5" customWidth="1"/>
    <col min="12955" max="12955" width="10.85546875" style="5" customWidth="1"/>
    <col min="12956" max="12956" width="11.7109375" style="5" customWidth="1"/>
    <col min="12957" max="12959" width="22.7109375" style="5" customWidth="1"/>
    <col min="12960" max="12962" width="20.7109375" style="5" customWidth="1"/>
    <col min="12963" max="13150" width="8.85546875" style="5"/>
    <col min="13151" max="13151" width="6.140625" style="5" customWidth="1"/>
    <col min="13152" max="13152" width="20.28515625" style="5" customWidth="1"/>
    <col min="13153" max="13153" width="12.42578125" style="5" customWidth="1"/>
    <col min="13154" max="13154" width="13" style="5" customWidth="1"/>
    <col min="13155" max="13155" width="12.5703125" style="5" customWidth="1"/>
    <col min="13156" max="13169" width="11.7109375" style="5" customWidth="1"/>
    <col min="13170" max="13170" width="12.28515625" style="5" customWidth="1"/>
    <col min="13171" max="13171" width="11.7109375" style="5" customWidth="1"/>
    <col min="13172" max="13172" width="12.85546875" style="5" customWidth="1"/>
    <col min="13173" max="13173" width="11.7109375" style="5" customWidth="1"/>
    <col min="13174" max="13174" width="12.7109375" style="5" customWidth="1"/>
    <col min="13175" max="13175" width="11.7109375" style="5" customWidth="1"/>
    <col min="13176" max="13176" width="13" style="5" customWidth="1"/>
    <col min="13177" max="13188" width="11.7109375" style="5" customWidth="1"/>
    <col min="13189" max="13189" width="12.5703125" style="5" customWidth="1"/>
    <col min="13190" max="13190" width="11.7109375" style="5" customWidth="1"/>
    <col min="13191" max="13191" width="13" style="5" customWidth="1"/>
    <col min="13192" max="13197" width="11.7109375" style="5" customWidth="1"/>
    <col min="13198" max="13198" width="13.7109375" style="5" customWidth="1"/>
    <col min="13199" max="13199" width="13.140625" style="5" customWidth="1"/>
    <col min="13200" max="13203" width="13" style="5" customWidth="1"/>
    <col min="13204" max="13210" width="11.7109375" style="5" customWidth="1"/>
    <col min="13211" max="13211" width="10.85546875" style="5" customWidth="1"/>
    <col min="13212" max="13212" width="11.7109375" style="5" customWidth="1"/>
    <col min="13213" max="13215" width="22.7109375" style="5" customWidth="1"/>
    <col min="13216" max="13218" width="20.7109375" style="5" customWidth="1"/>
    <col min="13219" max="13406" width="8.85546875" style="5"/>
    <col min="13407" max="13407" width="6.140625" style="5" customWidth="1"/>
    <col min="13408" max="13408" width="20.28515625" style="5" customWidth="1"/>
    <col min="13409" max="13409" width="12.42578125" style="5" customWidth="1"/>
    <col min="13410" max="13410" width="13" style="5" customWidth="1"/>
    <col min="13411" max="13411" width="12.5703125" style="5" customWidth="1"/>
    <col min="13412" max="13425" width="11.7109375" style="5" customWidth="1"/>
    <col min="13426" max="13426" width="12.28515625" style="5" customWidth="1"/>
    <col min="13427" max="13427" width="11.7109375" style="5" customWidth="1"/>
    <col min="13428" max="13428" width="12.85546875" style="5" customWidth="1"/>
    <col min="13429" max="13429" width="11.7109375" style="5" customWidth="1"/>
    <col min="13430" max="13430" width="12.7109375" style="5" customWidth="1"/>
    <col min="13431" max="13431" width="11.7109375" style="5" customWidth="1"/>
    <col min="13432" max="13432" width="13" style="5" customWidth="1"/>
    <col min="13433" max="13444" width="11.7109375" style="5" customWidth="1"/>
    <col min="13445" max="13445" width="12.5703125" style="5" customWidth="1"/>
    <col min="13446" max="13446" width="11.7109375" style="5" customWidth="1"/>
    <col min="13447" max="13447" width="13" style="5" customWidth="1"/>
    <col min="13448" max="13453" width="11.7109375" style="5" customWidth="1"/>
    <col min="13454" max="13454" width="13.7109375" style="5" customWidth="1"/>
    <col min="13455" max="13455" width="13.140625" style="5" customWidth="1"/>
    <col min="13456" max="13459" width="13" style="5" customWidth="1"/>
    <col min="13460" max="13466" width="11.7109375" style="5" customWidth="1"/>
    <col min="13467" max="13467" width="10.85546875" style="5" customWidth="1"/>
    <col min="13468" max="13468" width="11.7109375" style="5" customWidth="1"/>
    <col min="13469" max="13471" width="22.7109375" style="5" customWidth="1"/>
    <col min="13472" max="13474" width="20.7109375" style="5" customWidth="1"/>
    <col min="13475" max="13662" width="8.85546875" style="5"/>
    <col min="13663" max="13663" width="6.140625" style="5" customWidth="1"/>
    <col min="13664" max="13664" width="20.28515625" style="5" customWidth="1"/>
    <col min="13665" max="13665" width="12.42578125" style="5" customWidth="1"/>
    <col min="13666" max="13666" width="13" style="5" customWidth="1"/>
    <col min="13667" max="13667" width="12.5703125" style="5" customWidth="1"/>
    <col min="13668" max="13681" width="11.7109375" style="5" customWidth="1"/>
    <col min="13682" max="13682" width="12.28515625" style="5" customWidth="1"/>
    <col min="13683" max="13683" width="11.7109375" style="5" customWidth="1"/>
    <col min="13684" max="13684" width="12.85546875" style="5" customWidth="1"/>
    <col min="13685" max="13685" width="11.7109375" style="5" customWidth="1"/>
    <col min="13686" max="13686" width="12.7109375" style="5" customWidth="1"/>
    <col min="13687" max="13687" width="11.7109375" style="5" customWidth="1"/>
    <col min="13688" max="13688" width="13" style="5" customWidth="1"/>
    <col min="13689" max="13700" width="11.7109375" style="5" customWidth="1"/>
    <col min="13701" max="13701" width="12.5703125" style="5" customWidth="1"/>
    <col min="13702" max="13702" width="11.7109375" style="5" customWidth="1"/>
    <col min="13703" max="13703" width="13" style="5" customWidth="1"/>
    <col min="13704" max="13709" width="11.7109375" style="5" customWidth="1"/>
    <col min="13710" max="13710" width="13.7109375" style="5" customWidth="1"/>
    <col min="13711" max="13711" width="13.140625" style="5" customWidth="1"/>
    <col min="13712" max="13715" width="13" style="5" customWidth="1"/>
    <col min="13716" max="13722" width="11.7109375" style="5" customWidth="1"/>
    <col min="13723" max="13723" width="10.85546875" style="5" customWidth="1"/>
    <col min="13724" max="13724" width="11.7109375" style="5" customWidth="1"/>
    <col min="13725" max="13727" width="22.7109375" style="5" customWidth="1"/>
    <col min="13728" max="13730" width="20.7109375" style="5" customWidth="1"/>
    <col min="13731" max="13918" width="8.85546875" style="5"/>
    <col min="13919" max="13919" width="6.140625" style="5" customWidth="1"/>
    <col min="13920" max="13920" width="20.28515625" style="5" customWidth="1"/>
    <col min="13921" max="13921" width="12.42578125" style="5" customWidth="1"/>
    <col min="13922" max="13922" width="13" style="5" customWidth="1"/>
    <col min="13923" max="13923" width="12.5703125" style="5" customWidth="1"/>
    <col min="13924" max="13937" width="11.7109375" style="5" customWidth="1"/>
    <col min="13938" max="13938" width="12.28515625" style="5" customWidth="1"/>
    <col min="13939" max="13939" width="11.7109375" style="5" customWidth="1"/>
    <col min="13940" max="13940" width="12.85546875" style="5" customWidth="1"/>
    <col min="13941" max="13941" width="11.7109375" style="5" customWidth="1"/>
    <col min="13942" max="13942" width="12.7109375" style="5" customWidth="1"/>
    <col min="13943" max="13943" width="11.7109375" style="5" customWidth="1"/>
    <col min="13944" max="13944" width="13" style="5" customWidth="1"/>
    <col min="13945" max="13956" width="11.7109375" style="5" customWidth="1"/>
    <col min="13957" max="13957" width="12.5703125" style="5" customWidth="1"/>
    <col min="13958" max="13958" width="11.7109375" style="5" customWidth="1"/>
    <col min="13959" max="13959" width="13" style="5" customWidth="1"/>
    <col min="13960" max="13965" width="11.7109375" style="5" customWidth="1"/>
    <col min="13966" max="13966" width="13.7109375" style="5" customWidth="1"/>
    <col min="13967" max="13967" width="13.140625" style="5" customWidth="1"/>
    <col min="13968" max="13971" width="13" style="5" customWidth="1"/>
    <col min="13972" max="13978" width="11.7109375" style="5" customWidth="1"/>
    <col min="13979" max="13979" width="10.85546875" style="5" customWidth="1"/>
    <col min="13980" max="13980" width="11.7109375" style="5" customWidth="1"/>
    <col min="13981" max="13983" width="22.7109375" style="5" customWidth="1"/>
    <col min="13984" max="13986" width="20.7109375" style="5" customWidth="1"/>
    <col min="13987" max="14174" width="8.85546875" style="5"/>
    <col min="14175" max="14175" width="6.140625" style="5" customWidth="1"/>
    <col min="14176" max="14176" width="20.28515625" style="5" customWidth="1"/>
    <col min="14177" max="14177" width="12.42578125" style="5" customWidth="1"/>
    <col min="14178" max="14178" width="13" style="5" customWidth="1"/>
    <col min="14179" max="14179" width="12.5703125" style="5" customWidth="1"/>
    <col min="14180" max="14193" width="11.7109375" style="5" customWidth="1"/>
    <col min="14194" max="14194" width="12.28515625" style="5" customWidth="1"/>
    <col min="14195" max="14195" width="11.7109375" style="5" customWidth="1"/>
    <col min="14196" max="14196" width="12.85546875" style="5" customWidth="1"/>
    <col min="14197" max="14197" width="11.7109375" style="5" customWidth="1"/>
    <col min="14198" max="14198" width="12.7109375" style="5" customWidth="1"/>
    <col min="14199" max="14199" width="11.7109375" style="5" customWidth="1"/>
    <col min="14200" max="14200" width="13" style="5" customWidth="1"/>
    <col min="14201" max="14212" width="11.7109375" style="5" customWidth="1"/>
    <col min="14213" max="14213" width="12.5703125" style="5" customWidth="1"/>
    <col min="14214" max="14214" width="11.7109375" style="5" customWidth="1"/>
    <col min="14215" max="14215" width="13" style="5" customWidth="1"/>
    <col min="14216" max="14221" width="11.7109375" style="5" customWidth="1"/>
    <col min="14222" max="14222" width="13.7109375" style="5" customWidth="1"/>
    <col min="14223" max="14223" width="13.140625" style="5" customWidth="1"/>
    <col min="14224" max="14227" width="13" style="5" customWidth="1"/>
    <col min="14228" max="14234" width="11.7109375" style="5" customWidth="1"/>
    <col min="14235" max="14235" width="10.85546875" style="5" customWidth="1"/>
    <col min="14236" max="14236" width="11.7109375" style="5" customWidth="1"/>
    <col min="14237" max="14239" width="22.7109375" style="5" customWidth="1"/>
    <col min="14240" max="14242" width="20.7109375" style="5" customWidth="1"/>
    <col min="14243" max="14430" width="8.85546875" style="5"/>
    <col min="14431" max="14431" width="6.140625" style="5" customWidth="1"/>
    <col min="14432" max="14432" width="20.28515625" style="5" customWidth="1"/>
    <col min="14433" max="14433" width="12.42578125" style="5" customWidth="1"/>
    <col min="14434" max="14434" width="13" style="5" customWidth="1"/>
    <col min="14435" max="14435" width="12.5703125" style="5" customWidth="1"/>
    <col min="14436" max="14449" width="11.7109375" style="5" customWidth="1"/>
    <col min="14450" max="14450" width="12.28515625" style="5" customWidth="1"/>
    <col min="14451" max="14451" width="11.7109375" style="5" customWidth="1"/>
    <col min="14452" max="14452" width="12.85546875" style="5" customWidth="1"/>
    <col min="14453" max="14453" width="11.7109375" style="5" customWidth="1"/>
    <col min="14454" max="14454" width="12.7109375" style="5" customWidth="1"/>
    <col min="14455" max="14455" width="11.7109375" style="5" customWidth="1"/>
    <col min="14456" max="14456" width="13" style="5" customWidth="1"/>
    <col min="14457" max="14468" width="11.7109375" style="5" customWidth="1"/>
    <col min="14469" max="14469" width="12.5703125" style="5" customWidth="1"/>
    <col min="14470" max="14470" width="11.7109375" style="5" customWidth="1"/>
    <col min="14471" max="14471" width="13" style="5" customWidth="1"/>
    <col min="14472" max="14477" width="11.7109375" style="5" customWidth="1"/>
    <col min="14478" max="14478" width="13.7109375" style="5" customWidth="1"/>
    <col min="14479" max="14479" width="13.140625" style="5" customWidth="1"/>
    <col min="14480" max="14483" width="13" style="5" customWidth="1"/>
    <col min="14484" max="14490" width="11.7109375" style="5" customWidth="1"/>
    <col min="14491" max="14491" width="10.85546875" style="5" customWidth="1"/>
    <col min="14492" max="14492" width="11.7109375" style="5" customWidth="1"/>
    <col min="14493" max="14495" width="22.7109375" style="5" customWidth="1"/>
    <col min="14496" max="14498" width="20.7109375" style="5" customWidth="1"/>
    <col min="14499" max="14686" width="8.85546875" style="5"/>
    <col min="14687" max="14687" width="6.140625" style="5" customWidth="1"/>
    <col min="14688" max="14688" width="20.28515625" style="5" customWidth="1"/>
    <col min="14689" max="14689" width="12.42578125" style="5" customWidth="1"/>
    <col min="14690" max="14690" width="13" style="5" customWidth="1"/>
    <col min="14691" max="14691" width="12.5703125" style="5" customWidth="1"/>
    <col min="14692" max="14705" width="11.7109375" style="5" customWidth="1"/>
    <col min="14706" max="14706" width="12.28515625" style="5" customWidth="1"/>
    <col min="14707" max="14707" width="11.7109375" style="5" customWidth="1"/>
    <col min="14708" max="14708" width="12.85546875" style="5" customWidth="1"/>
    <col min="14709" max="14709" width="11.7109375" style="5" customWidth="1"/>
    <col min="14710" max="14710" width="12.7109375" style="5" customWidth="1"/>
    <col min="14711" max="14711" width="11.7109375" style="5" customWidth="1"/>
    <col min="14712" max="14712" width="13" style="5" customWidth="1"/>
    <col min="14713" max="14724" width="11.7109375" style="5" customWidth="1"/>
    <col min="14725" max="14725" width="12.5703125" style="5" customWidth="1"/>
    <col min="14726" max="14726" width="11.7109375" style="5" customWidth="1"/>
    <col min="14727" max="14727" width="13" style="5" customWidth="1"/>
    <col min="14728" max="14733" width="11.7109375" style="5" customWidth="1"/>
    <col min="14734" max="14734" width="13.7109375" style="5" customWidth="1"/>
    <col min="14735" max="14735" width="13.140625" style="5" customWidth="1"/>
    <col min="14736" max="14739" width="13" style="5" customWidth="1"/>
    <col min="14740" max="14746" width="11.7109375" style="5" customWidth="1"/>
    <col min="14747" max="14747" width="10.85546875" style="5" customWidth="1"/>
    <col min="14748" max="14748" width="11.7109375" style="5" customWidth="1"/>
    <col min="14749" max="14751" width="22.7109375" style="5" customWidth="1"/>
    <col min="14752" max="14754" width="20.7109375" style="5" customWidth="1"/>
    <col min="14755" max="14942" width="8.85546875" style="5"/>
    <col min="14943" max="14943" width="6.140625" style="5" customWidth="1"/>
    <col min="14944" max="14944" width="20.28515625" style="5" customWidth="1"/>
    <col min="14945" max="14945" width="12.42578125" style="5" customWidth="1"/>
    <col min="14946" max="14946" width="13" style="5" customWidth="1"/>
    <col min="14947" max="14947" width="12.5703125" style="5" customWidth="1"/>
    <col min="14948" max="14961" width="11.7109375" style="5" customWidth="1"/>
    <col min="14962" max="14962" width="12.28515625" style="5" customWidth="1"/>
    <col min="14963" max="14963" width="11.7109375" style="5" customWidth="1"/>
    <col min="14964" max="14964" width="12.85546875" style="5" customWidth="1"/>
    <col min="14965" max="14965" width="11.7109375" style="5" customWidth="1"/>
    <col min="14966" max="14966" width="12.7109375" style="5" customWidth="1"/>
    <col min="14967" max="14967" width="11.7109375" style="5" customWidth="1"/>
    <col min="14968" max="14968" width="13" style="5" customWidth="1"/>
    <col min="14969" max="14980" width="11.7109375" style="5" customWidth="1"/>
    <col min="14981" max="14981" width="12.5703125" style="5" customWidth="1"/>
    <col min="14982" max="14982" width="11.7109375" style="5" customWidth="1"/>
    <col min="14983" max="14983" width="13" style="5" customWidth="1"/>
    <col min="14984" max="14989" width="11.7109375" style="5" customWidth="1"/>
    <col min="14990" max="14990" width="13.7109375" style="5" customWidth="1"/>
    <col min="14991" max="14991" width="13.140625" style="5" customWidth="1"/>
    <col min="14992" max="14995" width="13" style="5" customWidth="1"/>
    <col min="14996" max="15002" width="11.7109375" style="5" customWidth="1"/>
    <col min="15003" max="15003" width="10.85546875" style="5" customWidth="1"/>
    <col min="15004" max="15004" width="11.7109375" style="5" customWidth="1"/>
    <col min="15005" max="15007" width="22.7109375" style="5" customWidth="1"/>
    <col min="15008" max="15010" width="20.7109375" style="5" customWidth="1"/>
    <col min="15011" max="15198" width="8.85546875" style="5"/>
    <col min="15199" max="15199" width="6.140625" style="5" customWidth="1"/>
    <col min="15200" max="15200" width="20.28515625" style="5" customWidth="1"/>
    <col min="15201" max="15201" width="12.42578125" style="5" customWidth="1"/>
    <col min="15202" max="15202" width="13" style="5" customWidth="1"/>
    <col min="15203" max="15203" width="12.5703125" style="5" customWidth="1"/>
    <col min="15204" max="15217" width="11.7109375" style="5" customWidth="1"/>
    <col min="15218" max="15218" width="12.28515625" style="5" customWidth="1"/>
    <col min="15219" max="15219" width="11.7109375" style="5" customWidth="1"/>
    <col min="15220" max="15220" width="12.85546875" style="5" customWidth="1"/>
    <col min="15221" max="15221" width="11.7109375" style="5" customWidth="1"/>
    <col min="15222" max="15222" width="12.7109375" style="5" customWidth="1"/>
    <col min="15223" max="15223" width="11.7109375" style="5" customWidth="1"/>
    <col min="15224" max="15224" width="13" style="5" customWidth="1"/>
    <col min="15225" max="15236" width="11.7109375" style="5" customWidth="1"/>
    <col min="15237" max="15237" width="12.5703125" style="5" customWidth="1"/>
    <col min="15238" max="15238" width="11.7109375" style="5" customWidth="1"/>
    <col min="15239" max="15239" width="13" style="5" customWidth="1"/>
    <col min="15240" max="15245" width="11.7109375" style="5" customWidth="1"/>
    <col min="15246" max="15246" width="13.7109375" style="5" customWidth="1"/>
    <col min="15247" max="15247" width="13.140625" style="5" customWidth="1"/>
    <col min="15248" max="15251" width="13" style="5" customWidth="1"/>
    <col min="15252" max="15258" width="11.7109375" style="5" customWidth="1"/>
    <col min="15259" max="15259" width="10.85546875" style="5" customWidth="1"/>
    <col min="15260" max="15260" width="11.7109375" style="5" customWidth="1"/>
    <col min="15261" max="15263" width="22.7109375" style="5" customWidth="1"/>
    <col min="15264" max="15266" width="20.7109375" style="5" customWidth="1"/>
    <col min="15267" max="15454" width="8.85546875" style="5"/>
    <col min="15455" max="15455" width="6.140625" style="5" customWidth="1"/>
    <col min="15456" max="15456" width="20.28515625" style="5" customWidth="1"/>
    <col min="15457" max="15457" width="12.42578125" style="5" customWidth="1"/>
    <col min="15458" max="15458" width="13" style="5" customWidth="1"/>
    <col min="15459" max="15459" width="12.5703125" style="5" customWidth="1"/>
    <col min="15460" max="15473" width="11.7109375" style="5" customWidth="1"/>
    <col min="15474" max="15474" width="12.28515625" style="5" customWidth="1"/>
    <col min="15475" max="15475" width="11.7109375" style="5" customWidth="1"/>
    <col min="15476" max="15476" width="12.85546875" style="5" customWidth="1"/>
    <col min="15477" max="15477" width="11.7109375" style="5" customWidth="1"/>
    <col min="15478" max="15478" width="12.7109375" style="5" customWidth="1"/>
    <col min="15479" max="15479" width="11.7109375" style="5" customWidth="1"/>
    <col min="15480" max="15480" width="13" style="5" customWidth="1"/>
    <col min="15481" max="15492" width="11.7109375" style="5" customWidth="1"/>
    <col min="15493" max="15493" width="12.5703125" style="5" customWidth="1"/>
    <col min="15494" max="15494" width="11.7109375" style="5" customWidth="1"/>
    <col min="15495" max="15495" width="13" style="5" customWidth="1"/>
    <col min="15496" max="15501" width="11.7109375" style="5" customWidth="1"/>
    <col min="15502" max="15502" width="13.7109375" style="5" customWidth="1"/>
    <col min="15503" max="15503" width="13.140625" style="5" customWidth="1"/>
    <col min="15504" max="15507" width="13" style="5" customWidth="1"/>
    <col min="15508" max="15514" width="11.7109375" style="5" customWidth="1"/>
    <col min="15515" max="15515" width="10.85546875" style="5" customWidth="1"/>
    <col min="15516" max="15516" width="11.7109375" style="5" customWidth="1"/>
    <col min="15517" max="15519" width="22.7109375" style="5" customWidth="1"/>
    <col min="15520" max="15522" width="20.7109375" style="5" customWidth="1"/>
    <col min="15523" max="15710" width="8.85546875" style="5"/>
    <col min="15711" max="15711" width="6.140625" style="5" customWidth="1"/>
    <col min="15712" max="15712" width="20.28515625" style="5" customWidth="1"/>
    <col min="15713" max="15713" width="12.42578125" style="5" customWidth="1"/>
    <col min="15714" max="15714" width="13" style="5" customWidth="1"/>
    <col min="15715" max="15715" width="12.5703125" style="5" customWidth="1"/>
    <col min="15716" max="15729" width="11.7109375" style="5" customWidth="1"/>
    <col min="15730" max="15730" width="12.28515625" style="5" customWidth="1"/>
    <col min="15731" max="15731" width="11.7109375" style="5" customWidth="1"/>
    <col min="15732" max="15732" width="12.85546875" style="5" customWidth="1"/>
    <col min="15733" max="15733" width="11.7109375" style="5" customWidth="1"/>
    <col min="15734" max="15734" width="12.7109375" style="5" customWidth="1"/>
    <col min="15735" max="15735" width="11.7109375" style="5" customWidth="1"/>
    <col min="15736" max="15736" width="13" style="5" customWidth="1"/>
    <col min="15737" max="15748" width="11.7109375" style="5" customWidth="1"/>
    <col min="15749" max="15749" width="12.5703125" style="5" customWidth="1"/>
    <col min="15750" max="15750" width="11.7109375" style="5" customWidth="1"/>
    <col min="15751" max="15751" width="13" style="5" customWidth="1"/>
    <col min="15752" max="15757" width="11.7109375" style="5" customWidth="1"/>
    <col min="15758" max="15758" width="13.7109375" style="5" customWidth="1"/>
    <col min="15759" max="15759" width="13.140625" style="5" customWidth="1"/>
    <col min="15760" max="15763" width="13" style="5" customWidth="1"/>
    <col min="15764" max="15770" width="11.7109375" style="5" customWidth="1"/>
    <col min="15771" max="15771" width="10.85546875" style="5" customWidth="1"/>
    <col min="15772" max="15772" width="11.7109375" style="5" customWidth="1"/>
    <col min="15773" max="15775" width="22.7109375" style="5" customWidth="1"/>
    <col min="15776" max="15778" width="20.7109375" style="5" customWidth="1"/>
    <col min="15779" max="15966" width="8.85546875" style="5"/>
    <col min="15967" max="15967" width="6.140625" style="5" customWidth="1"/>
    <col min="15968" max="15968" width="20.28515625" style="5" customWidth="1"/>
    <col min="15969" max="15969" width="12.42578125" style="5" customWidth="1"/>
    <col min="15970" max="15970" width="13" style="5" customWidth="1"/>
    <col min="15971" max="15971" width="12.5703125" style="5" customWidth="1"/>
    <col min="15972" max="15985" width="11.7109375" style="5" customWidth="1"/>
    <col min="15986" max="15986" width="12.28515625" style="5" customWidth="1"/>
    <col min="15987" max="15987" width="11.7109375" style="5" customWidth="1"/>
    <col min="15988" max="15988" width="12.85546875" style="5" customWidth="1"/>
    <col min="15989" max="15989" width="11.7109375" style="5" customWidth="1"/>
    <col min="15990" max="15990" width="12.7109375" style="5" customWidth="1"/>
    <col min="15991" max="15991" width="11.7109375" style="5" customWidth="1"/>
    <col min="15992" max="15992" width="13" style="5" customWidth="1"/>
    <col min="15993" max="16004" width="11.7109375" style="5" customWidth="1"/>
    <col min="16005" max="16005" width="12.5703125" style="5" customWidth="1"/>
    <col min="16006" max="16006" width="11.7109375" style="5" customWidth="1"/>
    <col min="16007" max="16007" width="13" style="5" customWidth="1"/>
    <col min="16008" max="16013" width="11.7109375" style="5" customWidth="1"/>
    <col min="16014" max="16014" width="13.7109375" style="5" customWidth="1"/>
    <col min="16015" max="16015" width="13.140625" style="5" customWidth="1"/>
    <col min="16016" max="16019" width="13" style="5" customWidth="1"/>
    <col min="16020" max="16026" width="11.7109375" style="5" customWidth="1"/>
    <col min="16027" max="16027" width="10.85546875" style="5" customWidth="1"/>
    <col min="16028" max="16028" width="11.7109375" style="5" customWidth="1"/>
    <col min="16029" max="16031" width="22.7109375" style="5" customWidth="1"/>
    <col min="16032" max="16034" width="20.7109375" style="5" customWidth="1"/>
    <col min="16035" max="16384" width="8.85546875" style="5"/>
  </cols>
  <sheetData>
    <row r="1" spans="1:29" s="51" customFormat="1" ht="24.75" customHeight="1" x14ac:dyDescent="0.25">
      <c r="A1" s="49"/>
      <c r="B1" s="50"/>
      <c r="C1" s="211" t="s">
        <v>181</v>
      </c>
      <c r="D1" s="33"/>
      <c r="E1" s="33"/>
      <c r="F1" s="33"/>
      <c r="G1" s="33"/>
      <c r="H1" s="33"/>
      <c r="I1" s="33"/>
      <c r="J1" s="33"/>
      <c r="K1" s="33"/>
      <c r="L1" s="211" t="s">
        <v>182</v>
      </c>
      <c r="M1" s="33"/>
      <c r="N1" s="33"/>
      <c r="O1" s="33"/>
      <c r="P1" s="33"/>
      <c r="Q1" s="33"/>
      <c r="R1" s="33"/>
      <c r="S1" s="33"/>
      <c r="T1" s="33"/>
      <c r="U1" s="211" t="s">
        <v>183</v>
      </c>
      <c r="V1" s="33"/>
      <c r="W1" s="33"/>
      <c r="X1" s="33"/>
      <c r="Y1" s="33"/>
      <c r="Z1" s="33"/>
      <c r="AA1" s="33"/>
      <c r="AB1" s="33"/>
      <c r="AC1" s="33"/>
    </row>
    <row r="2" spans="1:29" ht="15.75" customHeight="1" x14ac:dyDescent="0.25">
      <c r="A2" s="34"/>
      <c r="B2" s="34"/>
      <c r="C2" s="204" t="s">
        <v>101</v>
      </c>
      <c r="D2" s="52"/>
      <c r="E2" s="52"/>
      <c r="F2" s="52"/>
      <c r="G2" s="52"/>
      <c r="H2" s="52"/>
      <c r="I2" s="52"/>
      <c r="J2" s="52"/>
      <c r="K2" s="52"/>
      <c r="L2" s="204" t="s">
        <v>99</v>
      </c>
      <c r="M2" s="52"/>
      <c r="N2" s="52"/>
      <c r="O2" s="52"/>
      <c r="P2" s="52"/>
      <c r="Q2" s="52"/>
      <c r="R2" s="52"/>
      <c r="S2" s="52"/>
      <c r="T2" s="52"/>
      <c r="U2" s="204" t="s">
        <v>100</v>
      </c>
      <c r="V2" s="52"/>
      <c r="W2" s="52"/>
      <c r="X2" s="52"/>
      <c r="Y2" s="52"/>
      <c r="Z2" s="52"/>
      <c r="AA2" s="52"/>
      <c r="AB2" s="52"/>
      <c r="AC2" s="52"/>
    </row>
    <row r="3" spans="1:29" s="53" customFormat="1" ht="32.25" customHeight="1" x14ac:dyDescent="0.25">
      <c r="A3" s="239" t="s">
        <v>70</v>
      </c>
      <c r="B3" s="239" t="s">
        <v>68</v>
      </c>
      <c r="C3" s="239" t="s">
        <v>125</v>
      </c>
      <c r="D3" s="241"/>
      <c r="E3" s="241"/>
      <c r="F3" s="239" t="s">
        <v>126</v>
      </c>
      <c r="G3" s="241"/>
      <c r="H3" s="241"/>
      <c r="I3" s="254" t="s">
        <v>127</v>
      </c>
      <c r="J3" s="255"/>
      <c r="K3" s="256"/>
      <c r="L3" s="239" t="s">
        <v>125</v>
      </c>
      <c r="M3" s="241"/>
      <c r="N3" s="241"/>
      <c r="O3" s="239" t="s">
        <v>126</v>
      </c>
      <c r="P3" s="241"/>
      <c r="Q3" s="241"/>
      <c r="R3" s="254" t="s">
        <v>127</v>
      </c>
      <c r="S3" s="255"/>
      <c r="T3" s="256"/>
      <c r="U3" s="239" t="s">
        <v>125</v>
      </c>
      <c r="V3" s="241"/>
      <c r="W3" s="241"/>
      <c r="X3" s="239" t="s">
        <v>126</v>
      </c>
      <c r="Y3" s="241"/>
      <c r="Z3" s="241"/>
      <c r="AA3" s="254" t="s">
        <v>127</v>
      </c>
      <c r="AB3" s="255"/>
      <c r="AC3" s="256"/>
    </row>
    <row r="4" spans="1:29" s="53" customFormat="1" ht="20.25" customHeight="1" x14ac:dyDescent="0.25">
      <c r="A4" s="239"/>
      <c r="B4" s="239"/>
      <c r="C4" s="77" t="s">
        <v>13</v>
      </c>
      <c r="D4" s="77" t="s">
        <v>14</v>
      </c>
      <c r="E4" s="77" t="s">
        <v>15</v>
      </c>
      <c r="F4" s="77" t="s">
        <v>13</v>
      </c>
      <c r="G4" s="77" t="s">
        <v>14</v>
      </c>
      <c r="H4" s="77" t="s">
        <v>15</v>
      </c>
      <c r="I4" s="77" t="s">
        <v>13</v>
      </c>
      <c r="J4" s="77" t="s">
        <v>14</v>
      </c>
      <c r="K4" s="77" t="s">
        <v>15</v>
      </c>
      <c r="L4" s="77" t="s">
        <v>13</v>
      </c>
      <c r="M4" s="77" t="s">
        <v>14</v>
      </c>
      <c r="N4" s="77" t="s">
        <v>15</v>
      </c>
      <c r="O4" s="77" t="s">
        <v>13</v>
      </c>
      <c r="P4" s="77" t="s">
        <v>14</v>
      </c>
      <c r="Q4" s="77" t="s">
        <v>15</v>
      </c>
      <c r="R4" s="77" t="s">
        <v>13</v>
      </c>
      <c r="S4" s="77" t="s">
        <v>14</v>
      </c>
      <c r="T4" s="77" t="s">
        <v>15</v>
      </c>
      <c r="U4" s="77" t="s">
        <v>13</v>
      </c>
      <c r="V4" s="77" t="s">
        <v>14</v>
      </c>
      <c r="W4" s="77" t="s">
        <v>15</v>
      </c>
      <c r="X4" s="77" t="s">
        <v>13</v>
      </c>
      <c r="Y4" s="77" t="s">
        <v>14</v>
      </c>
      <c r="Z4" s="77" t="s">
        <v>15</v>
      </c>
      <c r="AA4" s="77" t="s">
        <v>13</v>
      </c>
      <c r="AB4" s="77" t="s">
        <v>14</v>
      </c>
      <c r="AC4" s="77" t="s">
        <v>15</v>
      </c>
    </row>
    <row r="5" spans="1:29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3</v>
      </c>
      <c r="M5" s="32">
        <v>4</v>
      </c>
      <c r="N5" s="32">
        <v>5</v>
      </c>
      <c r="O5" s="32">
        <v>6</v>
      </c>
      <c r="P5" s="32">
        <v>7</v>
      </c>
      <c r="Q5" s="32">
        <v>8</v>
      </c>
      <c r="R5" s="32">
        <v>9</v>
      </c>
      <c r="S5" s="32">
        <v>10</v>
      </c>
      <c r="T5" s="32">
        <v>11</v>
      </c>
      <c r="U5" s="32">
        <v>3</v>
      </c>
      <c r="V5" s="32">
        <v>4</v>
      </c>
      <c r="W5" s="32">
        <v>5</v>
      </c>
      <c r="X5" s="32">
        <v>6</v>
      </c>
      <c r="Y5" s="32">
        <v>7</v>
      </c>
      <c r="Z5" s="32">
        <v>8</v>
      </c>
      <c r="AA5" s="32">
        <v>9</v>
      </c>
      <c r="AB5" s="32">
        <v>10</v>
      </c>
      <c r="AC5" s="32">
        <v>11</v>
      </c>
    </row>
    <row r="6" spans="1:29" s="58" customFormat="1" ht="18.75" customHeight="1" x14ac:dyDescent="0.25">
      <c r="A6" s="35">
        <v>1</v>
      </c>
      <c r="B6" s="36" t="s">
        <v>16</v>
      </c>
      <c r="C6" s="76">
        <f>IF('Enrl-BackSeries'!C6-EnrlAll!R6&lt;0,"-",(1-EnrlAll!R6/'Enrl-BackSeries'!C6)*100)</f>
        <v>18.099846932768159</v>
      </c>
      <c r="D6" s="76">
        <f>IF('Enrl-BackSeries'!D6-EnrlAll!S6&lt;0,"-",(1-EnrlAll!S6/'Enrl-BackSeries'!D6)*100)</f>
        <v>16.731367366024084</v>
      </c>
      <c r="E6" s="76">
        <f>IF('Enrl-BackSeries'!E6-EnrlAll!T6&lt;0,"-",(1-EnrlAll!T6/'Enrl-BackSeries'!E6)*100)</f>
        <v>17.430234984338988</v>
      </c>
      <c r="F6" s="76">
        <f>IF('Enrl-BackSeries'!F6-EnrlAll!AD6&lt;0,"-",(1-EnrlAll!AD6/'Enrl-BackSeries'!F6)*100)</f>
        <v>32.967825659558073</v>
      </c>
      <c r="G6" s="76">
        <f>IF('Enrl-BackSeries'!G6-EnrlAll!AE6&lt;0,"-",(1-EnrlAll!AE6/'Enrl-BackSeries'!G6)*100)</f>
        <v>32.736616114916536</v>
      </c>
      <c r="H6" s="76">
        <f>IF('Enrl-BackSeries'!H6-EnrlAll!AF6&lt;0,"-",(1-EnrlAll!AF6/'Enrl-BackSeries'!H6)*100)</f>
        <v>32.854434895839589</v>
      </c>
      <c r="I6" s="76">
        <f>IF('Enrl-BackSeries'!I6-EnrlAll!AP6&lt;0,"-",(1-EnrlAll!AP6/'Enrl-BackSeries'!I6)*100)</f>
        <v>45.849766370037074</v>
      </c>
      <c r="J6" s="76">
        <f>IF('Enrl-BackSeries'!J6-EnrlAll!AQ6&lt;0,"-",(1-EnrlAll!AQ6/'Enrl-BackSeries'!J6)*100)</f>
        <v>46.605108339893107</v>
      </c>
      <c r="K6" s="76">
        <f>IF('Enrl-BackSeries'!K6-EnrlAll!AR6&lt;0,"-",(1-EnrlAll!AR6/'Enrl-BackSeries'!K6)*100)</f>
        <v>46.223064208753051</v>
      </c>
      <c r="L6" s="76">
        <f>IF('Enrl-BackSeries'!L6-EnrlSC!R6&lt;=0,"-",(1-EnrlSC!R6/'Enrl-BackSeries'!L6)*100)</f>
        <v>20.217924959688094</v>
      </c>
      <c r="M6" s="76">
        <f>IF('Enrl-BackSeries'!M6-EnrlSC!S6&lt;=0,"-",(1-EnrlSC!S6/'Enrl-BackSeries'!M6)*100)</f>
        <v>18.975396648597808</v>
      </c>
      <c r="N6" s="76">
        <f>IF('Enrl-BackSeries'!N6-EnrlSC!T6&lt;=0,"-",(1-EnrlSC!T6/'Enrl-BackSeries'!N6)*100)</f>
        <v>19.605378758297544</v>
      </c>
      <c r="O6" s="76">
        <f>IF('Enrl-BackSeries'!O6-EnrlSC!AD6&lt;=0,"-",(1-EnrlSC!AD6/'Enrl-BackSeries'!O6)*100)</f>
        <v>36.083497190583735</v>
      </c>
      <c r="P6" s="76">
        <f>IF('Enrl-BackSeries'!P6-EnrlSC!AE6&lt;=0,"-",(1-EnrlSC!AE6/'Enrl-BackSeries'!P6)*100)</f>
        <v>35.616990713322657</v>
      </c>
      <c r="Q6" s="76">
        <f>IF('Enrl-BackSeries'!Q6-EnrlSC!AF6&lt;=0,"-",(1-EnrlSC!AF6/'Enrl-BackSeries'!Q6)*100)</f>
        <v>35.854249808818203</v>
      </c>
      <c r="R6" s="76">
        <f>IF('Enrl-BackSeries'!R6-EnrlSC!AP6&lt;=0,"-",(1-EnrlSC!AP6/'Enrl-BackSeries'!R6)*100)</f>
        <v>49.690277955680799</v>
      </c>
      <c r="S6" s="76">
        <f>IF('Enrl-BackSeries'!S6-EnrlSC!AQ6&lt;=0,"-",(1-EnrlSC!AQ6/'Enrl-BackSeries'!S6)*100)</f>
        <v>49.673995451099316</v>
      </c>
      <c r="T6" s="76">
        <f>IF('Enrl-BackSeries'!T6-EnrlSC!AR6&lt;=0,"-",(1-EnrlSC!AR6/'Enrl-BackSeries'!T6)*100)</f>
        <v>49.682219289392648</v>
      </c>
      <c r="U6" s="76">
        <f>IF('Enrl-BackSeries'!U6-EnrlST!R6&lt;=0,"-",(1-EnrlST!R6/'Enrl-BackSeries'!U6)*100)</f>
        <v>35.531365100179336</v>
      </c>
      <c r="V6" s="76">
        <f>IF('Enrl-BackSeries'!V6-EnrlST!S6&lt;=0,"-",(1-EnrlST!S6/'Enrl-BackSeries'!V6)*100)</f>
        <v>38.219768706934765</v>
      </c>
      <c r="W6" s="76">
        <f>IF('Enrl-BackSeries'!W6-EnrlST!T6&lt;=0,"-",(1-EnrlST!T6/'Enrl-BackSeries'!W6)*100)</f>
        <v>36.846124286882578</v>
      </c>
      <c r="X6" s="76">
        <f>IF('Enrl-BackSeries'!X6-EnrlST!AD6&lt;=0,"-",(1-EnrlST!AD6/'Enrl-BackSeries'!X6)*100)</f>
        <v>60.527942085282959</v>
      </c>
      <c r="Y6" s="76">
        <f>IF('Enrl-BackSeries'!Y6-EnrlST!AE6&lt;=0,"-",(1-EnrlST!AE6/'Enrl-BackSeries'!Y6)*100)</f>
        <v>64.525856537918642</v>
      </c>
      <c r="Z6" s="76">
        <f>IF('Enrl-BackSeries'!Z6-EnrlST!AF6&lt;=0,"-",(1-EnrlST!AF6/'Enrl-BackSeries'!Z6)*100)</f>
        <v>62.489432122749264</v>
      </c>
      <c r="AA6" s="76">
        <f>IF('Enrl-BackSeries'!AA6-EnrlST!AP6&lt;=0,"-",(1-EnrlST!AP6/'Enrl-BackSeries'!AA6)*100)</f>
        <v>71.627089727979936</v>
      </c>
      <c r="AB6" s="76">
        <f>IF('Enrl-BackSeries'!AB6-EnrlST!AQ6&lt;=0,"-",(1-EnrlST!AQ6/'Enrl-BackSeries'!AB6)*100)</f>
        <v>73.771687954592593</v>
      </c>
      <c r="AC6" s="76">
        <f>IF('Enrl-BackSeries'!AC6-EnrlST!AR6&lt;=0,"-",(1-EnrlST!AR6/'Enrl-BackSeries'!AC6)*100)</f>
        <v>72.671474203128383</v>
      </c>
    </row>
    <row r="7" spans="1:29" s="58" customFormat="1" ht="18.75" customHeight="1" x14ac:dyDescent="0.25">
      <c r="A7" s="35">
        <v>2</v>
      </c>
      <c r="B7" s="36" t="s">
        <v>17</v>
      </c>
      <c r="C7" s="76">
        <f>IF('Enrl-BackSeries'!C7-EnrlAll!R7&lt;0,"-",(1-EnrlAll!R7/'Enrl-BackSeries'!C7)*100)</f>
        <v>43.843057064349154</v>
      </c>
      <c r="D7" s="76">
        <f>IF('Enrl-BackSeries'!D7-EnrlAll!S7&lt;0,"-",(1-EnrlAll!S7/'Enrl-BackSeries'!D7)*100)</f>
        <v>42.112453264308314</v>
      </c>
      <c r="E7" s="76">
        <f>IF('Enrl-BackSeries'!E7-EnrlAll!T7&lt;0,"-",(1-EnrlAll!T7/'Enrl-BackSeries'!E7)*100)</f>
        <v>43.02872416009744</v>
      </c>
      <c r="F7" s="76">
        <f>IF('Enrl-BackSeries'!F7-EnrlAll!AD7&lt;0,"-",(1-EnrlAll!AD7/'Enrl-BackSeries'!F7)*100)</f>
        <v>51.670732608856362</v>
      </c>
      <c r="G7" s="76">
        <f>IF('Enrl-BackSeries'!G7-EnrlAll!AE7&lt;0,"-",(1-EnrlAll!AE7/'Enrl-BackSeries'!G7)*100)</f>
        <v>49.077537833701754</v>
      </c>
      <c r="H7" s="76">
        <f>IF('Enrl-BackSeries'!H7-EnrlAll!AF7&lt;0,"-",(1-EnrlAll!AF7/'Enrl-BackSeries'!H7)*100)</f>
        <v>50.464628890031236</v>
      </c>
      <c r="I7" s="76">
        <f>IF('Enrl-BackSeries'!I7-EnrlAll!AP7&lt;0,"-",(1-EnrlAll!AP7/'Enrl-BackSeries'!I7)*100)</f>
        <v>62.264467665449665</v>
      </c>
      <c r="J7" s="76">
        <f>IF('Enrl-BackSeries'!J7-EnrlAll!AQ7&lt;0,"-",(1-EnrlAll!AQ7/'Enrl-BackSeries'!J7)*100)</f>
        <v>61.045106725734996</v>
      </c>
      <c r="K7" s="76">
        <f>IF('Enrl-BackSeries'!K7-EnrlAll!AR7&lt;0,"-",(1-EnrlAll!AR7/'Enrl-BackSeries'!K7)*100)</f>
        <v>61.710113748197656</v>
      </c>
      <c r="L7" s="76">
        <f>IF('Enrl-BackSeries'!L7-EnrlSC!R7&lt;=0,"-",(1-EnrlSC!R7/'Enrl-BackSeries'!L7)*100)</f>
        <v>100</v>
      </c>
      <c r="M7" s="76">
        <f>IF('Enrl-BackSeries'!M7-EnrlSC!S7&lt;=0,"-",(1-EnrlSC!S7/'Enrl-BackSeries'!M7)*100)</f>
        <v>100</v>
      </c>
      <c r="N7" s="76">
        <f>IF('Enrl-BackSeries'!N7-EnrlSC!T7&lt;=0,"-",(1-EnrlSC!T7/'Enrl-BackSeries'!N7)*100)</f>
        <v>100</v>
      </c>
      <c r="O7" s="76">
        <f>IF('Enrl-BackSeries'!O7-EnrlSC!AD7&lt;=0,"-",(1-EnrlSC!AD7/'Enrl-BackSeries'!O7)*100)</f>
        <v>100</v>
      </c>
      <c r="P7" s="76">
        <f>IF('Enrl-BackSeries'!P7-EnrlSC!AE7&lt;=0,"-",(1-EnrlSC!AE7/'Enrl-BackSeries'!P7)*100)</f>
        <v>100</v>
      </c>
      <c r="Q7" s="76">
        <f>IF('Enrl-BackSeries'!Q7-EnrlSC!AF7&lt;=0,"-",(1-EnrlSC!AF7/'Enrl-BackSeries'!Q7)*100)</f>
        <v>100</v>
      </c>
      <c r="R7" s="76">
        <f>IF('Enrl-BackSeries'!R7-EnrlSC!AP7&lt;=0,"-",(1-EnrlSC!AP7/'Enrl-BackSeries'!R7)*100)</f>
        <v>100</v>
      </c>
      <c r="S7" s="76">
        <f>IF('Enrl-BackSeries'!S7-EnrlSC!AQ7&lt;=0,"-",(1-EnrlSC!AQ7/'Enrl-BackSeries'!S7)*100)</f>
        <v>100</v>
      </c>
      <c r="T7" s="76">
        <f>IF('Enrl-BackSeries'!T7-EnrlSC!AR7&lt;=0,"-",(1-EnrlSC!AR7/'Enrl-BackSeries'!T7)*100)</f>
        <v>100</v>
      </c>
      <c r="U7" s="76">
        <f>IF('Enrl-BackSeries'!U7-EnrlST!R7&lt;=0,"-",(1-EnrlST!R7/'Enrl-BackSeries'!U7)*100)</f>
        <v>44.610559780040383</v>
      </c>
      <c r="V7" s="76">
        <f>IF('Enrl-BackSeries'!V7-EnrlST!S7&lt;=0,"-",(1-EnrlST!S7/'Enrl-BackSeries'!V7)*100)</f>
        <v>42.697705609043446</v>
      </c>
      <c r="W7" s="76">
        <f>IF('Enrl-BackSeries'!W7-EnrlST!T7&lt;=0,"-",(1-EnrlST!T7/'Enrl-BackSeries'!W7)*100)</f>
        <v>43.706119490872851</v>
      </c>
      <c r="X7" s="76">
        <f>IF('Enrl-BackSeries'!X7-EnrlST!AD7&lt;=0,"-",(1-EnrlST!AD7/'Enrl-BackSeries'!X7)*100)</f>
        <v>54.374594944912502</v>
      </c>
      <c r="Y7" s="76">
        <f>IF('Enrl-BackSeries'!Y7-EnrlST!AE7&lt;=0,"-",(1-EnrlST!AE7/'Enrl-BackSeries'!Y7)*100)</f>
        <v>48.360800992379936</v>
      </c>
      <c r="Z7" s="76">
        <f>IF('Enrl-BackSeries'!Z7-EnrlST!AF7&lt;=0,"-",(1-EnrlST!AF7/'Enrl-BackSeries'!Z7)*100)</f>
        <v>51.622147723586018</v>
      </c>
      <c r="AA7" s="76">
        <f>IF('Enrl-BackSeries'!AA7-EnrlST!AP7&lt;=0,"-",(1-EnrlST!AP7/'Enrl-BackSeries'!AA7)*100)</f>
        <v>63.636363636363633</v>
      </c>
      <c r="AB7" s="76">
        <f>IF('Enrl-BackSeries'!AB7-EnrlST!AQ7&lt;=0,"-",(1-EnrlST!AQ7/'Enrl-BackSeries'!AB7)*100)</f>
        <v>63.338493292053663</v>
      </c>
      <c r="AC7" s="76">
        <f>IF('Enrl-BackSeries'!AC7-EnrlST!AR7&lt;=0,"-",(1-EnrlST!AR7/'Enrl-BackSeries'!AC7)*100)</f>
        <v>63.49949617687156</v>
      </c>
    </row>
    <row r="8" spans="1:29" s="58" customFormat="1" ht="18.75" customHeight="1" x14ac:dyDescent="0.25">
      <c r="A8" s="35">
        <v>3</v>
      </c>
      <c r="B8" s="36" t="s">
        <v>49</v>
      </c>
      <c r="C8" s="76">
        <f>IF('Enrl-BackSeries'!C8-EnrlAll!R8&lt;0,"-",(1-EnrlAll!R8/'Enrl-BackSeries'!C8)*100)</f>
        <v>33.168854320836815</v>
      </c>
      <c r="D8" s="76">
        <f>IF('Enrl-BackSeries'!D8-EnrlAll!S8&lt;0,"-",(1-EnrlAll!S8/'Enrl-BackSeries'!D8)*100)</f>
        <v>26.419015643235355</v>
      </c>
      <c r="E8" s="76">
        <f>IF('Enrl-BackSeries'!E8-EnrlAll!T8&lt;0,"-",(1-EnrlAll!T8/'Enrl-BackSeries'!E8)*100)</f>
        <v>29.852304137376784</v>
      </c>
      <c r="F8" s="76">
        <f>IF('Enrl-BackSeries'!F8-EnrlAll!AD8&lt;0,"-",(1-EnrlAll!AD8/'Enrl-BackSeries'!F8)*100)</f>
        <v>49.751412429378526</v>
      </c>
      <c r="G8" s="76">
        <f>IF('Enrl-BackSeries'!G8-EnrlAll!AE8&lt;0,"-",(1-EnrlAll!AE8/'Enrl-BackSeries'!G8)*100)</f>
        <v>58.208342034301488</v>
      </c>
      <c r="H8" s="76">
        <f>IF('Enrl-BackSeries'!H8-EnrlAll!AF8&lt;0,"-",(1-EnrlAll!AF8/'Enrl-BackSeries'!H8)*100)</f>
        <v>53.970606886930049</v>
      </c>
      <c r="I8" s="76">
        <f>IF('Enrl-BackSeries'!I8-EnrlAll!AP8&lt;0,"-",(1-EnrlAll!AP8/'Enrl-BackSeries'!I8)*100)</f>
        <v>76.829742045431999</v>
      </c>
      <c r="J8" s="76">
        <f>IF('Enrl-BackSeries'!J8-EnrlAll!AQ8&lt;0,"-",(1-EnrlAll!AQ8/'Enrl-BackSeries'!J8)*100)</f>
        <v>78.05312887084807</v>
      </c>
      <c r="K8" s="76">
        <f>IF('Enrl-BackSeries'!K8-EnrlAll!AR8&lt;0,"-",(1-EnrlAll!AR8/'Enrl-BackSeries'!K8)*100)</f>
        <v>77.398076619417225</v>
      </c>
      <c r="L8" s="76">
        <f>IF('Enrl-BackSeries'!L8-EnrlSC!R8&lt;=0,"-",(1-EnrlSC!R8/'Enrl-BackSeries'!L8)*100)</f>
        <v>28.81723498359252</v>
      </c>
      <c r="M8" s="76">
        <f>IF('Enrl-BackSeries'!M8-EnrlSC!S8&lt;=0,"-",(1-EnrlSC!S8/'Enrl-BackSeries'!M8)*100)</f>
        <v>23.381782070957847</v>
      </c>
      <c r="N8" s="76">
        <f>IF('Enrl-BackSeries'!N8-EnrlSC!T8&lt;=0,"-",(1-EnrlSC!T8/'Enrl-BackSeries'!N8)*100)</f>
        <v>26.171714804616553</v>
      </c>
      <c r="O8" s="76">
        <f>IF('Enrl-BackSeries'!O8-EnrlSC!AD8&lt;=0,"-",(1-EnrlSC!AD8/'Enrl-BackSeries'!O8)*100)</f>
        <v>39.391949410190932</v>
      </c>
      <c r="P8" s="76">
        <f>IF('Enrl-BackSeries'!P8-EnrlSC!AE8&lt;=0,"-",(1-EnrlSC!AE8/'Enrl-BackSeries'!P8)*100)</f>
        <v>48.775561726836656</v>
      </c>
      <c r="Q8" s="76">
        <f>IF('Enrl-BackSeries'!Q8-EnrlSC!AF8&lt;=0,"-",(1-EnrlSC!AF8/'Enrl-BackSeries'!Q8)*100)</f>
        <v>43.996283679157635</v>
      </c>
      <c r="R8" s="76" t="str">
        <f>IF('Enrl-BackSeries'!R8-EnrlSC!AP8&lt;=0,"-",(1-EnrlSC!AP8/'Enrl-BackSeries'!R8)*100)</f>
        <v>-</v>
      </c>
      <c r="S8" s="76" t="str">
        <f>IF('Enrl-BackSeries'!S8-EnrlSC!AQ8&lt;=0,"-",(1-EnrlSC!AQ8/'Enrl-BackSeries'!S8)*100)</f>
        <v>-</v>
      </c>
      <c r="T8" s="76" t="str">
        <f>IF('Enrl-BackSeries'!T8-EnrlSC!AR8&lt;=0,"-",(1-EnrlSC!AR8/'Enrl-BackSeries'!T8)*100)</f>
        <v>-</v>
      </c>
      <c r="U8" s="76">
        <f>IF('Enrl-BackSeries'!U8-EnrlST!R8&lt;=0,"-",(1-EnrlST!R8/'Enrl-BackSeries'!U8)*100)</f>
        <v>26.849619167910589</v>
      </c>
      <c r="V8" s="76">
        <f>IF('Enrl-BackSeries'!V8-EnrlST!S8&lt;=0,"-",(1-EnrlST!S8/'Enrl-BackSeries'!V8)*100)</f>
        <v>24.509332769458492</v>
      </c>
      <c r="W8" s="76">
        <f>IF('Enrl-BackSeries'!W8-EnrlST!T8&lt;=0,"-",(1-EnrlST!T8/'Enrl-BackSeries'!W8)*100)</f>
        <v>25.682090625749222</v>
      </c>
      <c r="X8" s="76">
        <f>IF('Enrl-BackSeries'!X8-EnrlST!AD8&lt;=0,"-",(1-EnrlST!AD8/'Enrl-BackSeries'!X8)*100)</f>
        <v>49.680358124558232</v>
      </c>
      <c r="Y8" s="76">
        <f>IF('Enrl-BackSeries'!Y8-EnrlST!AE8&lt;=0,"-",(1-EnrlST!AE8/'Enrl-BackSeries'!Y8)*100)</f>
        <v>57.147394667047813</v>
      </c>
      <c r="Z8" s="76">
        <f>IF('Enrl-BackSeries'!Z8-EnrlST!AF8&lt;=0,"-",(1-EnrlST!AF8/'Enrl-BackSeries'!Z8)*100)</f>
        <v>53.393297112894054</v>
      </c>
      <c r="AA8" s="76" t="str">
        <f>IF('Enrl-BackSeries'!AA8-EnrlST!AP8&lt;=0,"-",(1-EnrlST!AP8/'Enrl-BackSeries'!AA8)*100)</f>
        <v>-</v>
      </c>
      <c r="AB8" s="76" t="str">
        <f>IF('Enrl-BackSeries'!AB8-EnrlST!AQ8&lt;=0,"-",(1-EnrlST!AQ8/'Enrl-BackSeries'!AB8)*100)</f>
        <v>-</v>
      </c>
      <c r="AC8" s="76" t="str">
        <f>IF('Enrl-BackSeries'!AC8-EnrlST!AR8&lt;=0,"-",(1-EnrlST!AR8/'Enrl-BackSeries'!AC8)*100)</f>
        <v>-</v>
      </c>
    </row>
    <row r="9" spans="1:29" s="58" customFormat="1" ht="18.75" customHeight="1" x14ac:dyDescent="0.25">
      <c r="A9" s="35">
        <v>4</v>
      </c>
      <c r="B9" s="36" t="s">
        <v>18</v>
      </c>
      <c r="C9" s="76">
        <f>IF('Enrl-BackSeries'!C9-EnrlAll!R9&lt;0,"-",(1-EnrlAll!R9/'Enrl-BackSeries'!C9)*100)</f>
        <v>39.234426958942258</v>
      </c>
      <c r="D9" s="76">
        <f>IF('Enrl-BackSeries'!D9-EnrlAll!S9&lt;0,"-",(1-EnrlAll!S9/'Enrl-BackSeries'!D9)*100)</f>
        <v>30.733837883717641</v>
      </c>
      <c r="E9" s="76">
        <f>IF('Enrl-BackSeries'!E9-EnrlAll!T9&lt;0,"-",(1-EnrlAll!T9/'Enrl-BackSeries'!E9)*100)</f>
        <v>35.707214680648178</v>
      </c>
      <c r="F9" s="76">
        <f>IF('Enrl-BackSeries'!F9-EnrlAll!AD9&lt;0,"-",(1-EnrlAll!AD9/'Enrl-BackSeries'!F9)*100)</f>
        <v>58.544909522241163</v>
      </c>
      <c r="G9" s="76">
        <f>IF('Enrl-BackSeries'!G9-EnrlAll!AE9&lt;0,"-",(1-EnrlAll!AE9/'Enrl-BackSeries'!G9)*100)</f>
        <v>57.977898227075819</v>
      </c>
      <c r="H9" s="76">
        <f>IF('Enrl-BackSeries'!H9-EnrlAll!AF9&lt;0,"-",(1-EnrlAll!AF9/'Enrl-BackSeries'!H9)*100)</f>
        <v>58.290471596058822</v>
      </c>
      <c r="I9" s="76">
        <f>IF('Enrl-BackSeries'!I9-EnrlAll!AP9&lt;0,"-",(1-EnrlAll!AP9/'Enrl-BackSeries'!I9)*100)</f>
        <v>64.38212063750764</v>
      </c>
      <c r="J9" s="76">
        <f>IF('Enrl-BackSeries'!J9-EnrlAll!AQ9&lt;0,"-",(1-EnrlAll!AQ9/'Enrl-BackSeries'!J9)*100)</f>
        <v>58.855415244726061</v>
      </c>
      <c r="K9" s="76">
        <f>IF('Enrl-BackSeries'!K9-EnrlAll!AR9&lt;0,"-",(1-EnrlAll!AR9/'Enrl-BackSeries'!K9)*100)</f>
        <v>62.248265583492298</v>
      </c>
      <c r="L9" s="76">
        <f>IF('Enrl-BackSeries'!L9-EnrlSC!R9&lt;=0,"-",(1-EnrlSC!R9/'Enrl-BackSeries'!L9)*100)</f>
        <v>40.895945497982467</v>
      </c>
      <c r="M9" s="76">
        <f>IF('Enrl-BackSeries'!M9-EnrlSC!S9&lt;=0,"-",(1-EnrlSC!S9/'Enrl-BackSeries'!M9)*100)</f>
        <v>35.854756077799152</v>
      </c>
      <c r="N9" s="76">
        <f>IF('Enrl-BackSeries'!N9-EnrlSC!T9&lt;=0,"-",(1-EnrlSC!T9/'Enrl-BackSeries'!N9)*100)</f>
        <v>38.841658440610694</v>
      </c>
      <c r="O9" s="76">
        <f>IF('Enrl-BackSeries'!O9-EnrlSC!AD9&lt;=0,"-",(1-EnrlSC!AD9/'Enrl-BackSeries'!O9)*100)</f>
        <v>64.021497700882563</v>
      </c>
      <c r="P9" s="76">
        <f>IF('Enrl-BackSeries'!P9-EnrlSC!AE9&lt;=0,"-",(1-EnrlSC!AE9/'Enrl-BackSeries'!P9)*100)</f>
        <v>58.581793353058401</v>
      </c>
      <c r="Q9" s="76">
        <f>IF('Enrl-BackSeries'!Q9-EnrlSC!AF9&lt;=0,"-",(1-EnrlSC!AF9/'Enrl-BackSeries'!Q9)*100)</f>
        <v>61.930911480334181</v>
      </c>
      <c r="R9" s="76">
        <f>IF('Enrl-BackSeries'!R9-EnrlSC!AP9&lt;=0,"-",(1-EnrlSC!AP9/'Enrl-BackSeries'!R9)*100)</f>
        <v>79.750144289491701</v>
      </c>
      <c r="S9" s="76">
        <f>IF('Enrl-BackSeries'!S9-EnrlSC!AQ9&lt;=0,"-",(1-EnrlSC!AQ9/'Enrl-BackSeries'!S9)*100)</f>
        <v>79.904003145289437</v>
      </c>
      <c r="T9" s="76">
        <f>IF('Enrl-BackSeries'!T9-EnrlSC!AR9&lt;=0,"-",(1-EnrlSC!AR9/'Enrl-BackSeries'!T9)*100)</f>
        <v>79.808705519980549</v>
      </c>
      <c r="U9" s="76">
        <f>IF('Enrl-BackSeries'!U9-EnrlST!R9&lt;=0,"-",(1-EnrlST!R9/'Enrl-BackSeries'!U9)*100)</f>
        <v>31.600054687143963</v>
      </c>
      <c r="V9" s="76">
        <f>IF('Enrl-BackSeries'!V9-EnrlST!S9&lt;=0,"-",(1-EnrlST!S9/'Enrl-BackSeries'!V9)*100)</f>
        <v>19.812513949854925</v>
      </c>
      <c r="W9" s="76">
        <f>IF('Enrl-BackSeries'!W9-EnrlST!T9&lt;=0,"-",(1-EnrlST!T9/'Enrl-BackSeries'!W9)*100)</f>
        <v>27.12242821614289</v>
      </c>
      <c r="X9" s="76">
        <f>IF('Enrl-BackSeries'!X9-EnrlST!AD9&lt;=0,"-",(1-EnrlST!AD9/'Enrl-BackSeries'!X9)*100)</f>
        <v>59.14422113514469</v>
      </c>
      <c r="Y9" s="76">
        <f>IF('Enrl-BackSeries'!Y9-EnrlST!AE9&lt;=0,"-",(1-EnrlST!AE9/'Enrl-BackSeries'!Y9)*100)</f>
        <v>47.00557836017262</v>
      </c>
      <c r="Z9" s="76">
        <f>IF('Enrl-BackSeries'!Z9-EnrlST!AF9&lt;=0,"-",(1-EnrlST!AF9/'Enrl-BackSeries'!Z9)*100)</f>
        <v>54.786912498110929</v>
      </c>
      <c r="AA9" s="76">
        <f>IF('Enrl-BackSeries'!AA9-EnrlST!AP9&lt;=0,"-",(1-EnrlST!AP9/'Enrl-BackSeries'!AA9)*100)</f>
        <v>72.174377461779827</v>
      </c>
      <c r="AB9" s="76">
        <f>IF('Enrl-BackSeries'!AB9-EnrlST!AQ9&lt;=0,"-",(1-EnrlST!AQ9/'Enrl-BackSeries'!AB9)*100)</f>
        <v>68.970736629667002</v>
      </c>
      <c r="AC9" s="76">
        <f>IF('Enrl-BackSeries'!AC9-EnrlST!AR9&lt;=0,"-",(1-EnrlST!AR9/'Enrl-BackSeries'!AC9)*100)</f>
        <v>71.065613131357225</v>
      </c>
    </row>
    <row r="10" spans="1:29" s="58" customFormat="1" ht="18.75" customHeight="1" x14ac:dyDescent="0.25">
      <c r="A10" s="35">
        <v>5</v>
      </c>
      <c r="B10" s="40" t="s">
        <v>19</v>
      </c>
      <c r="C10" s="76">
        <f>IF('Enrl-BackSeries'!C10-EnrlAll!R10&lt;0,"-",(1-EnrlAll!R10/'Enrl-BackSeries'!C10)*100)</f>
        <v>29.731780407475494</v>
      </c>
      <c r="D10" s="76">
        <f>IF('Enrl-BackSeries'!D10-EnrlAll!S10&lt;0,"-",(1-EnrlAll!S10/'Enrl-BackSeries'!D10)*100)</f>
        <v>32.24560982078961</v>
      </c>
      <c r="E10" s="76">
        <f>IF('Enrl-BackSeries'!E10-EnrlAll!T10&lt;0,"-",(1-EnrlAll!T10/'Enrl-BackSeries'!E10)*100)</f>
        <v>30.960787048250992</v>
      </c>
      <c r="F10" s="76">
        <f>IF('Enrl-BackSeries'!F10-EnrlAll!AD10&lt;0,"-",(1-EnrlAll!AD10/'Enrl-BackSeries'!F10)*100)</f>
        <v>47.659924041289159</v>
      </c>
      <c r="G10" s="76">
        <f>IF('Enrl-BackSeries'!G10-EnrlAll!AE10&lt;0,"-",(1-EnrlAll!AE10/'Enrl-BackSeries'!G10)*100)</f>
        <v>48.971364638487124</v>
      </c>
      <c r="H10" s="76">
        <f>IF('Enrl-BackSeries'!H10-EnrlAll!AF10&lt;0,"-",(1-EnrlAll!AF10/'Enrl-BackSeries'!H10)*100)</f>
        <v>48.294862724289054</v>
      </c>
      <c r="I10" s="76">
        <f>IF('Enrl-BackSeries'!I10-EnrlAll!AP10&lt;0,"-",(1-EnrlAll!AP10/'Enrl-BackSeries'!I10)*100)</f>
        <v>58.353912113192678</v>
      </c>
      <c r="J10" s="76">
        <f>IF('Enrl-BackSeries'!J10-EnrlAll!AQ10&lt;0,"-",(1-EnrlAll!AQ10/'Enrl-BackSeries'!J10)*100)</f>
        <v>57.520638282509807</v>
      </c>
      <c r="K10" s="76">
        <f>IF('Enrl-BackSeries'!K10-EnrlAll!AR10&lt;0,"-",(1-EnrlAll!AR10/'Enrl-BackSeries'!K10)*100)</f>
        <v>57.961236210726888</v>
      </c>
      <c r="L10" s="76">
        <f>IF('Enrl-BackSeries'!L10-EnrlSC!R10&lt;=0,"-",(1-EnrlSC!R10/'Enrl-BackSeries'!L10)*100)</f>
        <v>42.277962232828393</v>
      </c>
      <c r="M10" s="76">
        <f>IF('Enrl-BackSeries'!M10-EnrlSC!S10&lt;=0,"-",(1-EnrlSC!S10/'Enrl-BackSeries'!M10)*100)</f>
        <v>47.042835815182031</v>
      </c>
      <c r="N10" s="76">
        <f>IF('Enrl-BackSeries'!N10-EnrlSC!T10&lt;=0,"-",(1-EnrlSC!T10/'Enrl-BackSeries'!N10)*100)</f>
        <v>44.679783628025447</v>
      </c>
      <c r="O10" s="76">
        <f>IF('Enrl-BackSeries'!O10-EnrlSC!AD10&lt;=0,"-",(1-EnrlSC!AD10/'Enrl-BackSeries'!O10)*100)</f>
        <v>50.297619047619044</v>
      </c>
      <c r="P10" s="76">
        <f>IF('Enrl-BackSeries'!P10-EnrlSC!AE10&lt;=0,"-",(1-EnrlSC!AE10/'Enrl-BackSeries'!P10)*100)</f>
        <v>46.864330965986888</v>
      </c>
      <c r="Q10" s="76">
        <f>IF('Enrl-BackSeries'!Q10-EnrlSC!AF10&lt;=0,"-",(1-EnrlSC!AF10/'Enrl-BackSeries'!Q10)*100)</f>
        <v>48.747331019529923</v>
      </c>
      <c r="R10" s="76">
        <f>IF('Enrl-BackSeries'!R10-EnrlSC!AP10&lt;=0,"-",(1-EnrlSC!AP10/'Enrl-BackSeries'!R10)*100)</f>
        <v>57.601373175098281</v>
      </c>
      <c r="S10" s="76">
        <f>IF('Enrl-BackSeries'!S10-EnrlSC!AQ10&lt;=0,"-",(1-EnrlSC!AQ10/'Enrl-BackSeries'!S10)*100)</f>
        <v>60.507605820105816</v>
      </c>
      <c r="T10" s="76">
        <f>IF('Enrl-BackSeries'!T10-EnrlSC!AR10&lt;=0,"-",(1-EnrlSC!AR10/'Enrl-BackSeries'!T10)*100)</f>
        <v>58.972358991858819</v>
      </c>
      <c r="U10" s="76">
        <f>IF('Enrl-BackSeries'!U10-EnrlST!R10&lt;=0,"-",(1-EnrlST!R10/'Enrl-BackSeries'!U10)*100)</f>
        <v>38.4435081259073</v>
      </c>
      <c r="V10" s="76">
        <f>IF('Enrl-BackSeries'!V10-EnrlST!S10&lt;=0,"-",(1-EnrlST!S10/'Enrl-BackSeries'!V10)*100)</f>
        <v>42.130017255061844</v>
      </c>
      <c r="W10" s="76">
        <f>IF('Enrl-BackSeries'!W10-EnrlST!T10&lt;=0,"-",(1-EnrlST!T10/'Enrl-BackSeries'!W10)*100)</f>
        <v>40.261194833540351</v>
      </c>
      <c r="X10" s="76">
        <f>IF('Enrl-BackSeries'!X10-EnrlST!AD10&lt;=0,"-",(1-EnrlST!AD10/'Enrl-BackSeries'!X10)*100)</f>
        <v>45.389048991354464</v>
      </c>
      <c r="Y10" s="76">
        <f>IF('Enrl-BackSeries'!Y10-EnrlST!AE10&lt;=0,"-",(1-EnrlST!AE10/'Enrl-BackSeries'!Y10)*100)</f>
        <v>49.540873041821186</v>
      </c>
      <c r="Z10" s="76">
        <f>IF('Enrl-BackSeries'!Z10-EnrlST!AF10&lt;=0,"-",(1-EnrlST!AF10/'Enrl-BackSeries'!Z10)*100)</f>
        <v>47.414103399414067</v>
      </c>
      <c r="AA10" s="76">
        <f>IF('Enrl-BackSeries'!AA10-EnrlST!AP10&lt;=0,"-",(1-EnrlST!AP10/'Enrl-BackSeries'!AA10)*100)</f>
        <v>63.262592031789524</v>
      </c>
      <c r="AB10" s="76">
        <f>IF('Enrl-BackSeries'!AB10-EnrlST!AQ10&lt;=0,"-",(1-EnrlST!AQ10/'Enrl-BackSeries'!AB10)*100)</f>
        <v>62.016524751046333</v>
      </c>
      <c r="AC10" s="76">
        <f>IF('Enrl-BackSeries'!AC10-EnrlST!AR10&lt;=0,"-",(1-EnrlST!AR10/'Enrl-BackSeries'!AC10)*100)</f>
        <v>62.676453741222396</v>
      </c>
    </row>
    <row r="11" spans="1:29" s="58" customFormat="1" ht="18.75" customHeight="1" x14ac:dyDescent="0.25">
      <c r="A11" s="35">
        <v>6</v>
      </c>
      <c r="B11" s="36" t="s">
        <v>20</v>
      </c>
      <c r="C11" s="76" t="str">
        <f>IF('Enrl-BackSeries'!C11-EnrlAll!R11&lt;0,"-",(1-EnrlAll!R11/'Enrl-BackSeries'!C11)*100)</f>
        <v>-</v>
      </c>
      <c r="D11" s="76">
        <f>IF('Enrl-BackSeries'!D11-EnrlAll!S11&lt;0,"-",(1-EnrlAll!S11/'Enrl-BackSeries'!D11)*100)</f>
        <v>2.4159499609069601</v>
      </c>
      <c r="E11" s="76" t="str">
        <f>IF('Enrl-BackSeries'!E11-EnrlAll!T11&lt;0,"-",(1-EnrlAll!T11/'Enrl-BackSeries'!E11)*100)</f>
        <v>-</v>
      </c>
      <c r="F11" s="76" t="str">
        <f>IF('Enrl-BackSeries'!F11-EnrlAll!AD11&lt;0,"-",(1-EnrlAll!AD11/'Enrl-BackSeries'!F11)*100)</f>
        <v>-</v>
      </c>
      <c r="G11" s="76" t="str">
        <f>IF('Enrl-BackSeries'!G11-EnrlAll!AE11&lt;0,"-",(1-EnrlAll!AE11/'Enrl-BackSeries'!G11)*100)</f>
        <v>-</v>
      </c>
      <c r="H11" s="76" t="str">
        <f>IF('Enrl-BackSeries'!H11-EnrlAll!AF11&lt;0,"-",(1-EnrlAll!AF11/'Enrl-BackSeries'!H11)*100)</f>
        <v>-</v>
      </c>
      <c r="I11" s="76">
        <f>IF('Enrl-BackSeries'!I11-EnrlAll!AP11&lt;0,"-",(1-EnrlAll!AP11/'Enrl-BackSeries'!I11)*100)</f>
        <v>29.337021350159908</v>
      </c>
      <c r="J11" s="76">
        <f>IF('Enrl-BackSeries'!J11-EnrlAll!AQ11&lt;0,"-",(1-EnrlAll!AQ11/'Enrl-BackSeries'!J11)*100)</f>
        <v>26.862781261527115</v>
      </c>
      <c r="K11" s="76">
        <f>IF('Enrl-BackSeries'!K11-EnrlAll!AR11&lt;0,"-",(1-EnrlAll!AR11/'Enrl-BackSeries'!K11)*100)</f>
        <v>28.139918797126672</v>
      </c>
      <c r="L11" s="76">
        <f>IF('Enrl-BackSeries'!L11-EnrlSC!R11&lt;=0,"-",(1-EnrlSC!R11/'Enrl-BackSeries'!L11)*100)</f>
        <v>9.8314606741572987</v>
      </c>
      <c r="M11" s="76">
        <f>IF('Enrl-BackSeries'!M11-EnrlSC!S11&lt;=0,"-",(1-EnrlSC!S11/'Enrl-BackSeries'!M11)*100)</f>
        <v>20.923076923076923</v>
      </c>
      <c r="N11" s="76">
        <f>IF('Enrl-BackSeries'!N11-EnrlSC!T11&lt;=0,"-",(1-EnrlSC!T11/'Enrl-BackSeries'!N11)*100)</f>
        <v>15.124816446402345</v>
      </c>
      <c r="O11" s="76" t="str">
        <f>IF('Enrl-BackSeries'!O11-EnrlSC!AD11&lt;=0,"-",(1-EnrlSC!AD11/'Enrl-BackSeries'!O11)*100)</f>
        <v>-</v>
      </c>
      <c r="P11" s="76" t="str">
        <f>IF('Enrl-BackSeries'!P11-EnrlSC!AE11&lt;=0,"-",(1-EnrlSC!AE11/'Enrl-BackSeries'!P11)*100)</f>
        <v>-</v>
      </c>
      <c r="Q11" s="76" t="str">
        <f>IF('Enrl-BackSeries'!Q11-EnrlSC!AF11&lt;=0,"-",(1-EnrlSC!AF11/'Enrl-BackSeries'!Q11)*100)</f>
        <v>-</v>
      </c>
      <c r="R11" s="76">
        <f>IF('Enrl-BackSeries'!R11-EnrlSC!AP11&lt;=0,"-",(1-EnrlSC!AP11/'Enrl-BackSeries'!R11)*100)</f>
        <v>53.413654618473892</v>
      </c>
      <c r="S11" s="76">
        <f>IF('Enrl-BackSeries'!S11-EnrlSC!AQ11&lt;=0,"-",(1-EnrlSC!AQ11/'Enrl-BackSeries'!S11)*100)</f>
        <v>45.957446808510639</v>
      </c>
      <c r="T11" s="76">
        <f>IF('Enrl-BackSeries'!T11-EnrlSC!AR11&lt;=0,"-",(1-EnrlSC!AR11/'Enrl-BackSeries'!T11)*100)</f>
        <v>49.793388429752063</v>
      </c>
      <c r="U11" s="76" t="str">
        <f>IF('Enrl-BackSeries'!U11-EnrlST!R11&lt;=0,"-",(1-EnrlST!R11/'Enrl-BackSeries'!U11)*100)</f>
        <v>-</v>
      </c>
      <c r="V11" s="76" t="str">
        <f>IF('Enrl-BackSeries'!V11-EnrlST!S11&lt;=0,"-",(1-EnrlST!S11/'Enrl-BackSeries'!V11)*100)</f>
        <v>-</v>
      </c>
      <c r="W11" s="76" t="str">
        <f>IF('Enrl-BackSeries'!W11-EnrlST!T11&lt;=0,"-",(1-EnrlST!T11/'Enrl-BackSeries'!W11)*100)</f>
        <v>-</v>
      </c>
      <c r="X11" s="76" t="str">
        <f>IF('Enrl-BackSeries'!X11-EnrlST!AD11&lt;=0,"-",(1-EnrlST!AD11/'Enrl-BackSeries'!X11)*100)</f>
        <v>-</v>
      </c>
      <c r="Y11" s="76" t="str">
        <f>IF('Enrl-BackSeries'!Y11-EnrlST!AE11&lt;=0,"-",(1-EnrlST!AE11/'Enrl-BackSeries'!Y11)*100)</f>
        <v>-</v>
      </c>
      <c r="Z11" s="76" t="str">
        <f>IF('Enrl-BackSeries'!Z11-EnrlST!AF11&lt;=0,"-",(1-EnrlST!AF11/'Enrl-BackSeries'!Z11)*100)</f>
        <v>-</v>
      </c>
      <c r="AA11" s="76" t="str">
        <f>IF('Enrl-BackSeries'!AA11-EnrlST!AP11&lt;=0,"-",(1-EnrlST!AP11/'Enrl-BackSeries'!AA11)*100)</f>
        <v>-</v>
      </c>
      <c r="AB11" s="76" t="str">
        <f>IF('Enrl-BackSeries'!AB11-EnrlST!AQ11&lt;=0,"-",(1-EnrlST!AQ11/'Enrl-BackSeries'!AB11)*100)</f>
        <v>-</v>
      </c>
      <c r="AC11" s="76" t="str">
        <f>IF('Enrl-BackSeries'!AC11-EnrlST!AR11&lt;=0,"-",(1-EnrlST!AR11/'Enrl-BackSeries'!AC11)*100)</f>
        <v>-</v>
      </c>
    </row>
    <row r="12" spans="1:29" s="58" customFormat="1" ht="18.75" customHeight="1" x14ac:dyDescent="0.25">
      <c r="A12" s="35">
        <v>7</v>
      </c>
      <c r="B12" s="36" t="s">
        <v>21</v>
      </c>
      <c r="C12" s="76">
        <f>IF('Enrl-BackSeries'!C12-EnrlAll!R12&lt;0,"-",(1-EnrlAll!R12/'Enrl-BackSeries'!C12)*100)</f>
        <v>36.929726284650336</v>
      </c>
      <c r="D12" s="76">
        <f>IF('Enrl-BackSeries'!D12-EnrlAll!S12&lt;0,"-",(1-EnrlAll!S12/'Enrl-BackSeries'!D12)*100)</f>
        <v>6.5780735434460835</v>
      </c>
      <c r="E12" s="76">
        <f>IF('Enrl-BackSeries'!E12-EnrlAll!T12&lt;0,"-",(1-EnrlAll!T12/'Enrl-BackSeries'!E12)*100)</f>
        <v>25.703455378629204</v>
      </c>
      <c r="F12" s="76">
        <f>IF('Enrl-BackSeries'!F12-EnrlAll!AD12&lt;0,"-",(1-EnrlAll!AD12/'Enrl-BackSeries'!F12)*100)</f>
        <v>44.626126528062812</v>
      </c>
      <c r="G12" s="76">
        <f>IF('Enrl-BackSeries'!G12-EnrlAll!AE12&lt;0,"-",(1-EnrlAll!AE12/'Enrl-BackSeries'!G12)*100)</f>
        <v>49.400684806494709</v>
      </c>
      <c r="H12" s="76">
        <f>IF('Enrl-BackSeries'!H12-EnrlAll!AF12&lt;0,"-",(1-EnrlAll!AF12/'Enrl-BackSeries'!H12)*100)</f>
        <v>46.693836255276096</v>
      </c>
      <c r="I12" s="76">
        <f>IF('Enrl-BackSeries'!I12-EnrlAll!AP12&lt;0,"-",(1-EnrlAll!AP12/'Enrl-BackSeries'!I12)*100)</f>
        <v>61.117907720881405</v>
      </c>
      <c r="J12" s="76">
        <f>IF('Enrl-BackSeries'!J12-EnrlAll!AQ12&lt;0,"-",(1-EnrlAll!AQ12/'Enrl-BackSeries'!J12)*100)</f>
        <v>52.3734972861727</v>
      </c>
      <c r="K12" s="76">
        <f>IF('Enrl-BackSeries'!K12-EnrlAll!AR12&lt;0,"-",(1-EnrlAll!AR12/'Enrl-BackSeries'!K12)*100)</f>
        <v>57.893465817676002</v>
      </c>
      <c r="L12" s="76">
        <f>IF('Enrl-BackSeries'!L12-EnrlSC!R12&lt;=0,"-",(1-EnrlSC!R12/'Enrl-BackSeries'!L12)*100)</f>
        <v>47.420067160571257</v>
      </c>
      <c r="M12" s="76">
        <f>IF('Enrl-BackSeries'!M12-EnrlSC!S12&lt;=0,"-",(1-EnrlSC!S12/'Enrl-BackSeries'!M12)*100)</f>
        <v>42.715467401938987</v>
      </c>
      <c r="N12" s="76">
        <f>IF('Enrl-BackSeries'!N12-EnrlSC!T12&lt;=0,"-",(1-EnrlSC!T12/'Enrl-BackSeries'!N12)*100)</f>
        <v>45.216020445722307</v>
      </c>
      <c r="O12" s="76">
        <f>IF('Enrl-BackSeries'!O12-EnrlSC!AD12&lt;=0,"-",(1-EnrlSC!AD12/'Enrl-BackSeries'!O12)*100)</f>
        <v>47.941784135784715</v>
      </c>
      <c r="P12" s="76">
        <f>IF('Enrl-BackSeries'!P12-EnrlSC!AE12&lt;=0,"-",(1-EnrlSC!AE12/'Enrl-BackSeries'!P12)*100)</f>
        <v>58.507529115050815</v>
      </c>
      <c r="Q12" s="76">
        <f>IF('Enrl-BackSeries'!Q12-EnrlSC!AF12&lt;=0,"-",(1-EnrlSC!AF12/'Enrl-BackSeries'!Q12)*100)</f>
        <v>52.891665913719166</v>
      </c>
      <c r="R12" s="76">
        <f>IF('Enrl-BackSeries'!R12-EnrlSC!AP12&lt;=0,"-",(1-EnrlSC!AP12/'Enrl-BackSeries'!R12)*100)</f>
        <v>60.393225312078378</v>
      </c>
      <c r="S12" s="76">
        <f>IF('Enrl-BackSeries'!S12-EnrlSC!AQ12&lt;=0,"-",(1-EnrlSC!AQ12/'Enrl-BackSeries'!S12)*100)</f>
        <v>69.262435167709441</v>
      </c>
      <c r="T12" s="76">
        <f>IF('Enrl-BackSeries'!T12-EnrlSC!AR12&lt;=0,"-",(1-EnrlSC!AR12/'Enrl-BackSeries'!T12)*100)</f>
        <v>64.54829007463519</v>
      </c>
      <c r="U12" s="76">
        <f>IF('Enrl-BackSeries'!U12-EnrlST!R12&lt;=0,"-",(1-EnrlST!R12/'Enrl-BackSeries'!U12)*100)</f>
        <v>50.922077065188695</v>
      </c>
      <c r="V12" s="76">
        <f>IF('Enrl-BackSeries'!V12-EnrlST!S12&lt;=0,"-",(1-EnrlST!S12/'Enrl-BackSeries'!V12)*100)</f>
        <v>44.556153841059164</v>
      </c>
      <c r="W12" s="76">
        <f>IF('Enrl-BackSeries'!W12-EnrlST!T12&lt;=0,"-",(1-EnrlST!T12/'Enrl-BackSeries'!W12)*100)</f>
        <v>48.034453026656934</v>
      </c>
      <c r="X12" s="76">
        <f>IF('Enrl-BackSeries'!X12-EnrlST!AD12&lt;=0,"-",(1-EnrlST!AD12/'Enrl-BackSeries'!X12)*100)</f>
        <v>69.397358282883872</v>
      </c>
      <c r="Y12" s="76">
        <f>IF('Enrl-BackSeries'!Y12-EnrlST!AE12&lt;=0,"-",(1-EnrlST!AE12/'Enrl-BackSeries'!Y12)*100)</f>
        <v>71.179777515546078</v>
      </c>
      <c r="Z12" s="76">
        <f>IF('Enrl-BackSeries'!Z12-EnrlST!AF12&lt;=0,"-",(1-EnrlST!AF12/'Enrl-BackSeries'!Z12)*100)</f>
        <v>70.205868732370647</v>
      </c>
      <c r="AA12" s="76">
        <f>IF('Enrl-BackSeries'!AA12-EnrlST!AP12&lt;=0,"-",(1-EnrlST!AP12/'Enrl-BackSeries'!AA12)*100)</f>
        <v>79.702994856982215</v>
      </c>
      <c r="AB12" s="76">
        <f>IF('Enrl-BackSeries'!AB12-EnrlST!AQ12&lt;=0,"-",(1-EnrlST!AQ12/'Enrl-BackSeries'!AB12)*100)</f>
        <v>75.160855505607543</v>
      </c>
      <c r="AC12" s="76">
        <f>IF('Enrl-BackSeries'!AC12-EnrlST!AR12&lt;=0,"-",(1-EnrlST!AR12/'Enrl-BackSeries'!AC12)*100)</f>
        <v>77.642675565943392</v>
      </c>
    </row>
    <row r="13" spans="1:29" s="58" customFormat="1" ht="18.75" customHeight="1" x14ac:dyDescent="0.25">
      <c r="A13" s="35">
        <v>8</v>
      </c>
      <c r="B13" s="36" t="s">
        <v>22</v>
      </c>
      <c r="C13" s="76">
        <f>IF('Enrl-BackSeries'!C13-EnrlAll!R13&lt;0,"-",(1-EnrlAll!R13/'Enrl-BackSeries'!C13)*100)</f>
        <v>9.8246623695518736</v>
      </c>
      <c r="D13" s="76">
        <f>IF('Enrl-BackSeries'!D13-EnrlAll!S13&lt;0,"-",(1-EnrlAll!S13/'Enrl-BackSeries'!D13)*100)</f>
        <v>8.9473193141780705</v>
      </c>
      <c r="E13" s="76">
        <f>IF('Enrl-BackSeries'!E13-EnrlAll!T13&lt;0,"-",(1-EnrlAll!T13/'Enrl-BackSeries'!E13)*100)</f>
        <v>9.4181131655936774</v>
      </c>
      <c r="F13" s="76">
        <f>IF('Enrl-BackSeries'!F13-EnrlAll!AD13&lt;0,"-",(1-EnrlAll!AD13/'Enrl-BackSeries'!F13)*100)</f>
        <v>5.2631578947368478</v>
      </c>
      <c r="G13" s="76">
        <f>IF('Enrl-BackSeries'!G13-EnrlAll!AE13&lt;0,"-",(1-EnrlAll!AE13/'Enrl-BackSeries'!G13)*100)</f>
        <v>3.8548730676776999</v>
      </c>
      <c r="H13" s="76">
        <f>IF('Enrl-BackSeries'!H13-EnrlAll!AF13&lt;0,"-",(1-EnrlAll!AF13/'Enrl-BackSeries'!H13)*100)</f>
        <v>4.608727043208372</v>
      </c>
      <c r="I13" s="76">
        <f>IF('Enrl-BackSeries'!I13-EnrlAll!AP13&lt;0,"-",(1-EnrlAll!AP13/'Enrl-BackSeries'!I13)*100)</f>
        <v>13.157654657750451</v>
      </c>
      <c r="J13" s="76">
        <f>IF('Enrl-BackSeries'!J13-EnrlAll!AQ13&lt;0,"-",(1-EnrlAll!AQ13/'Enrl-BackSeries'!J13)*100)</f>
        <v>7.0984029416607193</v>
      </c>
      <c r="K13" s="76">
        <f>IF('Enrl-BackSeries'!K13-EnrlAll!AR13&lt;0,"-",(1-EnrlAll!AR13/'Enrl-BackSeries'!K13)*100)</f>
        <v>10.40738747895057</v>
      </c>
      <c r="L13" s="76">
        <f>IF('Enrl-BackSeries'!L13-EnrlSC!R13&lt;=0,"-",(1-EnrlSC!R13/'Enrl-BackSeries'!L13)*100)</f>
        <v>3.3723709014264247</v>
      </c>
      <c r="M13" s="76">
        <f>IF('Enrl-BackSeries'!M13-EnrlSC!S13&lt;=0,"-",(1-EnrlSC!S13/'Enrl-BackSeries'!M13)*100)</f>
        <v>0.91772099286770992</v>
      </c>
      <c r="N13" s="76">
        <f>IF('Enrl-BackSeries'!N13-EnrlSC!T13&lt;=0,"-",(1-EnrlSC!T13/'Enrl-BackSeries'!N13)*100)</f>
        <v>2.2145545796737776</v>
      </c>
      <c r="O13" s="76">
        <f>IF('Enrl-BackSeries'!O13-EnrlSC!AD13&lt;=0,"-",(1-EnrlSC!AD13/'Enrl-BackSeries'!O13)*100)</f>
        <v>15.337078651685399</v>
      </c>
      <c r="P13" s="76">
        <f>IF('Enrl-BackSeries'!P13-EnrlSC!AE13&lt;=0,"-",(1-EnrlSC!AE13/'Enrl-BackSeries'!P13)*100)</f>
        <v>10.383232482679993</v>
      </c>
      <c r="Q13" s="76">
        <f>IF('Enrl-BackSeries'!Q13-EnrlSC!AF13&lt;=0,"-",(1-EnrlSC!AF13/'Enrl-BackSeries'!Q13)*100)</f>
        <v>13.004665758288947</v>
      </c>
      <c r="R13" s="76">
        <f>IF('Enrl-BackSeries'!R13-EnrlSC!AP13&lt;=0,"-",(1-EnrlSC!AP13/'Enrl-BackSeries'!R13)*100)</f>
        <v>21.861501542680838</v>
      </c>
      <c r="S13" s="76">
        <f>IF('Enrl-BackSeries'!S13-EnrlSC!AQ13&lt;=0,"-",(1-EnrlSC!AQ13/'Enrl-BackSeries'!S13)*100)</f>
        <v>22.07843804983257</v>
      </c>
      <c r="T13" s="76">
        <f>IF('Enrl-BackSeries'!T13-EnrlSC!AR13&lt;=0,"-",(1-EnrlSC!AR13/'Enrl-BackSeries'!T13)*100)</f>
        <v>21.964621347698234</v>
      </c>
      <c r="U13" s="76" t="str">
        <f>IF('Enrl-BackSeries'!U13-EnrlST!R13&lt;=0,"-",(1-EnrlST!R13/'Enrl-BackSeries'!U13)*100)</f>
        <v>-</v>
      </c>
      <c r="V13" s="76" t="str">
        <f>IF('Enrl-BackSeries'!V13-EnrlST!S13&lt;=0,"-",(1-EnrlST!S13/'Enrl-BackSeries'!V13)*100)</f>
        <v>-</v>
      </c>
      <c r="W13" s="76" t="str">
        <f>IF('Enrl-BackSeries'!W13-EnrlST!T13&lt;=0,"-",(1-EnrlST!T13/'Enrl-BackSeries'!W13)*100)</f>
        <v>-</v>
      </c>
      <c r="X13" s="76" t="str">
        <f>IF('Enrl-BackSeries'!X13-EnrlST!AD13&lt;=0,"-",(1-EnrlST!AD13/'Enrl-BackSeries'!X13)*100)</f>
        <v>-</v>
      </c>
      <c r="Y13" s="76" t="str">
        <f>IF('Enrl-BackSeries'!Y13-EnrlST!AE13&lt;=0,"-",(1-EnrlST!AE13/'Enrl-BackSeries'!Y13)*100)</f>
        <v>-</v>
      </c>
      <c r="Z13" s="76" t="str">
        <f>IF('Enrl-BackSeries'!Z13-EnrlST!AF13&lt;=0,"-",(1-EnrlST!AF13/'Enrl-BackSeries'!Z13)*100)</f>
        <v>-</v>
      </c>
      <c r="AA13" s="76" t="str">
        <f>IF('Enrl-BackSeries'!AA13-EnrlST!AP13&lt;=0,"-",(1-EnrlST!AP13/'Enrl-BackSeries'!AA13)*100)</f>
        <v>-</v>
      </c>
      <c r="AB13" s="76" t="str">
        <f>IF('Enrl-BackSeries'!AB13-EnrlST!AQ13&lt;=0,"-",(1-EnrlST!AQ13/'Enrl-BackSeries'!AB13)*100)</f>
        <v>-</v>
      </c>
      <c r="AC13" s="76" t="str">
        <f>IF('Enrl-BackSeries'!AC13-EnrlST!AR13&lt;=0,"-",(1-EnrlST!AR13/'Enrl-BackSeries'!AC13)*100)</f>
        <v>-</v>
      </c>
    </row>
    <row r="14" spans="1:29" s="58" customFormat="1" ht="18.75" customHeight="1" x14ac:dyDescent="0.25">
      <c r="A14" s="35">
        <v>9</v>
      </c>
      <c r="B14" s="36" t="s">
        <v>23</v>
      </c>
      <c r="C14" s="76">
        <f>IF('Enrl-BackSeries'!C14-EnrlAll!R14&lt;0,"-",(1-EnrlAll!R14/'Enrl-BackSeries'!C14)*100)</f>
        <v>3.8774691092571922</v>
      </c>
      <c r="D14" s="76">
        <f>IF('Enrl-BackSeries'!D14-EnrlAll!S14&lt;0,"-",(1-EnrlAll!S14/'Enrl-BackSeries'!D14)*100)</f>
        <v>3.6297257828979412</v>
      </c>
      <c r="E14" s="76">
        <f>IF('Enrl-BackSeries'!E14-EnrlAll!T14&lt;0,"-",(1-EnrlAll!T14/'Enrl-BackSeries'!E14)*100)</f>
        <v>3.761264003896736</v>
      </c>
      <c r="F14" s="76" t="str">
        <f>IF('Enrl-BackSeries'!F14-EnrlAll!AD14&lt;0,"-",(1-EnrlAll!AD14/'Enrl-BackSeries'!F14)*100)</f>
        <v>-</v>
      </c>
      <c r="G14" s="76" t="str">
        <f>IF('Enrl-BackSeries'!G14-EnrlAll!AE14&lt;0,"-",(1-EnrlAll!AE14/'Enrl-BackSeries'!G14)*100)</f>
        <v>-</v>
      </c>
      <c r="H14" s="76" t="str">
        <f>IF('Enrl-BackSeries'!H14-EnrlAll!AF14&lt;0,"-",(1-EnrlAll!AF14/'Enrl-BackSeries'!H14)*100)</f>
        <v>-</v>
      </c>
      <c r="I14" s="76">
        <f>IF('Enrl-BackSeries'!I14-EnrlAll!AP14&lt;0,"-",(1-EnrlAll!AP14/'Enrl-BackSeries'!I14)*100)</f>
        <v>15.170483933000012</v>
      </c>
      <c r="J14" s="76">
        <f>IF('Enrl-BackSeries'!J14-EnrlAll!AQ14&lt;0,"-",(1-EnrlAll!AQ14/'Enrl-BackSeries'!J14)*100)</f>
        <v>17.000157780742143</v>
      </c>
      <c r="K14" s="76">
        <f>IF('Enrl-BackSeries'!K14-EnrlAll!AR14&lt;0,"-",(1-EnrlAll!AR14/'Enrl-BackSeries'!K14)*100)</f>
        <v>16.049476295479604</v>
      </c>
      <c r="L14" s="76">
        <f>IF('Enrl-BackSeries'!L14-EnrlSC!R14&lt;=0,"-",(1-EnrlSC!R14/'Enrl-BackSeries'!L14)*100)</f>
        <v>6.8100718701311731</v>
      </c>
      <c r="M14" s="76">
        <f>IF('Enrl-BackSeries'!M14-EnrlSC!S14&lt;=0,"-",(1-EnrlSC!S14/'Enrl-BackSeries'!M14)*100)</f>
        <v>7.7781912914030471</v>
      </c>
      <c r="N14" s="76">
        <f>IF('Enrl-BackSeries'!N14-EnrlSC!T14&lt;=0,"-",(1-EnrlSC!T14/'Enrl-BackSeries'!N14)*100)</f>
        <v>7.2805249832067371</v>
      </c>
      <c r="O14" s="76">
        <f>IF('Enrl-BackSeries'!O14-EnrlSC!AD14&lt;=0,"-",(1-EnrlSC!AD14/'Enrl-BackSeries'!O14)*100)</f>
        <v>6.153511632963693</v>
      </c>
      <c r="P14" s="76">
        <f>IF('Enrl-BackSeries'!P14-EnrlSC!AE14&lt;=0,"-",(1-EnrlSC!AE14/'Enrl-BackSeries'!P14)*100)</f>
        <v>10.491349480968859</v>
      </c>
      <c r="Q14" s="76">
        <f>IF('Enrl-BackSeries'!Q14-EnrlSC!AF14&lt;=0,"-",(1-EnrlSC!AF14/'Enrl-BackSeries'!Q14)*100)</f>
        <v>8.2583389299305985</v>
      </c>
      <c r="R14" s="76">
        <f>IF('Enrl-BackSeries'!R14-EnrlSC!AP14&lt;=0,"-",(1-EnrlSC!AP14/'Enrl-BackSeries'!R14)*100)</f>
        <v>32.115088952339121</v>
      </c>
      <c r="S14" s="76">
        <f>IF('Enrl-BackSeries'!S14-EnrlSC!AQ14&lt;=0,"-",(1-EnrlSC!AQ14/'Enrl-BackSeries'!S14)*100)</f>
        <v>32.986883311396539</v>
      </c>
      <c r="T14" s="76">
        <f>IF('Enrl-BackSeries'!T14-EnrlSC!AR14&lt;=0,"-",(1-EnrlSC!AR14/'Enrl-BackSeries'!T14)*100)</f>
        <v>32.543863565337737</v>
      </c>
      <c r="U14" s="76">
        <f>IF('Enrl-BackSeries'!U14-EnrlST!R14&lt;=0,"-",(1-EnrlST!R14/'Enrl-BackSeries'!U14)*100)</f>
        <v>2.7397260273975821E-2</v>
      </c>
      <c r="V14" s="76" t="str">
        <f>IF('Enrl-BackSeries'!V14-EnrlST!S14&lt;=0,"-",(1-EnrlST!S14/'Enrl-BackSeries'!V14)*100)</f>
        <v>-</v>
      </c>
      <c r="W14" s="76" t="str">
        <f>IF('Enrl-BackSeries'!W14-EnrlST!T14&lt;=0,"-",(1-EnrlST!T14/'Enrl-BackSeries'!W14)*100)</f>
        <v>-</v>
      </c>
      <c r="X14" s="76" t="str">
        <f>IF('Enrl-BackSeries'!X14-EnrlST!AD14&lt;=0,"-",(1-EnrlST!AD14/'Enrl-BackSeries'!X14)*100)</f>
        <v>-</v>
      </c>
      <c r="Y14" s="76" t="str">
        <f>IF('Enrl-BackSeries'!Y14-EnrlST!AE14&lt;=0,"-",(1-EnrlST!AE14/'Enrl-BackSeries'!Y14)*100)</f>
        <v>-</v>
      </c>
      <c r="Z14" s="76" t="str">
        <f>IF('Enrl-BackSeries'!Z14-EnrlST!AF14&lt;=0,"-",(1-EnrlST!AF14/'Enrl-BackSeries'!Z14)*100)</f>
        <v>-</v>
      </c>
      <c r="AA14" s="76">
        <f>IF('Enrl-BackSeries'!AA14-EnrlST!AP14&lt;=0,"-",(1-EnrlST!AP14/'Enrl-BackSeries'!AA14)*100)</f>
        <v>0.25891829689298484</v>
      </c>
      <c r="AB14" s="76">
        <f>IF('Enrl-BackSeries'!AB14-EnrlST!AQ14&lt;=0,"-",(1-EnrlST!AQ14/'Enrl-BackSeries'!AB14)*100)</f>
        <v>4.059579439252337</v>
      </c>
      <c r="AC14" s="76">
        <f>IF('Enrl-BackSeries'!AC14-EnrlST!AR14&lt;=0,"-",(1-EnrlST!AR14/'Enrl-BackSeries'!AC14)*100)</f>
        <v>2.1449275362318887</v>
      </c>
    </row>
    <row r="15" spans="1:29" s="58" customFormat="1" ht="18.75" customHeight="1" x14ac:dyDescent="0.25">
      <c r="A15" s="35">
        <v>10</v>
      </c>
      <c r="B15" s="36" t="s">
        <v>24</v>
      </c>
      <c r="C15" s="76">
        <f>IF('Enrl-BackSeries'!C15-EnrlAll!R15&lt;0,"-",(1-EnrlAll!R15/'Enrl-BackSeries'!C15)*100)</f>
        <v>9.7888702958664133</v>
      </c>
      <c r="D15" s="76">
        <f>IF('Enrl-BackSeries'!D15-EnrlAll!S15&lt;0,"-",(1-EnrlAll!S15/'Enrl-BackSeries'!D15)*100)</f>
        <v>6.8167917709202168</v>
      </c>
      <c r="E15" s="76">
        <f>IF('Enrl-BackSeries'!E15-EnrlAll!T15&lt;0,"-",(1-EnrlAll!T15/'Enrl-BackSeries'!E15)*100)</f>
        <v>8.3839597491833455</v>
      </c>
      <c r="F15" s="76">
        <f>IF('Enrl-BackSeries'!F15-EnrlAll!AD15&lt;0,"-",(1-EnrlAll!AD15/'Enrl-BackSeries'!F15)*100)</f>
        <v>7.7927376580987362</v>
      </c>
      <c r="G15" s="76">
        <f>IF('Enrl-BackSeries'!G15-EnrlAll!AE15&lt;0,"-",(1-EnrlAll!AE15/'Enrl-BackSeries'!G15)*100)</f>
        <v>3.9922830080756921</v>
      </c>
      <c r="H15" s="76">
        <f>IF('Enrl-BackSeries'!H15-EnrlAll!AF15&lt;0,"-",(1-EnrlAll!AF15/'Enrl-BackSeries'!H15)*100)</f>
        <v>6.0558531495487404</v>
      </c>
      <c r="I15" s="76">
        <f>IF('Enrl-BackSeries'!I15-EnrlAll!AP15&lt;0,"-",(1-EnrlAll!AP15/'Enrl-BackSeries'!I15)*100)</f>
        <v>47.141782502044151</v>
      </c>
      <c r="J15" s="76">
        <f>IF('Enrl-BackSeries'!J15-EnrlAll!AQ15&lt;0,"-",(1-EnrlAll!AQ15/'Enrl-BackSeries'!J15)*100)</f>
        <v>38.930449021804705</v>
      </c>
      <c r="K15" s="76">
        <f>IF('Enrl-BackSeries'!K15-EnrlAll!AR15&lt;0,"-",(1-EnrlAll!AR15/'Enrl-BackSeries'!K15)*100)</f>
        <v>43.598668674810803</v>
      </c>
      <c r="L15" s="76" t="str">
        <f>IF('Enrl-BackSeries'!L15-EnrlSC!R15&lt;=0,"-",(1-EnrlSC!R15/'Enrl-BackSeries'!L15)*100)</f>
        <v>-</v>
      </c>
      <c r="M15" s="76" t="str">
        <f>IF('Enrl-BackSeries'!M15-EnrlSC!S15&lt;=0,"-",(1-EnrlSC!S15/'Enrl-BackSeries'!M15)*100)</f>
        <v>-</v>
      </c>
      <c r="N15" s="76" t="str">
        <f>IF('Enrl-BackSeries'!N15-EnrlSC!T15&lt;=0,"-",(1-EnrlSC!T15/'Enrl-BackSeries'!N15)*100)</f>
        <v>-</v>
      </c>
      <c r="O15" s="76">
        <f>IF('Enrl-BackSeries'!O15-EnrlSC!AD15&lt;=0,"-",(1-EnrlSC!AD15/'Enrl-BackSeries'!O15)*100)</f>
        <v>16.629192430204231</v>
      </c>
      <c r="P15" s="76">
        <f>IF('Enrl-BackSeries'!P15-EnrlSC!AE15&lt;=0,"-",(1-EnrlSC!AE15/'Enrl-BackSeries'!P15)*100)</f>
        <v>2.6830282861896815</v>
      </c>
      <c r="Q15" s="76">
        <f>IF('Enrl-BackSeries'!Q15-EnrlSC!AF15&lt;=0,"-",(1-EnrlSC!AF15/'Enrl-BackSeries'!Q15)*100)</f>
        <v>10.019714144898961</v>
      </c>
      <c r="R15" s="76" t="str">
        <f>IF('Enrl-BackSeries'!R15-EnrlSC!AP15&lt;=0,"-",(1-EnrlSC!AP15/'Enrl-BackSeries'!R15)*100)</f>
        <v>-</v>
      </c>
      <c r="S15" s="76" t="str">
        <f>IF('Enrl-BackSeries'!S15-EnrlSC!AQ15&lt;=0,"-",(1-EnrlSC!AQ15/'Enrl-BackSeries'!S15)*100)</f>
        <v>-</v>
      </c>
      <c r="T15" s="76" t="str">
        <f>IF('Enrl-BackSeries'!T15-EnrlSC!AR15&lt;=0,"-",(1-EnrlSC!AR15/'Enrl-BackSeries'!T15)*100)</f>
        <v>-</v>
      </c>
      <c r="U15" s="76">
        <f>IF('Enrl-BackSeries'!U15-EnrlST!R15&lt;=0,"-",(1-EnrlST!R15/'Enrl-BackSeries'!U15)*100)</f>
        <v>27.941022691623964</v>
      </c>
      <c r="V15" s="76">
        <f>IF('Enrl-BackSeries'!V15-EnrlST!S15&lt;=0,"-",(1-EnrlST!S15/'Enrl-BackSeries'!V15)*100)</f>
        <v>31.883530482256596</v>
      </c>
      <c r="W15" s="76">
        <f>IF('Enrl-BackSeries'!W15-EnrlST!T15&lt;=0,"-",(1-EnrlST!T15/'Enrl-BackSeries'!W15)*100)</f>
        <v>29.766083513521103</v>
      </c>
      <c r="X15" s="76">
        <f>IF('Enrl-BackSeries'!X15-EnrlST!AD15&lt;=0,"-",(1-EnrlST!AD15/'Enrl-BackSeries'!X15)*100)</f>
        <v>58.495550611790883</v>
      </c>
      <c r="Y15" s="76">
        <f>IF('Enrl-BackSeries'!Y15-EnrlST!AE15&lt;=0,"-",(1-EnrlST!AE15/'Enrl-BackSeries'!Y15)*100)</f>
        <v>67.990585466313618</v>
      </c>
      <c r="Z15" s="76">
        <f>IF('Enrl-BackSeries'!Z15-EnrlST!AF15&lt;=0,"-",(1-EnrlST!AF15/'Enrl-BackSeries'!Z15)*100)</f>
        <v>62.679214954240223</v>
      </c>
      <c r="AA15" s="76" t="str">
        <f>IF('Enrl-BackSeries'!AA15-EnrlST!AP15&lt;=0,"-",(1-EnrlST!AP15/'Enrl-BackSeries'!AA15)*100)</f>
        <v>-</v>
      </c>
      <c r="AB15" s="76" t="str">
        <f>IF('Enrl-BackSeries'!AB15-EnrlST!AQ15&lt;=0,"-",(1-EnrlST!AQ15/'Enrl-BackSeries'!AB15)*100)</f>
        <v>-</v>
      </c>
      <c r="AC15" s="76" t="str">
        <f>IF('Enrl-BackSeries'!AC15-EnrlST!AR15&lt;=0,"-",(1-EnrlST!AR15/'Enrl-BackSeries'!AC15)*100)</f>
        <v>-</v>
      </c>
    </row>
    <row r="16" spans="1:29" s="58" customFormat="1" ht="18.75" customHeight="1" x14ac:dyDescent="0.25">
      <c r="A16" s="35">
        <v>11</v>
      </c>
      <c r="B16" s="36" t="s">
        <v>53</v>
      </c>
      <c r="C16" s="76">
        <f>IF('Enrl-BackSeries'!C16-EnrlAll!R16&lt;0,"-",(1-EnrlAll!R16/'Enrl-BackSeries'!C16)*100)</f>
        <v>31.026132393446261</v>
      </c>
      <c r="D16" s="76">
        <f>IF('Enrl-BackSeries'!D16-EnrlAll!S16&lt;0,"-",(1-EnrlAll!S16/'Enrl-BackSeries'!D16)*100)</f>
        <v>25.577683160591004</v>
      </c>
      <c r="E16" s="76">
        <f>IF('Enrl-BackSeries'!E16-EnrlAll!T16&lt;0,"-",(1-EnrlAll!T16/'Enrl-BackSeries'!E16)*100)</f>
        <v>28.433088500047631</v>
      </c>
      <c r="F16" s="76">
        <f>IF('Enrl-BackSeries'!F16-EnrlAll!AD16&lt;0,"-",(1-EnrlAll!AD16/'Enrl-BackSeries'!F16)*100)</f>
        <v>48.424508749037983</v>
      </c>
      <c r="G16" s="76">
        <f>IF('Enrl-BackSeries'!G16-EnrlAll!AE16&lt;0,"-",(1-EnrlAll!AE16/'Enrl-BackSeries'!G16)*100)</f>
        <v>41.196311273912713</v>
      </c>
      <c r="H16" s="76">
        <f>IF('Enrl-BackSeries'!H16-EnrlAll!AF16&lt;0,"-",(1-EnrlAll!AF16/'Enrl-BackSeries'!H16)*100)</f>
        <v>45.138916153010612</v>
      </c>
      <c r="I16" s="76">
        <f>IF('Enrl-BackSeries'!I16-EnrlAll!AP16&lt;0,"-",(1-EnrlAll!AP16/'Enrl-BackSeries'!I16)*100)</f>
        <v>70.604650987387302</v>
      </c>
      <c r="J16" s="76">
        <f>IF('Enrl-BackSeries'!J16-EnrlAll!AQ16&lt;0,"-",(1-EnrlAll!AQ16/'Enrl-BackSeries'!J16)*100)</f>
        <v>68.119438927154391</v>
      </c>
      <c r="K16" s="76">
        <f>IF('Enrl-BackSeries'!K16-EnrlAll!AR16&lt;0,"-",(1-EnrlAll!AR16/'Enrl-BackSeries'!K16)*100)</f>
        <v>69.503541630567753</v>
      </c>
      <c r="L16" s="76">
        <f>IF('Enrl-BackSeries'!L16-EnrlSC!R16&lt;=0,"-",(1-EnrlSC!R16/'Enrl-BackSeries'!L16)*100)</f>
        <v>42.039156782514112</v>
      </c>
      <c r="M16" s="76">
        <f>IF('Enrl-BackSeries'!M16-EnrlSC!S16&lt;=0,"-",(1-EnrlSC!S16/'Enrl-BackSeries'!M16)*100)</f>
        <v>38.973382210779192</v>
      </c>
      <c r="N16" s="76">
        <f>IF('Enrl-BackSeries'!N16-EnrlSC!T16&lt;=0,"-",(1-EnrlSC!T16/'Enrl-BackSeries'!N16)*100)</f>
        <v>40.585327771751224</v>
      </c>
      <c r="O16" s="76">
        <f>IF('Enrl-BackSeries'!O16-EnrlSC!AD16&lt;=0,"-",(1-EnrlSC!AD16/'Enrl-BackSeries'!O16)*100)</f>
        <v>44.54350874603292</v>
      </c>
      <c r="P16" s="76">
        <f>IF('Enrl-BackSeries'!P16-EnrlSC!AE16&lt;=0,"-",(1-EnrlSC!AE16/'Enrl-BackSeries'!P16)*100)</f>
        <v>35.791526325119662</v>
      </c>
      <c r="Q16" s="76">
        <f>IF('Enrl-BackSeries'!Q16-EnrlSC!AF16&lt;=0,"-",(1-EnrlSC!AF16/'Enrl-BackSeries'!Q16)*100)</f>
        <v>40.794336534080365</v>
      </c>
      <c r="R16" s="76">
        <f>IF('Enrl-BackSeries'!R16-EnrlSC!AP16&lt;=0,"-",(1-EnrlSC!AP16/'Enrl-BackSeries'!R16)*100)</f>
        <v>73.718783542039361</v>
      </c>
      <c r="S16" s="76">
        <f>IF('Enrl-BackSeries'!S16-EnrlSC!AQ16&lt;=0,"-",(1-EnrlSC!AQ16/'Enrl-BackSeries'!S16)*100)</f>
        <v>70.209511542254518</v>
      </c>
      <c r="T16" s="76">
        <f>IF('Enrl-BackSeries'!T16-EnrlSC!AR16&lt;=0,"-",(1-EnrlSC!AR16/'Enrl-BackSeries'!T16)*100)</f>
        <v>72.260417189408017</v>
      </c>
      <c r="U16" s="76">
        <f>IF('Enrl-BackSeries'!U16-EnrlST!R16&lt;=0,"-",(1-EnrlST!R16/'Enrl-BackSeries'!U16)*100)</f>
        <v>39.639701193404385</v>
      </c>
      <c r="V16" s="76">
        <f>IF('Enrl-BackSeries'!V16-EnrlST!S16&lt;=0,"-",(1-EnrlST!S16/'Enrl-BackSeries'!V16)*100)</f>
        <v>35.021926979266681</v>
      </c>
      <c r="W16" s="76">
        <f>IF('Enrl-BackSeries'!W16-EnrlST!T16&lt;=0,"-",(1-EnrlST!T16/'Enrl-BackSeries'!W16)*100)</f>
        <v>37.481229910849656</v>
      </c>
      <c r="X16" s="76">
        <f>IF('Enrl-BackSeries'!X16-EnrlST!AD16&lt;=0,"-",(1-EnrlST!AD16/'Enrl-BackSeries'!X16)*100)</f>
        <v>60.473986647327806</v>
      </c>
      <c r="Y16" s="76">
        <f>IF('Enrl-BackSeries'!Y16-EnrlST!AE16&lt;=0,"-",(1-EnrlST!AE16/'Enrl-BackSeries'!Y16)*100)</f>
        <v>49.414209987215052</v>
      </c>
      <c r="Z16" s="76">
        <f>IF('Enrl-BackSeries'!Z16-EnrlST!AF16&lt;=0,"-",(1-EnrlST!AF16/'Enrl-BackSeries'!Z16)*100)</f>
        <v>55.768808705139172</v>
      </c>
      <c r="AA16" s="76">
        <f>IF('Enrl-BackSeries'!AA16-EnrlST!AP16&lt;=0,"-",(1-EnrlST!AP16/'Enrl-BackSeries'!AA16)*100)</f>
        <v>80.80420910981077</v>
      </c>
      <c r="AB16" s="76">
        <f>IF('Enrl-BackSeries'!AB16-EnrlST!AQ16&lt;=0,"-",(1-EnrlST!AQ16/'Enrl-BackSeries'!AB16)*100)</f>
        <v>78.510410923471724</v>
      </c>
      <c r="AC16" s="76">
        <f>IF('Enrl-BackSeries'!AC16-EnrlST!AR16&lt;=0,"-",(1-EnrlST!AR16/'Enrl-BackSeries'!AC16)*100)</f>
        <v>79.777536757313385</v>
      </c>
    </row>
    <row r="17" spans="1:29" s="58" customFormat="1" ht="18.75" customHeight="1" x14ac:dyDescent="0.25">
      <c r="A17" s="35">
        <v>12</v>
      </c>
      <c r="B17" s="36" t="s">
        <v>25</v>
      </c>
      <c r="C17" s="76">
        <f>IF('Enrl-BackSeries'!C17-EnrlAll!R17&lt;0,"-",(1-EnrlAll!R17/'Enrl-BackSeries'!C17)*100)</f>
        <v>9.189963739396978</v>
      </c>
      <c r="D17" s="76">
        <f>IF('Enrl-BackSeries'!D17-EnrlAll!S17&lt;0,"-",(1-EnrlAll!S17/'Enrl-BackSeries'!D17)*100)</f>
        <v>8.5142270460545575</v>
      </c>
      <c r="E17" s="76">
        <f>IF('Enrl-BackSeries'!E17-EnrlAll!T17&lt;0,"-",(1-EnrlAll!T17/'Enrl-BackSeries'!E17)*100)</f>
        <v>8.8646517629356936</v>
      </c>
      <c r="F17" s="76">
        <f>IF('Enrl-BackSeries'!F17-EnrlAll!AD17&lt;0,"-",(1-EnrlAll!AD17/'Enrl-BackSeries'!F17)*100)</f>
        <v>20.145812801576835</v>
      </c>
      <c r="G17" s="76">
        <f>IF('Enrl-BackSeries'!G17-EnrlAll!AE17&lt;0,"-",(1-EnrlAll!AE17/'Enrl-BackSeries'!G17)*100)</f>
        <v>21.4784625307041</v>
      </c>
      <c r="H17" s="76">
        <f>IF('Enrl-BackSeries'!H17-EnrlAll!AF17&lt;0,"-",(1-EnrlAll!AF17/'Enrl-BackSeries'!H17)*100)</f>
        <v>20.788936054674046</v>
      </c>
      <c r="I17" s="76">
        <f>IF('Enrl-BackSeries'!I17-EnrlAll!AP17&lt;0,"-",(1-EnrlAll!AP17/'Enrl-BackSeries'!I17)*100)</f>
        <v>44.509219877807183</v>
      </c>
      <c r="J17" s="76">
        <f>IF('Enrl-BackSeries'!J17-EnrlAll!AQ17&lt;0,"-",(1-EnrlAll!AQ17/'Enrl-BackSeries'!J17)*100)</f>
        <v>42.063495672127473</v>
      </c>
      <c r="K17" s="76">
        <f>IF('Enrl-BackSeries'!K17-EnrlAll!AR17&lt;0,"-",(1-EnrlAll!AR17/'Enrl-BackSeries'!K17)*100)</f>
        <v>43.341249259012905</v>
      </c>
      <c r="L17" s="76">
        <f>IF('Enrl-BackSeries'!L17-EnrlSC!R17&lt;=0,"-",(1-EnrlSC!R17/'Enrl-BackSeries'!L17)*100)</f>
        <v>14.37907447252641</v>
      </c>
      <c r="M17" s="76">
        <f>IF('Enrl-BackSeries'!M17-EnrlSC!S17&lt;=0,"-",(1-EnrlSC!S17/'Enrl-BackSeries'!M17)*100)</f>
        <v>14.312357532637975</v>
      </c>
      <c r="N17" s="76">
        <f>IF('Enrl-BackSeries'!N17-EnrlSC!T17&lt;=0,"-",(1-EnrlSC!T17/'Enrl-BackSeries'!N17)*100)</f>
        <v>14.346928926830083</v>
      </c>
      <c r="O17" s="76">
        <f>IF('Enrl-BackSeries'!O17-EnrlSC!AD17&lt;=0,"-",(1-EnrlSC!AD17/'Enrl-BackSeries'!O17)*100)</f>
        <v>28.04104343949755</v>
      </c>
      <c r="P17" s="76">
        <f>IF('Enrl-BackSeries'!P17-EnrlSC!AE17&lt;=0,"-",(1-EnrlSC!AE17/'Enrl-BackSeries'!P17)*100)</f>
        <v>31.829414851300797</v>
      </c>
      <c r="Q17" s="76">
        <f>IF('Enrl-BackSeries'!Q17-EnrlSC!AF17&lt;=0,"-",(1-EnrlSC!AF17/'Enrl-BackSeries'!Q17)*100)</f>
        <v>29.877225870761048</v>
      </c>
      <c r="R17" s="76">
        <f>IF('Enrl-BackSeries'!R17-EnrlSC!AP17&lt;=0,"-",(1-EnrlSC!AP17/'Enrl-BackSeries'!R17)*100)</f>
        <v>54.081536641754937</v>
      </c>
      <c r="S17" s="76">
        <f>IF('Enrl-BackSeries'!S17-EnrlSC!AQ17&lt;=0,"-",(1-EnrlSC!AQ17/'Enrl-BackSeries'!S17)*100)</f>
        <v>57.065329536544098</v>
      </c>
      <c r="T17" s="76">
        <f>IF('Enrl-BackSeries'!T17-EnrlSC!AR17&lt;=0,"-",(1-EnrlSC!AR17/'Enrl-BackSeries'!T17)*100)</f>
        <v>55.556159875993451</v>
      </c>
      <c r="U17" s="76">
        <f>IF('Enrl-BackSeries'!U17-EnrlST!R17&lt;=0,"-",(1-EnrlST!R17/'Enrl-BackSeries'!U17)*100)</f>
        <v>6.9149381063901005</v>
      </c>
      <c r="V17" s="76">
        <f>IF('Enrl-BackSeries'!V17-EnrlST!S17&lt;=0,"-",(1-EnrlST!S17/'Enrl-BackSeries'!V17)*100)</f>
        <v>6.8521715733536599</v>
      </c>
      <c r="W17" s="76">
        <f>IF('Enrl-BackSeries'!W17-EnrlST!T17&lt;=0,"-",(1-EnrlST!T17/'Enrl-BackSeries'!W17)*100)</f>
        <v>6.8846499248022663</v>
      </c>
      <c r="X17" s="76">
        <f>IF('Enrl-BackSeries'!X17-EnrlST!AD17&lt;=0,"-",(1-EnrlST!AD17/'Enrl-BackSeries'!X17)*100)</f>
        <v>24.232048135539543</v>
      </c>
      <c r="Y17" s="76">
        <f>IF('Enrl-BackSeries'!Y17-EnrlST!AE17&lt;=0,"-",(1-EnrlST!AE17/'Enrl-BackSeries'!Y17)*100)</f>
        <v>29.706218515853188</v>
      </c>
      <c r="Z17" s="76">
        <f>IF('Enrl-BackSeries'!Z17-EnrlST!AF17&lt;=0,"-",(1-EnrlST!AF17/'Enrl-BackSeries'!Z17)*100)</f>
        <v>26.877365244962668</v>
      </c>
      <c r="AA17" s="76">
        <f>IF('Enrl-BackSeries'!AA17-EnrlST!AP17&lt;=0,"-",(1-EnrlST!AP17/'Enrl-BackSeries'!AA17)*100)</f>
        <v>47.510505778178</v>
      </c>
      <c r="AB17" s="76">
        <f>IF('Enrl-BackSeries'!AB17-EnrlST!AQ17&lt;=0,"-",(1-EnrlST!AQ17/'Enrl-BackSeries'!AB17)*100)</f>
        <v>48.329374823879881</v>
      </c>
      <c r="AC17" s="76">
        <f>IF('Enrl-BackSeries'!AC17-EnrlST!AR17&lt;=0,"-",(1-EnrlST!AR17/'Enrl-BackSeries'!AC17)*100)</f>
        <v>47.905540558910921</v>
      </c>
    </row>
    <row r="18" spans="1:29" s="58" customFormat="1" ht="18.75" customHeight="1" x14ac:dyDescent="0.25">
      <c r="A18" s="35">
        <v>13</v>
      </c>
      <c r="B18" s="36" t="s">
        <v>26</v>
      </c>
      <c r="C18" s="76" t="str">
        <f>IF('Enrl-BackSeries'!C18-EnrlAll!R18&lt;0,"-",(1-EnrlAll!R18/'Enrl-BackSeries'!C18)*100)</f>
        <v>-</v>
      </c>
      <c r="D18" s="76" t="str">
        <f>IF('Enrl-BackSeries'!D18-EnrlAll!S18&lt;0,"-",(1-EnrlAll!S18/'Enrl-BackSeries'!D18)*100)</f>
        <v>-</v>
      </c>
      <c r="E18" s="76" t="str">
        <f>IF('Enrl-BackSeries'!E18-EnrlAll!T18&lt;0,"-",(1-EnrlAll!T18/'Enrl-BackSeries'!E18)*100)</f>
        <v>-</v>
      </c>
      <c r="F18" s="76" t="str">
        <f>IF('Enrl-BackSeries'!F18-EnrlAll!AD18&lt;0,"-",(1-EnrlAll!AD18/'Enrl-BackSeries'!F18)*100)</f>
        <v>-</v>
      </c>
      <c r="G18" s="76" t="str">
        <f>IF('Enrl-BackSeries'!G18-EnrlAll!AE18&lt;0,"-",(1-EnrlAll!AE18/'Enrl-BackSeries'!G18)*100)</f>
        <v>-</v>
      </c>
      <c r="H18" s="76" t="str">
        <f>IF('Enrl-BackSeries'!H18-EnrlAll!AF18&lt;0,"-",(1-EnrlAll!AF18/'Enrl-BackSeries'!H18)*100)</f>
        <v>-</v>
      </c>
      <c r="I18" s="76" t="str">
        <f>IF('Enrl-BackSeries'!I18-EnrlAll!AP18&lt;0,"-",(1-EnrlAll!AP18/'Enrl-BackSeries'!I18)*100)</f>
        <v>-</v>
      </c>
      <c r="J18" s="76" t="str">
        <f>IF('Enrl-BackSeries'!J18-EnrlAll!AQ18&lt;0,"-",(1-EnrlAll!AQ18/'Enrl-BackSeries'!J18)*100)</f>
        <v>-</v>
      </c>
      <c r="K18" s="76" t="str">
        <f>IF('Enrl-BackSeries'!K18-EnrlAll!AR18&lt;0,"-",(1-EnrlAll!AR18/'Enrl-BackSeries'!K18)*100)</f>
        <v>-</v>
      </c>
      <c r="L18" s="76" t="str">
        <f>IF('Enrl-BackSeries'!L18-EnrlSC!R18&lt;=0,"-",(1-EnrlSC!R18/'Enrl-BackSeries'!L18)*100)</f>
        <v>-</v>
      </c>
      <c r="M18" s="76" t="str">
        <f>IF('Enrl-BackSeries'!M18-EnrlSC!S18&lt;=0,"-",(1-EnrlSC!S18/'Enrl-BackSeries'!M18)*100)</f>
        <v>-</v>
      </c>
      <c r="N18" s="76" t="str">
        <f>IF('Enrl-BackSeries'!N18-EnrlSC!T18&lt;=0,"-",(1-EnrlSC!T18/'Enrl-BackSeries'!N18)*100)</f>
        <v>-</v>
      </c>
      <c r="O18" s="76" t="str">
        <f>IF('Enrl-BackSeries'!O18-EnrlSC!AD18&lt;=0,"-",(1-EnrlSC!AD18/'Enrl-BackSeries'!O18)*100)</f>
        <v>-</v>
      </c>
      <c r="P18" s="76" t="str">
        <f>IF('Enrl-BackSeries'!P18-EnrlSC!AE18&lt;=0,"-",(1-EnrlSC!AE18/'Enrl-BackSeries'!P18)*100)</f>
        <v>-</v>
      </c>
      <c r="Q18" s="76" t="str">
        <f>IF('Enrl-BackSeries'!Q18-EnrlSC!AF18&lt;=0,"-",(1-EnrlSC!AF18/'Enrl-BackSeries'!Q18)*100)</f>
        <v>-</v>
      </c>
      <c r="R18" s="76">
        <f>IF('Enrl-BackSeries'!R18-EnrlSC!AP18&lt;=0,"-",(1-EnrlSC!AP18/'Enrl-BackSeries'!R18)*100)</f>
        <v>9.3313430550771237</v>
      </c>
      <c r="S18" s="76">
        <f>IF('Enrl-BackSeries'!S18-EnrlSC!AQ18&lt;=0,"-",(1-EnrlSC!AQ18/'Enrl-BackSeries'!S18)*100)</f>
        <v>2.9192971168925164</v>
      </c>
      <c r="T18" s="76">
        <f>IF('Enrl-BackSeries'!T18-EnrlSC!AR18&lt;=0,"-",(1-EnrlSC!AR18/'Enrl-BackSeries'!T18)*100)</f>
        <v>6.2044081888775633</v>
      </c>
      <c r="U18" s="76" t="str">
        <f>IF('Enrl-BackSeries'!U18-EnrlST!R18&lt;=0,"-",(1-EnrlST!R18/'Enrl-BackSeries'!U18)*100)</f>
        <v>-</v>
      </c>
      <c r="V18" s="76" t="str">
        <f>IF('Enrl-BackSeries'!V18-EnrlST!S18&lt;=0,"-",(1-EnrlST!S18/'Enrl-BackSeries'!V18)*100)</f>
        <v>-</v>
      </c>
      <c r="W18" s="76" t="str">
        <f>IF('Enrl-BackSeries'!W18-EnrlST!T18&lt;=0,"-",(1-EnrlST!T18/'Enrl-BackSeries'!W18)*100)</f>
        <v>-</v>
      </c>
      <c r="X18" s="76">
        <f>IF('Enrl-BackSeries'!X18-EnrlST!AD18&lt;=0,"-",(1-EnrlST!AD18/'Enrl-BackSeries'!X18)*100)</f>
        <v>9.0868094701240132</v>
      </c>
      <c r="Y18" s="76">
        <f>IF('Enrl-BackSeries'!Y18-EnrlST!AE18&lt;=0,"-",(1-EnrlST!AE18/'Enrl-BackSeries'!Y18)*100)</f>
        <v>8.4539398116241671</v>
      </c>
      <c r="Z18" s="76">
        <f>IF('Enrl-BackSeries'!Z18-EnrlST!AF18&lt;=0,"-",(1-EnrlST!AF18/'Enrl-BackSeries'!Z18)*100)</f>
        <v>8.7733272644515239</v>
      </c>
      <c r="AA18" s="76">
        <f>IF('Enrl-BackSeries'!AA18-EnrlST!AP18&lt;=0,"-",(1-EnrlST!AP18/'Enrl-BackSeries'!AA18)*100)</f>
        <v>31.166294642857139</v>
      </c>
      <c r="AB18" s="76">
        <f>IF('Enrl-BackSeries'!AB18-EnrlST!AQ18&lt;=0,"-",(1-EnrlST!AQ18/'Enrl-BackSeries'!AB18)*100)</f>
        <v>27.091633466135455</v>
      </c>
      <c r="AC18" s="76">
        <f>IF('Enrl-BackSeries'!AC18-EnrlST!AR18&lt;=0,"-",(1-EnrlST!AR18/'Enrl-BackSeries'!AC18)*100)</f>
        <v>29.149056072132996</v>
      </c>
    </row>
    <row r="19" spans="1:29" s="58" customFormat="1" ht="18.75" customHeight="1" x14ac:dyDescent="0.25">
      <c r="A19" s="35">
        <v>14</v>
      </c>
      <c r="B19" s="36" t="s">
        <v>27</v>
      </c>
      <c r="C19" s="76">
        <f>IF('Enrl-BackSeries'!C19-EnrlAll!R19&lt;0,"-",(1-EnrlAll!R19/'Enrl-BackSeries'!C19)*100)</f>
        <v>33.460139401755363</v>
      </c>
      <c r="D19" s="76">
        <f>IF('Enrl-BackSeries'!D19-EnrlAll!S19&lt;0,"-",(1-EnrlAll!S19/'Enrl-BackSeries'!D19)*100)</f>
        <v>25.019630564808825</v>
      </c>
      <c r="E19" s="76">
        <f>IF('Enrl-BackSeries'!E19-EnrlAll!T19&lt;0,"-",(1-EnrlAll!T19/'Enrl-BackSeries'!E19)*100)</f>
        <v>29.493751920703161</v>
      </c>
      <c r="F19" s="76">
        <f>IF('Enrl-BackSeries'!F19-EnrlAll!AD19&lt;0,"-",(1-EnrlAll!AD19/'Enrl-BackSeries'!F19)*100)</f>
        <v>33.956864798578565</v>
      </c>
      <c r="G19" s="76">
        <f>IF('Enrl-BackSeries'!G19-EnrlAll!AE19&lt;0,"-",(1-EnrlAll!AE19/'Enrl-BackSeries'!G19)*100)</f>
        <v>26.956882307484499</v>
      </c>
      <c r="H19" s="76">
        <f>IF('Enrl-BackSeries'!H19-EnrlAll!AF19&lt;0,"-",(1-EnrlAll!AF19/'Enrl-BackSeries'!H19)*100)</f>
        <v>30.730784060797244</v>
      </c>
      <c r="I19" s="76">
        <f>IF('Enrl-BackSeries'!I19-EnrlAll!AP19&lt;0,"-",(1-EnrlAll!AP19/'Enrl-BackSeries'!I19)*100)</f>
        <v>44.264011583758212</v>
      </c>
      <c r="J19" s="76">
        <f>IF('Enrl-BackSeries'!J19-EnrlAll!AQ19&lt;0,"-",(1-EnrlAll!AQ19/'Enrl-BackSeries'!J19)*100)</f>
        <v>59.322085337889483</v>
      </c>
      <c r="K19" s="76">
        <f>IF('Enrl-BackSeries'!K19-EnrlAll!AR19&lt;0,"-",(1-EnrlAll!AR19/'Enrl-BackSeries'!K19)*100)</f>
        <v>51.134789421180727</v>
      </c>
      <c r="L19" s="76">
        <f>IF('Enrl-BackSeries'!L19-EnrlSC!R19&lt;=0,"-",(1-EnrlSC!R19/'Enrl-BackSeries'!L19)*100)</f>
        <v>32.851058983359707</v>
      </c>
      <c r="M19" s="76">
        <f>IF('Enrl-BackSeries'!M19-EnrlSC!S19&lt;=0,"-",(1-EnrlSC!S19/'Enrl-BackSeries'!M19)*100)</f>
        <v>24.468080266767355</v>
      </c>
      <c r="N19" s="76">
        <f>IF('Enrl-BackSeries'!N19-EnrlSC!T19&lt;=0,"-",(1-EnrlSC!T19/'Enrl-BackSeries'!N19)*100)</f>
        <v>28.893885316943901</v>
      </c>
      <c r="O19" s="76">
        <f>IF('Enrl-BackSeries'!O19-EnrlSC!AD19&lt;=0,"-",(1-EnrlSC!AD19/'Enrl-BackSeries'!O19)*100)</f>
        <v>19.483565139083446</v>
      </c>
      <c r="P19" s="76">
        <f>IF('Enrl-BackSeries'!P19-EnrlSC!AE19&lt;=0,"-",(1-EnrlSC!AE19/'Enrl-BackSeries'!P19)*100)</f>
        <v>14.555212008118012</v>
      </c>
      <c r="Q19" s="76">
        <f>IF('Enrl-BackSeries'!Q19-EnrlSC!AF19&lt;=0,"-",(1-EnrlSC!AF19/'Enrl-BackSeries'!Q19)*100)</f>
        <v>17.124386284060012</v>
      </c>
      <c r="R19" s="76">
        <f>IF('Enrl-BackSeries'!R19-EnrlSC!AP19&lt;=0,"-",(1-EnrlSC!AP19/'Enrl-BackSeries'!R19)*100)</f>
        <v>32.122719470263441</v>
      </c>
      <c r="S19" s="76">
        <f>IF('Enrl-BackSeries'!S19-EnrlSC!AQ19&lt;=0,"-",(1-EnrlSC!AQ19/'Enrl-BackSeries'!S19)*100)</f>
        <v>57.244594767586797</v>
      </c>
      <c r="T19" s="76">
        <f>IF('Enrl-BackSeries'!T19-EnrlSC!AR19&lt;=0,"-",(1-EnrlSC!AR19/'Enrl-BackSeries'!T19)*100)</f>
        <v>43.200332749041856</v>
      </c>
      <c r="U19" s="76">
        <f>IF('Enrl-BackSeries'!U19-EnrlST!R19&lt;=0,"-",(1-EnrlST!R19/'Enrl-BackSeries'!U19)*100)</f>
        <v>40.620334030118165</v>
      </c>
      <c r="V19" s="76">
        <f>IF('Enrl-BackSeries'!V19-EnrlST!S19&lt;=0,"-",(1-EnrlST!S19/'Enrl-BackSeries'!V19)*100)</f>
        <v>33.320699130824295</v>
      </c>
      <c r="W19" s="76">
        <f>IF('Enrl-BackSeries'!W19-EnrlST!T19&lt;=0,"-",(1-EnrlST!T19/'Enrl-BackSeries'!W19)*100)</f>
        <v>37.105722663783645</v>
      </c>
      <c r="X19" s="76">
        <f>IF('Enrl-BackSeries'!X19-EnrlST!AD19&lt;=0,"-",(1-EnrlST!AD19/'Enrl-BackSeries'!X19)*100)</f>
        <v>38.575097489354071</v>
      </c>
      <c r="Y19" s="76">
        <f>IF('Enrl-BackSeries'!Y19-EnrlST!AE19&lt;=0,"-",(1-EnrlST!AE19/'Enrl-BackSeries'!Y19)*100)</f>
        <v>33.380373946245889</v>
      </c>
      <c r="Z19" s="76">
        <f>IF('Enrl-BackSeries'!Z19-EnrlST!AF19&lt;=0,"-",(1-EnrlST!AF19/'Enrl-BackSeries'!Z19)*100)</f>
        <v>36.133974309245019</v>
      </c>
      <c r="AA19" s="76">
        <f>IF('Enrl-BackSeries'!AA19-EnrlST!AP19&lt;=0,"-",(1-EnrlST!AP19/'Enrl-BackSeries'!AA19)*100)</f>
        <v>58.653979102060163</v>
      </c>
      <c r="AB19" s="76">
        <f>IF('Enrl-BackSeries'!AB19-EnrlST!AQ19&lt;=0,"-",(1-EnrlST!AQ19/'Enrl-BackSeries'!AB19)*100)</f>
        <v>71.869097798909948</v>
      </c>
      <c r="AC19" s="76">
        <f>IF('Enrl-BackSeries'!AC19-EnrlST!AR19&lt;=0,"-",(1-EnrlST!AR19/'Enrl-BackSeries'!AC19)*100)</f>
        <v>64.622287693378354</v>
      </c>
    </row>
    <row r="20" spans="1:29" s="58" customFormat="1" ht="18.75" customHeight="1" x14ac:dyDescent="0.25">
      <c r="A20" s="35">
        <v>15</v>
      </c>
      <c r="B20" s="36" t="s">
        <v>28</v>
      </c>
      <c r="C20" s="76">
        <f>IF('Enrl-BackSeries'!C20-EnrlAll!R20&lt;0,"-",(1-EnrlAll!R20/'Enrl-BackSeries'!C20)*100)</f>
        <v>21.424051372886012</v>
      </c>
      <c r="D20" s="76">
        <f>IF('Enrl-BackSeries'!D20-EnrlAll!S20&lt;0,"-",(1-EnrlAll!S20/'Enrl-BackSeries'!D20)*100)</f>
        <v>19.024159150126874</v>
      </c>
      <c r="E20" s="76">
        <f>IF('Enrl-BackSeries'!E20-EnrlAll!T20&lt;0,"-",(1-EnrlAll!T20/'Enrl-BackSeries'!E20)*100)</f>
        <v>20.316088269008215</v>
      </c>
      <c r="F20" s="76">
        <f>IF('Enrl-BackSeries'!F20-EnrlAll!AD20&lt;0,"-",(1-EnrlAll!AD20/'Enrl-BackSeries'!F20)*100)</f>
        <v>24.496502080543969</v>
      </c>
      <c r="G20" s="76">
        <f>IF('Enrl-BackSeries'!G20-EnrlAll!AE20&lt;0,"-",(1-EnrlAll!AE20/'Enrl-BackSeries'!G20)*100)</f>
        <v>27.438892670907311</v>
      </c>
      <c r="H20" s="76">
        <f>IF('Enrl-BackSeries'!H20-EnrlAll!AF20&lt;0,"-",(1-EnrlAll!AF20/'Enrl-BackSeries'!H20)*100)</f>
        <v>25.899905464310624</v>
      </c>
      <c r="I20" s="76">
        <f>IF('Enrl-BackSeries'!I20-EnrlAll!AP20&lt;0,"-",(1-EnrlAll!AP20/'Enrl-BackSeries'!I20)*100)</f>
        <v>36.498380711614878</v>
      </c>
      <c r="J20" s="76">
        <f>IF('Enrl-BackSeries'!J20-EnrlAll!AQ20&lt;0,"-",(1-EnrlAll!AQ20/'Enrl-BackSeries'!J20)*100)</f>
        <v>40.028843411011536</v>
      </c>
      <c r="K20" s="76">
        <f>IF('Enrl-BackSeries'!K20-EnrlAll!AR20&lt;0,"-",(1-EnrlAll!AR20/'Enrl-BackSeries'!K20)*100)</f>
        <v>38.184549870340653</v>
      </c>
      <c r="L20" s="76">
        <f>IF('Enrl-BackSeries'!L20-EnrlSC!R20&lt;=0,"-",(1-EnrlSC!R20/'Enrl-BackSeries'!L20)*100)</f>
        <v>24.884622211703444</v>
      </c>
      <c r="M20" s="76">
        <f>IF('Enrl-BackSeries'!M20-EnrlSC!S20&lt;=0,"-",(1-EnrlSC!S20/'Enrl-BackSeries'!M20)*100)</f>
        <v>20.234414078486651</v>
      </c>
      <c r="N20" s="76">
        <f>IF('Enrl-BackSeries'!N20-EnrlSC!T20&lt;=0,"-",(1-EnrlSC!T20/'Enrl-BackSeries'!N20)*100)</f>
        <v>22.724560384432589</v>
      </c>
      <c r="O20" s="76">
        <f>IF('Enrl-BackSeries'!O20-EnrlSC!AD20&lt;=0,"-",(1-EnrlSC!AD20/'Enrl-BackSeries'!O20)*100)</f>
        <v>21.745003319673074</v>
      </c>
      <c r="P20" s="76">
        <f>IF('Enrl-BackSeries'!P20-EnrlSC!AE20&lt;=0,"-",(1-EnrlSC!AE20/'Enrl-BackSeries'!P20)*100)</f>
        <v>24.232801622878142</v>
      </c>
      <c r="Q20" s="76">
        <f>IF('Enrl-BackSeries'!Q20-EnrlSC!AF20&lt;=0,"-",(1-EnrlSC!AF20/'Enrl-BackSeries'!Q20)*100)</f>
        <v>22.942620444824378</v>
      </c>
      <c r="R20" s="76">
        <f>IF('Enrl-BackSeries'!R20-EnrlSC!AP20&lt;=0,"-",(1-EnrlSC!AP20/'Enrl-BackSeries'!R20)*100)</f>
        <v>35.319445674311524</v>
      </c>
      <c r="S20" s="76">
        <f>IF('Enrl-BackSeries'!S20-EnrlSC!AQ20&lt;=0,"-",(1-EnrlSC!AQ20/'Enrl-BackSeries'!S20)*100)</f>
        <v>41.501735906095746</v>
      </c>
      <c r="T20" s="76">
        <f>IF('Enrl-BackSeries'!T20-EnrlSC!AR20&lt;=0,"-",(1-EnrlSC!AR20/'Enrl-BackSeries'!T20)*100)</f>
        <v>38.310593854627314</v>
      </c>
      <c r="U20" s="76">
        <f>IF('Enrl-BackSeries'!U20-EnrlST!R20&lt;=0,"-",(1-EnrlST!R20/'Enrl-BackSeries'!U20)*100)</f>
        <v>23.733190504428336</v>
      </c>
      <c r="V20" s="76">
        <f>IF('Enrl-BackSeries'!V20-EnrlST!S20&lt;=0,"-",(1-EnrlST!S20/'Enrl-BackSeries'!V20)*100)</f>
        <v>17.906469970370143</v>
      </c>
      <c r="W20" s="76">
        <f>IF('Enrl-BackSeries'!W20-EnrlST!T20&lt;=0,"-",(1-EnrlST!T20/'Enrl-BackSeries'!W20)*100)</f>
        <v>21.119530247358519</v>
      </c>
      <c r="X20" s="76">
        <f>IF('Enrl-BackSeries'!X20-EnrlST!AD20&lt;=0,"-",(1-EnrlST!AD20/'Enrl-BackSeries'!X20)*100)</f>
        <v>42.34270712242526</v>
      </c>
      <c r="Y20" s="76">
        <f>IF('Enrl-BackSeries'!Y20-EnrlST!AE20&lt;=0,"-",(1-EnrlST!AE20/'Enrl-BackSeries'!Y20)*100)</f>
        <v>46.756385450308215</v>
      </c>
      <c r="Z20" s="76">
        <f>IF('Enrl-BackSeries'!Z20-EnrlST!AF20&lt;=0,"-",(1-EnrlST!AF20/'Enrl-BackSeries'!Z20)*100)</f>
        <v>44.443075280079682</v>
      </c>
      <c r="AA20" s="76">
        <f>IF('Enrl-BackSeries'!AA20-EnrlST!AP20&lt;=0,"-",(1-EnrlST!AP20/'Enrl-BackSeries'!AA20)*100)</f>
        <v>65.666336133510455</v>
      </c>
      <c r="AB20" s="76">
        <f>IF('Enrl-BackSeries'!AB20-EnrlST!AQ20&lt;=0,"-",(1-EnrlST!AQ20/'Enrl-BackSeries'!AB20)*100)</f>
        <v>74.484118746107541</v>
      </c>
      <c r="AC20" s="76">
        <f>IF('Enrl-BackSeries'!AC20-EnrlST!AR20&lt;=0,"-",(1-EnrlST!AR20/'Enrl-BackSeries'!AC20)*100)</f>
        <v>69.846190180970098</v>
      </c>
    </row>
    <row r="21" spans="1:29" s="58" customFormat="1" ht="18.75" customHeight="1" x14ac:dyDescent="0.25">
      <c r="A21" s="35">
        <v>16</v>
      </c>
      <c r="B21" s="36" t="s">
        <v>29</v>
      </c>
      <c r="C21" s="76">
        <f>IF('Enrl-BackSeries'!C21-EnrlAll!R21&lt;0,"-",(1-EnrlAll!R21/'Enrl-BackSeries'!C21)*100)</f>
        <v>46.080486469133007</v>
      </c>
      <c r="D21" s="76">
        <f>IF('Enrl-BackSeries'!D21-EnrlAll!S21&lt;0,"-",(1-EnrlAll!S21/'Enrl-BackSeries'!D21)*100)</f>
        <v>45.289618782237504</v>
      </c>
      <c r="E21" s="76">
        <f>IF('Enrl-BackSeries'!E21-EnrlAll!T21&lt;0,"-",(1-EnrlAll!T21/'Enrl-BackSeries'!E21)*100)</f>
        <v>45.694034030554107</v>
      </c>
      <c r="F21" s="76">
        <f>IF('Enrl-BackSeries'!F21-EnrlAll!AD21&lt;0,"-",(1-EnrlAll!AD21/'Enrl-BackSeries'!F21)*100)</f>
        <v>51.72755417956656</v>
      </c>
      <c r="G21" s="76">
        <f>IF('Enrl-BackSeries'!G21-EnrlAll!AE21&lt;0,"-",(1-EnrlAll!AE21/'Enrl-BackSeries'!G21)*100)</f>
        <v>53.89845094664372</v>
      </c>
      <c r="H21" s="76">
        <f>IF('Enrl-BackSeries'!H21-EnrlAll!AF21&lt;0,"-",(1-EnrlAll!AF21/'Enrl-BackSeries'!H21)*100)</f>
        <v>52.790477193721699</v>
      </c>
      <c r="I21" s="76">
        <f>IF('Enrl-BackSeries'!I21-EnrlAll!AP21&lt;0,"-",(1-EnrlAll!AP21/'Enrl-BackSeries'!I21)*100)</f>
        <v>45.742482294206432</v>
      </c>
      <c r="J21" s="76">
        <f>IF('Enrl-BackSeries'!J21-EnrlAll!AQ21&lt;0,"-",(1-EnrlAll!AQ21/'Enrl-BackSeries'!J21)*100)</f>
        <v>44.787186712145932</v>
      </c>
      <c r="K21" s="76">
        <f>IF('Enrl-BackSeries'!K21-EnrlAll!AR21&lt;0,"-",(1-EnrlAll!AR21/'Enrl-BackSeries'!K21)*100)</f>
        <v>45.279743304239553</v>
      </c>
      <c r="L21" s="76">
        <f>IF('Enrl-BackSeries'!L21-EnrlSC!R21&lt;=0,"-",(1-EnrlSC!R21/'Enrl-BackSeries'!L21)*100)</f>
        <v>29.552023121387283</v>
      </c>
      <c r="M21" s="76">
        <f>IF('Enrl-BackSeries'!M21-EnrlSC!S21&lt;=0,"-",(1-EnrlSC!S21/'Enrl-BackSeries'!M21)*100)</f>
        <v>28.915662650602414</v>
      </c>
      <c r="N21" s="76">
        <f>IF('Enrl-BackSeries'!N21-EnrlSC!T21&lt;=0,"-",(1-EnrlSC!T21/'Enrl-BackSeries'!N21)*100)</f>
        <v>29.250665652339293</v>
      </c>
      <c r="O21" s="76">
        <f>IF('Enrl-BackSeries'!O21-EnrlSC!AD21&lt;=0,"-",(1-EnrlSC!AD21/'Enrl-BackSeries'!O21)*100)</f>
        <v>51.3573407202216</v>
      </c>
      <c r="P21" s="76">
        <f>IF('Enrl-BackSeries'!P21-EnrlSC!AE21&lt;=0,"-",(1-EnrlSC!AE21/'Enrl-BackSeries'!P21)*100)</f>
        <v>41.758917589175894</v>
      </c>
      <c r="Q21" s="76">
        <f>IF('Enrl-BackSeries'!Q21-EnrlSC!AF21&lt;=0,"-",(1-EnrlSC!AF21/'Enrl-BackSeries'!Q21)*100)</f>
        <v>46.808510638297875</v>
      </c>
      <c r="R21" s="76" t="str">
        <f>IF('Enrl-BackSeries'!R21-EnrlSC!AP21&lt;=0,"-",(1-EnrlSC!AP21/'Enrl-BackSeries'!R21)*100)</f>
        <v>-</v>
      </c>
      <c r="S21" s="76" t="str">
        <f>IF('Enrl-BackSeries'!S21-EnrlSC!AQ21&lt;=0,"-",(1-EnrlSC!AQ21/'Enrl-BackSeries'!S21)*100)</f>
        <v>-</v>
      </c>
      <c r="T21" s="76" t="str">
        <f>IF('Enrl-BackSeries'!T21-EnrlSC!AR21&lt;=0,"-",(1-EnrlSC!AR21/'Enrl-BackSeries'!T21)*100)</f>
        <v>-</v>
      </c>
      <c r="U21" s="76">
        <f>IF('Enrl-BackSeries'!U21-EnrlST!R21&lt;=0,"-",(1-EnrlST!R21/'Enrl-BackSeries'!U21)*100)</f>
        <v>47.52040768178172</v>
      </c>
      <c r="V21" s="76">
        <f>IF('Enrl-BackSeries'!V21-EnrlST!S21&lt;=0,"-",(1-EnrlST!S21/'Enrl-BackSeries'!V21)*100)</f>
        <v>55.367260476749536</v>
      </c>
      <c r="W21" s="76">
        <f>IF('Enrl-BackSeries'!W21-EnrlST!T21&lt;=0,"-",(1-EnrlST!T21/'Enrl-BackSeries'!W21)*100)</f>
        <v>51.289721459395842</v>
      </c>
      <c r="X21" s="76">
        <f>IF('Enrl-BackSeries'!X21-EnrlST!AD21&lt;=0,"-",(1-EnrlST!AD21/'Enrl-BackSeries'!X21)*100)</f>
        <v>74.26270540864077</v>
      </c>
      <c r="Y21" s="76">
        <f>IF('Enrl-BackSeries'!Y21-EnrlST!AE21&lt;=0,"-",(1-EnrlST!AE21/'Enrl-BackSeries'!Y21)*100)</f>
        <v>75.725499524262602</v>
      </c>
      <c r="Z21" s="76">
        <f>IF('Enrl-BackSeries'!Z21-EnrlST!AF21&lt;=0,"-",(1-EnrlST!AF21/'Enrl-BackSeries'!Z21)*100)</f>
        <v>74.96164118883901</v>
      </c>
      <c r="AA21" s="76" t="str">
        <f>IF('Enrl-BackSeries'!AA21-EnrlST!AP21&lt;=0,"-",(1-EnrlST!AP21/'Enrl-BackSeries'!AA21)*100)</f>
        <v>-</v>
      </c>
      <c r="AB21" s="76" t="str">
        <f>IF('Enrl-BackSeries'!AB21-EnrlST!AQ21&lt;=0,"-",(1-EnrlST!AQ21/'Enrl-BackSeries'!AB21)*100)</f>
        <v>-</v>
      </c>
      <c r="AC21" s="76" t="str">
        <f>IF('Enrl-BackSeries'!AC21-EnrlST!AR21&lt;=0,"-",(1-EnrlST!AR21/'Enrl-BackSeries'!AC21)*100)</f>
        <v>-</v>
      </c>
    </row>
    <row r="22" spans="1:29" s="58" customFormat="1" ht="18.75" customHeight="1" x14ac:dyDescent="0.25">
      <c r="A22" s="35">
        <v>17</v>
      </c>
      <c r="B22" s="36" t="s">
        <v>30</v>
      </c>
      <c r="C22" s="76">
        <f>IF('Enrl-BackSeries'!C22-EnrlAll!R22&lt;0,"-",(1-EnrlAll!R22/'Enrl-BackSeries'!C22)*100)</f>
        <v>60.967971236955151</v>
      </c>
      <c r="D22" s="76">
        <f>IF('Enrl-BackSeries'!D22-EnrlAll!S22&lt;0,"-",(1-EnrlAll!S22/'Enrl-BackSeries'!D22)*100)</f>
        <v>55.700182975599603</v>
      </c>
      <c r="E22" s="76">
        <f>IF('Enrl-BackSeries'!E22-EnrlAll!T22&lt;0,"-",(1-EnrlAll!T22/'Enrl-BackSeries'!E22)*100)</f>
        <v>58.415189712113325</v>
      </c>
      <c r="F22" s="76">
        <f>IF('Enrl-BackSeries'!F22-EnrlAll!AD22&lt;0,"-",(1-EnrlAll!AD22/'Enrl-BackSeries'!F22)*100)</f>
        <v>72.534648187633266</v>
      </c>
      <c r="G22" s="76">
        <f>IF('Enrl-BackSeries'!G22-EnrlAll!AE22&lt;0,"-",(1-EnrlAll!AE22/'Enrl-BackSeries'!G22)*100)</f>
        <v>68.310178574428406</v>
      </c>
      <c r="H22" s="76">
        <f>IF('Enrl-BackSeries'!H22-EnrlAll!AF22&lt;0,"-",(1-EnrlAll!AF22/'Enrl-BackSeries'!H22)*100)</f>
        <v>70.431335156700882</v>
      </c>
      <c r="I22" s="76">
        <f>IF('Enrl-BackSeries'!I22-EnrlAll!AP22&lt;0,"-",(1-EnrlAll!AP22/'Enrl-BackSeries'!I22)*100)</f>
        <v>78.038954732658311</v>
      </c>
      <c r="J22" s="76">
        <f>IF('Enrl-BackSeries'!J22-EnrlAll!AQ22&lt;0,"-",(1-EnrlAll!AQ22/'Enrl-BackSeries'!J22)*100)</f>
        <v>76.705578587533637</v>
      </c>
      <c r="K22" s="76">
        <f>IF('Enrl-BackSeries'!K22-EnrlAll!AR22&lt;0,"-",(1-EnrlAll!AR22/'Enrl-BackSeries'!K22)*100)</f>
        <v>77.375925641280659</v>
      </c>
      <c r="L22" s="76">
        <f>IF('Enrl-BackSeries'!L22-EnrlSC!R22&lt;=0,"-",(1-EnrlSC!R22/'Enrl-BackSeries'!L22)*100)</f>
        <v>15.535714285714286</v>
      </c>
      <c r="M22" s="76">
        <f>IF('Enrl-BackSeries'!M22-EnrlSC!S22&lt;=0,"-",(1-EnrlSC!S22/'Enrl-BackSeries'!M22)*100)</f>
        <v>20.212765957446809</v>
      </c>
      <c r="N22" s="76">
        <f>IF('Enrl-BackSeries'!N22-EnrlSC!T22&lt;=0,"-",(1-EnrlSC!T22/'Enrl-BackSeries'!N22)*100)</f>
        <v>17.66990291262136</v>
      </c>
      <c r="O22" s="76">
        <f>IF('Enrl-BackSeries'!O22-EnrlSC!AD22&lt;=0,"-",(1-EnrlSC!AD22/'Enrl-BackSeries'!O22)*100)</f>
        <v>69.393939393939391</v>
      </c>
      <c r="P22" s="76">
        <f>IF('Enrl-BackSeries'!P22-EnrlSC!AE22&lt;=0,"-",(1-EnrlSC!AE22/'Enrl-BackSeries'!P22)*100)</f>
        <v>72.199592668024451</v>
      </c>
      <c r="Q22" s="76">
        <f>IF('Enrl-BackSeries'!Q22-EnrlSC!AF22&lt;=0,"-",(1-EnrlSC!AF22/'Enrl-BackSeries'!Q22)*100)</f>
        <v>70.791075050709935</v>
      </c>
      <c r="R22" s="76">
        <f>IF('Enrl-BackSeries'!R22-EnrlSC!AP22&lt;=0,"-",(1-EnrlSC!AP22/'Enrl-BackSeries'!R22)*100)</f>
        <v>76.19047619047619</v>
      </c>
      <c r="S22" s="76">
        <f>IF('Enrl-BackSeries'!S22-EnrlSC!AQ22&lt;=0,"-",(1-EnrlSC!AQ22/'Enrl-BackSeries'!S22)*100)</f>
        <v>80.374862183020952</v>
      </c>
      <c r="T22" s="76">
        <f>IF('Enrl-BackSeries'!T22-EnrlSC!AR22&lt;=0,"-",(1-EnrlSC!AR22/'Enrl-BackSeries'!T22)*100)</f>
        <v>78.263244128891316</v>
      </c>
      <c r="U22" s="76">
        <f>IF('Enrl-BackSeries'!U22-EnrlST!R22&lt;=0,"-",(1-EnrlST!R22/'Enrl-BackSeries'!U22)*100)</f>
        <v>57.502539637635493</v>
      </c>
      <c r="V22" s="76">
        <f>IF('Enrl-BackSeries'!V22-EnrlST!S22&lt;=0,"-",(1-EnrlST!S22/'Enrl-BackSeries'!V22)*100)</f>
        <v>51.516273711064478</v>
      </c>
      <c r="W22" s="76">
        <f>IF('Enrl-BackSeries'!W22-EnrlST!T22&lt;=0,"-",(1-EnrlST!T22/'Enrl-BackSeries'!W22)*100)</f>
        <v>54.605909368446206</v>
      </c>
      <c r="X22" s="76">
        <f>IF('Enrl-BackSeries'!X22-EnrlST!AD22&lt;=0,"-",(1-EnrlST!AD22/'Enrl-BackSeries'!X22)*100)</f>
        <v>75.652319825488718</v>
      </c>
      <c r="Y22" s="76">
        <f>IF('Enrl-BackSeries'!Y22-EnrlST!AE22&lt;=0,"-",(1-EnrlST!AE22/'Enrl-BackSeries'!Y22)*100)</f>
        <v>71.988987151676966</v>
      </c>
      <c r="Z22" s="76">
        <f>IF('Enrl-BackSeries'!Z22-EnrlST!AF22&lt;=0,"-",(1-EnrlST!AF22/'Enrl-BackSeries'!Z22)*100)</f>
        <v>73.815519765739396</v>
      </c>
      <c r="AA22" s="76">
        <f>IF('Enrl-BackSeries'!AA22-EnrlST!AP22&lt;=0,"-",(1-EnrlST!AP22/'Enrl-BackSeries'!AA22)*100)</f>
        <v>81.270921263280457</v>
      </c>
      <c r="AB22" s="76">
        <f>IF('Enrl-BackSeries'!AB22-EnrlST!AQ22&lt;=0,"-",(1-EnrlST!AQ22/'Enrl-BackSeries'!AB22)*100)</f>
        <v>77.804590712168434</v>
      </c>
      <c r="AC22" s="76">
        <f>IF('Enrl-BackSeries'!AC22-EnrlST!AR22&lt;=0,"-",(1-EnrlST!AR22/'Enrl-BackSeries'!AC22)*100)</f>
        <v>79.575448901446151</v>
      </c>
    </row>
    <row r="23" spans="1:29" s="58" customFormat="1" ht="18.75" customHeight="1" x14ac:dyDescent="0.25">
      <c r="A23" s="35">
        <v>18</v>
      </c>
      <c r="B23" s="36" t="s">
        <v>31</v>
      </c>
      <c r="C23" s="76">
        <f>IF('Enrl-BackSeries'!C23-EnrlAll!R23&lt;0,"-",(1-EnrlAll!R23/'Enrl-BackSeries'!C23)*100)</f>
        <v>37.105112004595064</v>
      </c>
      <c r="D23" s="76">
        <f>IF('Enrl-BackSeries'!D23-EnrlAll!S23&lt;0,"-",(1-EnrlAll!S23/'Enrl-BackSeries'!D23)*100)</f>
        <v>38.738838666740619</v>
      </c>
      <c r="E23" s="76">
        <f>IF('Enrl-BackSeries'!E23-EnrlAll!T23&lt;0,"-",(1-EnrlAll!T23/'Enrl-BackSeries'!E23)*100)</f>
        <v>37.897369695013715</v>
      </c>
      <c r="F23" s="76">
        <f>IF('Enrl-BackSeries'!F23-EnrlAll!AD23&lt;0,"-",(1-EnrlAll!AD23/'Enrl-BackSeries'!F23)*100)</f>
        <v>37.526489286555218</v>
      </c>
      <c r="G23" s="76">
        <f>IF('Enrl-BackSeries'!G23-EnrlAll!AE23&lt;0,"-",(1-EnrlAll!AE23/'Enrl-BackSeries'!G23)*100)</f>
        <v>35.741614589975768</v>
      </c>
      <c r="H23" s="76">
        <f>IF('Enrl-BackSeries'!H23-EnrlAll!AF23&lt;0,"-",(1-EnrlAll!AF23/'Enrl-BackSeries'!H23)*100)</f>
        <v>36.669727578818488</v>
      </c>
      <c r="I23" s="76">
        <f>IF('Enrl-BackSeries'!I23-EnrlAll!AP23&lt;0,"-",(1-EnrlAll!AP23/'Enrl-BackSeries'!I23)*100)</f>
        <v>54.997122578169957</v>
      </c>
      <c r="J23" s="76">
        <f>IF('Enrl-BackSeries'!J23-EnrlAll!AQ23&lt;0,"-",(1-EnrlAll!AQ23/'Enrl-BackSeries'!J23)*100)</f>
        <v>52.342606149341144</v>
      </c>
      <c r="K23" s="76">
        <f>IF('Enrl-BackSeries'!K23-EnrlAll!AR23&lt;0,"-",(1-EnrlAll!AR23/'Enrl-BackSeries'!K23)*100)</f>
        <v>53.69639654329039</v>
      </c>
      <c r="L23" s="76" t="str">
        <f>IF('Enrl-BackSeries'!L23-EnrlSC!R23&lt;=0,"-",(1-EnrlSC!R23/'Enrl-BackSeries'!L23)*100)</f>
        <v>-</v>
      </c>
      <c r="M23" s="76" t="str">
        <f>IF('Enrl-BackSeries'!M23-EnrlSC!S23&lt;=0,"-",(1-EnrlSC!S23/'Enrl-BackSeries'!M23)*100)</f>
        <v>-</v>
      </c>
      <c r="N23" s="76" t="str">
        <f>IF('Enrl-BackSeries'!N23-EnrlSC!T23&lt;=0,"-",(1-EnrlSC!T23/'Enrl-BackSeries'!N23)*100)</f>
        <v>-</v>
      </c>
      <c r="O23" s="76">
        <f>IF('Enrl-BackSeries'!O23-EnrlSC!AD23&lt;=0,"-",(1-EnrlSC!AD23/'Enrl-BackSeries'!O23)*100)</f>
        <v>50</v>
      </c>
      <c r="P23" s="76" t="str">
        <f>IF('Enrl-BackSeries'!P23-EnrlSC!AE23&lt;=0,"-",(1-EnrlSC!AE23/'Enrl-BackSeries'!P23)*100)</f>
        <v>-</v>
      </c>
      <c r="Q23" s="76" t="str">
        <f>IF('Enrl-BackSeries'!Q23-EnrlSC!AF23&lt;=0,"-",(1-EnrlSC!AF23/'Enrl-BackSeries'!Q23)*100)</f>
        <v>-</v>
      </c>
      <c r="R23" s="76" t="str">
        <f>IF('Enrl-BackSeries'!R23-EnrlSC!AP23&lt;=0,"-",(1-EnrlSC!AP23/'Enrl-BackSeries'!R23)*100)</f>
        <v>-</v>
      </c>
      <c r="S23" s="76" t="str">
        <f>IF('Enrl-BackSeries'!S23-EnrlSC!AQ23&lt;=0,"-",(1-EnrlSC!AQ23/'Enrl-BackSeries'!S23)*100)</f>
        <v>-</v>
      </c>
      <c r="T23" s="76" t="str">
        <f>IF('Enrl-BackSeries'!T23-EnrlSC!AR23&lt;=0,"-",(1-EnrlSC!AR23/'Enrl-BackSeries'!T23)*100)</f>
        <v>-</v>
      </c>
      <c r="U23" s="76">
        <f>IF('Enrl-BackSeries'!U23-EnrlST!R23&lt;=0,"-",(1-EnrlST!R23/'Enrl-BackSeries'!U23)*100)</f>
        <v>37.574011003405815</v>
      </c>
      <c r="V23" s="76">
        <f>IF('Enrl-BackSeries'!V23-EnrlST!S23&lt;=0,"-",(1-EnrlST!S23/'Enrl-BackSeries'!V23)*100)</f>
        <v>39.243604004449381</v>
      </c>
      <c r="W23" s="76">
        <f>IF('Enrl-BackSeries'!W23-EnrlST!T23&lt;=0,"-",(1-EnrlST!T23/'Enrl-BackSeries'!W23)*100)</f>
        <v>38.38392014029408</v>
      </c>
      <c r="X23" s="76">
        <f>IF('Enrl-BackSeries'!X23-EnrlST!AD23&lt;=0,"-",(1-EnrlST!AD23/'Enrl-BackSeries'!X23)*100)</f>
        <v>38.230610439398404</v>
      </c>
      <c r="Y23" s="76">
        <f>IF('Enrl-BackSeries'!Y23-EnrlST!AE23&lt;=0,"-",(1-EnrlST!AE23/'Enrl-BackSeries'!Y23)*100)</f>
        <v>36.461794019933556</v>
      </c>
      <c r="Z23" s="76">
        <f>IF('Enrl-BackSeries'!Z23-EnrlST!AF23&lt;=0,"-",(1-EnrlST!AF23/'Enrl-BackSeries'!Z23)*100)</f>
        <v>37.381543840279697</v>
      </c>
      <c r="AA23" s="76">
        <f>IF('Enrl-BackSeries'!AA23-EnrlST!AP23&lt;=0,"-",(1-EnrlST!AP23/'Enrl-BackSeries'!AA23)*100)</f>
        <v>55.47121260855581</v>
      </c>
      <c r="AB23" s="76">
        <f>IF('Enrl-BackSeries'!AB23-EnrlST!AQ23&lt;=0,"-",(1-EnrlST!AQ23/'Enrl-BackSeries'!AB23)*100)</f>
        <v>52.628406884082239</v>
      </c>
      <c r="AC23" s="76">
        <f>IF('Enrl-BackSeries'!AC23-EnrlST!AR23&lt;=0,"-",(1-EnrlST!AR23/'Enrl-BackSeries'!AC23)*100)</f>
        <v>54.078351597873876</v>
      </c>
    </row>
    <row r="24" spans="1:29" s="58" customFormat="1" ht="18.75" customHeight="1" x14ac:dyDescent="0.25">
      <c r="A24" s="35">
        <v>19</v>
      </c>
      <c r="B24" s="36" t="s">
        <v>55</v>
      </c>
      <c r="C24" s="76">
        <f>IF('Enrl-BackSeries'!C24-EnrlAll!R24&lt;0,"-",(1-EnrlAll!R24/'Enrl-BackSeries'!C24)*100)</f>
        <v>40.096800768913909</v>
      </c>
      <c r="D24" s="76">
        <f>IF('Enrl-BackSeries'!D24-EnrlAll!S24&lt;0,"-",(1-EnrlAll!S24/'Enrl-BackSeries'!D24)*100)</f>
        <v>39.778502617006751</v>
      </c>
      <c r="E24" s="76">
        <f>IF('Enrl-BackSeries'!E24-EnrlAll!T24&lt;0,"-",(1-EnrlAll!T24/'Enrl-BackSeries'!E24)*100)</f>
        <v>39.94558362463512</v>
      </c>
      <c r="F24" s="76">
        <f>IF('Enrl-BackSeries'!F24-EnrlAll!AD24&lt;0,"-",(1-EnrlAll!AD24/'Enrl-BackSeries'!F24)*100)</f>
        <v>45.220321785766046</v>
      </c>
      <c r="G24" s="76">
        <f>IF('Enrl-BackSeries'!G24-EnrlAll!AE24&lt;0,"-",(1-EnrlAll!AE24/'Enrl-BackSeries'!G24)*100)</f>
        <v>45.610475133044915</v>
      </c>
      <c r="H24" s="76">
        <f>IF('Enrl-BackSeries'!H24-EnrlAll!AF24&lt;0,"-",(1-EnrlAll!AF24/'Enrl-BackSeries'!H24)*100)</f>
        <v>45.410034441031364</v>
      </c>
      <c r="I24" s="76">
        <f>IF('Enrl-BackSeries'!I24-EnrlAll!AP24&lt;0,"-",(1-EnrlAll!AP24/'Enrl-BackSeries'!I24)*100)</f>
        <v>75.824444833012763</v>
      </c>
      <c r="J24" s="76">
        <f>IF('Enrl-BackSeries'!J24-EnrlAll!AQ24&lt;0,"-",(1-EnrlAll!AQ24/'Enrl-BackSeries'!J24)*100)</f>
        <v>74.386082053564806</v>
      </c>
      <c r="K24" s="76">
        <f>IF('Enrl-BackSeries'!K24-EnrlAll!AR24&lt;0,"-",(1-EnrlAll!AR24/'Enrl-BackSeries'!K24)*100)</f>
        <v>75.126455816967578</v>
      </c>
      <c r="L24" s="76" t="str">
        <f>IF('Enrl-BackSeries'!L24-EnrlSC!R24&lt;=0,"-",(1-EnrlSC!R24/'Enrl-BackSeries'!L24)*100)</f>
        <v>-</v>
      </c>
      <c r="M24" s="76" t="str">
        <f>IF('Enrl-BackSeries'!M24-EnrlSC!S24&lt;=0,"-",(1-EnrlSC!S24/'Enrl-BackSeries'!M24)*100)</f>
        <v>-</v>
      </c>
      <c r="N24" s="76" t="str">
        <f>IF('Enrl-BackSeries'!N24-EnrlSC!T24&lt;=0,"-",(1-EnrlSC!T24/'Enrl-BackSeries'!N24)*100)</f>
        <v>-</v>
      </c>
      <c r="O24" s="76" t="str">
        <f>IF('Enrl-BackSeries'!O24-EnrlSC!AD24&lt;=0,"-",(1-EnrlSC!AD24/'Enrl-BackSeries'!O24)*100)</f>
        <v>-</v>
      </c>
      <c r="P24" s="76" t="str">
        <f>IF('Enrl-BackSeries'!P24-EnrlSC!AE24&lt;=0,"-",(1-EnrlSC!AE24/'Enrl-BackSeries'!P24)*100)</f>
        <v>-</v>
      </c>
      <c r="Q24" s="76" t="str">
        <f>IF('Enrl-BackSeries'!Q24-EnrlSC!AF24&lt;=0,"-",(1-EnrlSC!AF24/'Enrl-BackSeries'!Q24)*100)</f>
        <v>-</v>
      </c>
      <c r="R24" s="76" t="str">
        <f>IF('Enrl-BackSeries'!R24-EnrlSC!AP24&lt;=0,"-",(1-EnrlSC!AP24/'Enrl-BackSeries'!R24)*100)</f>
        <v>-</v>
      </c>
      <c r="S24" s="76" t="str">
        <f>IF('Enrl-BackSeries'!S24-EnrlSC!AQ24&lt;=0,"-",(1-EnrlSC!AQ24/'Enrl-BackSeries'!S24)*100)</f>
        <v>-</v>
      </c>
      <c r="T24" s="76" t="str">
        <f>IF('Enrl-BackSeries'!T24-EnrlSC!AR24&lt;=0,"-",(1-EnrlSC!AR24/'Enrl-BackSeries'!T24)*100)</f>
        <v>-</v>
      </c>
      <c r="U24" s="76">
        <f>IF('Enrl-BackSeries'!U24-EnrlST!R24&lt;=0,"-",(1-EnrlST!R24/'Enrl-BackSeries'!U24)*100)</f>
        <v>40.522072381503307</v>
      </c>
      <c r="V24" s="76">
        <f>IF('Enrl-BackSeries'!V24-EnrlST!S24&lt;=0,"-",(1-EnrlST!S24/'Enrl-BackSeries'!V24)*100)</f>
        <v>39.005561550593505</v>
      </c>
      <c r="W24" s="76">
        <f>IF('Enrl-BackSeries'!W24-EnrlST!T24&lt;=0,"-",(1-EnrlST!T24/'Enrl-BackSeries'!W24)*100)</f>
        <v>39.816049311151048</v>
      </c>
      <c r="X24" s="76">
        <f>IF('Enrl-BackSeries'!X24-EnrlST!AD24&lt;=0,"-",(1-EnrlST!AD24/'Enrl-BackSeries'!X24)*100)</f>
        <v>43.424564758376164</v>
      </c>
      <c r="Y24" s="76">
        <f>IF('Enrl-BackSeries'!Y24-EnrlST!AE24&lt;=0,"-",(1-EnrlST!AE24/'Enrl-BackSeries'!Y24)*100)</f>
        <v>38.351203912716322</v>
      </c>
      <c r="Z24" s="76">
        <f>IF('Enrl-BackSeries'!Z24-EnrlST!AF24&lt;=0,"-",(1-EnrlST!AF24/'Enrl-BackSeries'!Z24)*100)</f>
        <v>41.097810848700533</v>
      </c>
      <c r="AA24" s="76">
        <f>IF('Enrl-BackSeries'!AA24-EnrlST!AP24&lt;=0,"-",(1-EnrlST!AP24/'Enrl-BackSeries'!AA24)*100)</f>
        <v>70.315020803260595</v>
      </c>
      <c r="AB24" s="76">
        <f>IF('Enrl-BackSeries'!AB24-EnrlST!AQ24&lt;=0,"-",(1-EnrlST!AQ24/'Enrl-BackSeries'!AB24)*100)</f>
        <v>66.529046046240524</v>
      </c>
      <c r="AC24" s="76">
        <f>IF('Enrl-BackSeries'!AC24-EnrlST!AR24&lt;=0,"-",(1-EnrlST!AR24/'Enrl-BackSeries'!AC24)*100)</f>
        <v>68.549227493090484</v>
      </c>
    </row>
    <row r="25" spans="1:29" s="58" customFormat="1" ht="18.75" customHeight="1" x14ac:dyDescent="0.25">
      <c r="A25" s="35">
        <v>20</v>
      </c>
      <c r="B25" s="2" t="s">
        <v>56</v>
      </c>
      <c r="C25" s="76">
        <f>IF('Enrl-BackSeries'!C25-EnrlAll!R25&lt;0,"-",(1-EnrlAll!R25/'Enrl-BackSeries'!C25)*100)</f>
        <v>11.036804232444197</v>
      </c>
      <c r="D25" s="76">
        <f>IF('Enrl-BackSeries'!D25-EnrlAll!S25&lt;0,"-",(1-EnrlAll!S25/'Enrl-BackSeries'!D25)*100)</f>
        <v>2.4050072304368397</v>
      </c>
      <c r="E25" s="76">
        <f>IF('Enrl-BackSeries'!E25-EnrlAll!T25&lt;0,"-",(1-EnrlAll!T25/'Enrl-BackSeries'!E25)*100)</f>
        <v>7.023292273491089</v>
      </c>
      <c r="F25" s="76">
        <f>IF('Enrl-BackSeries'!F25-EnrlAll!AD25&lt;0,"-",(1-EnrlAll!AD25/'Enrl-BackSeries'!F25)*100)</f>
        <v>54.425610873190479</v>
      </c>
      <c r="G25" s="76">
        <f>IF('Enrl-BackSeries'!G25-EnrlAll!AE25&lt;0,"-",(1-EnrlAll!AE25/'Enrl-BackSeries'!G25)*100)</f>
        <v>55.587414183323801</v>
      </c>
      <c r="H25" s="76">
        <f>IF('Enrl-BackSeries'!H25-EnrlAll!AF25&lt;0,"-",(1-EnrlAll!AF25/'Enrl-BackSeries'!H25)*100)</f>
        <v>54.979949534066144</v>
      </c>
      <c r="I25" s="76">
        <f>IF('Enrl-BackSeries'!I25-EnrlAll!AP25&lt;0,"-",(1-EnrlAll!AP25/'Enrl-BackSeries'!I25)*100)</f>
        <v>67.159025787965618</v>
      </c>
      <c r="J25" s="76">
        <f>IF('Enrl-BackSeries'!J25-EnrlAll!AQ25&lt;0,"-",(1-EnrlAll!AQ25/'Enrl-BackSeries'!J25)*100)</f>
        <v>59.68251473477406</v>
      </c>
      <c r="K25" s="76">
        <f>IF('Enrl-BackSeries'!K25-EnrlAll!AR25&lt;0,"-",(1-EnrlAll!AR25/'Enrl-BackSeries'!K25)*100)</f>
        <v>64.006130903065454</v>
      </c>
      <c r="L25" s="76">
        <f>IF('Enrl-BackSeries'!L25-EnrlSC!R25&lt;=0,"-",(1-EnrlSC!R25/'Enrl-BackSeries'!L25)*100)</f>
        <v>16.567045431363347</v>
      </c>
      <c r="M25" s="76">
        <f>IF('Enrl-BackSeries'!M25-EnrlSC!S25&lt;=0,"-",(1-EnrlSC!S25/'Enrl-BackSeries'!M25)*100)</f>
        <v>14.821086261980831</v>
      </c>
      <c r="N25" s="76">
        <f>IF('Enrl-BackSeries'!N25-EnrlSC!T25&lt;=0,"-",(1-EnrlSC!T25/'Enrl-BackSeries'!N25)*100)</f>
        <v>15.712886452917086</v>
      </c>
      <c r="O25" s="76">
        <f>IF('Enrl-BackSeries'!O25-EnrlSC!AD25&lt;=0,"-",(1-EnrlSC!AD25/'Enrl-BackSeries'!O25)*100)</f>
        <v>58.310647716143158</v>
      </c>
      <c r="P25" s="76">
        <f>IF('Enrl-BackSeries'!P25-EnrlSC!AE25&lt;=0,"-",(1-EnrlSC!AE25/'Enrl-BackSeries'!P25)*100)</f>
        <v>59.790298557985231</v>
      </c>
      <c r="Q25" s="76">
        <f>IF('Enrl-BackSeries'!Q25-EnrlSC!AF25&lt;=0,"-",(1-EnrlSC!AF25/'Enrl-BackSeries'!Q25)*100)</f>
        <v>59.016135475046298</v>
      </c>
      <c r="R25" s="76">
        <f>IF('Enrl-BackSeries'!R25-EnrlSC!AP25&lt;=0,"-",(1-EnrlSC!AP25/'Enrl-BackSeries'!R25)*100)</f>
        <v>77.66</v>
      </c>
      <c r="S25" s="76">
        <f>IF('Enrl-BackSeries'!S25-EnrlSC!AQ25&lt;=0,"-",(1-EnrlSC!AQ25/'Enrl-BackSeries'!S25)*100)</f>
        <v>71.377586206896552</v>
      </c>
      <c r="T25" s="76">
        <f>IF('Enrl-BackSeries'!T25-EnrlSC!AR25&lt;=0,"-",(1-EnrlSC!AR25/'Enrl-BackSeries'!T25)*100)</f>
        <v>75.111888111888121</v>
      </c>
      <c r="U25" s="76">
        <f>IF('Enrl-BackSeries'!U25-EnrlST!R25&lt;=0,"-",(1-EnrlST!R25/'Enrl-BackSeries'!U25)*100)</f>
        <v>25.177787355547775</v>
      </c>
      <c r="V25" s="76">
        <f>IF('Enrl-BackSeries'!V25-EnrlST!S25&lt;=0,"-",(1-EnrlST!S25/'Enrl-BackSeries'!V25)*100)</f>
        <v>18.560826373217321</v>
      </c>
      <c r="W25" s="76">
        <f>IF('Enrl-BackSeries'!W25-EnrlST!T25&lt;=0,"-",(1-EnrlST!T25/'Enrl-BackSeries'!W25)*100)</f>
        <v>22.102356897502528</v>
      </c>
      <c r="X25" s="76">
        <f>IF('Enrl-BackSeries'!X25-EnrlST!AD25&lt;=0,"-",(1-EnrlST!AD25/'Enrl-BackSeries'!X25)*100)</f>
        <v>73.993215955109122</v>
      </c>
      <c r="Y25" s="76">
        <f>IF('Enrl-BackSeries'!Y25-EnrlST!AE25&lt;=0,"-",(1-EnrlST!AE25/'Enrl-BackSeries'!Y25)*100)</f>
        <v>75.259171626500148</v>
      </c>
      <c r="Z25" s="76">
        <f>IF('Enrl-BackSeries'!Z25-EnrlST!AF25&lt;=0,"-",(1-EnrlST!AF25/'Enrl-BackSeries'!Z25)*100)</f>
        <v>74.592390127889502</v>
      </c>
      <c r="AA25" s="76">
        <f>IF('Enrl-BackSeries'!AA25-EnrlST!AP25&lt;=0,"-",(1-EnrlST!AP25/'Enrl-BackSeries'!AA25)*100)</f>
        <v>86.415789473684214</v>
      </c>
      <c r="AB25" s="76">
        <f>IF('Enrl-BackSeries'!AB25-EnrlST!AQ25&lt;=0,"-",(1-EnrlST!AQ25/'Enrl-BackSeries'!AB25)*100)</f>
        <v>84.546486486486486</v>
      </c>
      <c r="AC25" s="76">
        <f>IF('Enrl-BackSeries'!AC25-EnrlST!AR25&lt;=0,"-",(1-EnrlST!AR25/'Enrl-BackSeries'!AC25)*100)</f>
        <v>85.615277777777777</v>
      </c>
    </row>
    <row r="26" spans="1:29" s="58" customFormat="1" ht="18.75" customHeight="1" x14ac:dyDescent="0.25">
      <c r="A26" s="35">
        <v>21</v>
      </c>
      <c r="B26" s="36" t="s">
        <v>87</v>
      </c>
      <c r="C26" s="76">
        <f>IF('Enrl-BackSeries'!C26-EnrlAll!R26&lt;0,"-",(1-EnrlAll!R26/'Enrl-BackSeries'!C26)*100)</f>
        <v>4.3743047037681499</v>
      </c>
      <c r="D26" s="76">
        <f>IF('Enrl-BackSeries'!D26-EnrlAll!S26&lt;0,"-",(1-EnrlAll!S26/'Enrl-BackSeries'!D26)*100)</f>
        <v>14.928207262511705</v>
      </c>
      <c r="E26" s="76">
        <f>IF('Enrl-BackSeries'!E26-EnrlAll!T26&lt;0,"-",(1-EnrlAll!T26/'Enrl-BackSeries'!E26)*100)</f>
        <v>9.4137052180782064</v>
      </c>
      <c r="F26" s="76">
        <f>IF('Enrl-BackSeries'!F26-EnrlAll!AD26&lt;0,"-",(1-EnrlAll!AD26/'Enrl-BackSeries'!F26)*100)</f>
        <v>5.1701983918470802</v>
      </c>
      <c r="G26" s="76">
        <f>IF('Enrl-BackSeries'!G26-EnrlAll!AE26&lt;0,"-",(1-EnrlAll!AE26/'Enrl-BackSeries'!G26)*100)</f>
        <v>13.666197959883341</v>
      </c>
      <c r="H26" s="76">
        <f>IF('Enrl-BackSeries'!H26-EnrlAll!AF26&lt;0,"-",(1-EnrlAll!AF26/'Enrl-BackSeries'!H26)*100)</f>
        <v>9.1678473069711544</v>
      </c>
      <c r="I26" s="76">
        <f>IF('Enrl-BackSeries'!I26-EnrlAll!AP26&lt;0,"-",(1-EnrlAll!AP26/'Enrl-BackSeries'!I26)*100)</f>
        <v>30.200125962391233</v>
      </c>
      <c r="J26" s="76">
        <f>IF('Enrl-BackSeries'!J26-EnrlAll!AQ26&lt;0,"-",(1-EnrlAll!AQ26/'Enrl-BackSeries'!J26)*100)</f>
        <v>30.741973585310856</v>
      </c>
      <c r="K26" s="76">
        <f>IF('Enrl-BackSeries'!K26-EnrlAll!AR26&lt;0,"-",(1-EnrlAll!AR26/'Enrl-BackSeries'!K26)*100)</f>
        <v>30.453422285295773</v>
      </c>
      <c r="L26" s="76">
        <f>IF('Enrl-BackSeries'!L26-EnrlSC!R26&lt;=0,"-",(1-EnrlSC!R26/'Enrl-BackSeries'!L26)*100)</f>
        <v>21.741485417581085</v>
      </c>
      <c r="M26" s="76">
        <f>IF('Enrl-BackSeries'!M26-EnrlSC!S26&lt;=0,"-",(1-EnrlSC!S26/'Enrl-BackSeries'!M26)*100)</f>
        <v>22.980528440742066</v>
      </c>
      <c r="N26" s="76">
        <f>IF('Enrl-BackSeries'!N26-EnrlSC!T26&lt;=0,"-",(1-EnrlSC!T26/'Enrl-BackSeries'!N26)*100)</f>
        <v>22.333053543891157</v>
      </c>
      <c r="O26" s="76" t="str">
        <f>IF('Enrl-BackSeries'!O26-EnrlSC!AD26&lt;=0,"-",(1-EnrlSC!AD26/'Enrl-BackSeries'!O26)*100)</f>
        <v>-</v>
      </c>
      <c r="P26" s="76" t="str">
        <f>IF('Enrl-BackSeries'!P26-EnrlSC!AE26&lt;=0,"-",(1-EnrlSC!AE26/'Enrl-BackSeries'!P26)*100)</f>
        <v>-</v>
      </c>
      <c r="Q26" s="76" t="str">
        <f>IF('Enrl-BackSeries'!Q26-EnrlSC!AF26&lt;=0,"-",(1-EnrlSC!AF26/'Enrl-BackSeries'!Q26)*100)</f>
        <v>-</v>
      </c>
      <c r="R26" s="76">
        <f>IF('Enrl-BackSeries'!R26-EnrlSC!AP26&lt;=0,"-",(1-EnrlSC!AP26/'Enrl-BackSeries'!R26)*100)</f>
        <v>57.276893260156861</v>
      </c>
      <c r="S26" s="76">
        <f>IF('Enrl-BackSeries'!S26-EnrlSC!AQ26&lt;=0,"-",(1-EnrlSC!AQ26/'Enrl-BackSeries'!S26)*100)</f>
        <v>53.957915336489528</v>
      </c>
      <c r="T26" s="76">
        <f>IF('Enrl-BackSeries'!T26-EnrlSC!AR26&lt;=0,"-",(1-EnrlSC!AR26/'Enrl-BackSeries'!T26)*100)</f>
        <v>55.689879250454879</v>
      </c>
      <c r="U26" s="76" t="str">
        <f>IF('Enrl-BackSeries'!U26-EnrlST!R26&lt;=0,"-",(1-EnrlST!R26/'Enrl-BackSeries'!U26)*100)</f>
        <v>-</v>
      </c>
      <c r="V26" s="76" t="str">
        <f>IF('Enrl-BackSeries'!V26-EnrlST!S26&lt;=0,"-",(1-EnrlST!S26/'Enrl-BackSeries'!V26)*100)</f>
        <v>-</v>
      </c>
      <c r="W26" s="76" t="str">
        <f>IF('Enrl-BackSeries'!W26-EnrlST!T26&lt;=0,"-",(1-EnrlST!T26/'Enrl-BackSeries'!W26)*100)</f>
        <v>-</v>
      </c>
      <c r="X26" s="76" t="str">
        <f>IF('Enrl-BackSeries'!X26-EnrlST!AD26&lt;=0,"-",(1-EnrlST!AD26/'Enrl-BackSeries'!X26)*100)</f>
        <v>-</v>
      </c>
      <c r="Y26" s="76" t="str">
        <f>IF('Enrl-BackSeries'!Y26-EnrlST!AE26&lt;=0,"-",(1-EnrlST!AE26/'Enrl-BackSeries'!Y26)*100)</f>
        <v>-</v>
      </c>
      <c r="Z26" s="76" t="str">
        <f>IF('Enrl-BackSeries'!Z26-EnrlST!AF26&lt;=0,"-",(1-EnrlST!AF26/'Enrl-BackSeries'!Z26)*100)</f>
        <v>-</v>
      </c>
      <c r="AA26" s="76" t="str">
        <f>IF('Enrl-BackSeries'!AA26-EnrlST!AP26&lt;=0,"-",(1-EnrlST!AP26/'Enrl-BackSeries'!AA26)*100)</f>
        <v>-</v>
      </c>
      <c r="AB26" s="76" t="str">
        <f>IF('Enrl-BackSeries'!AB26-EnrlST!AQ26&lt;=0,"-",(1-EnrlST!AQ26/'Enrl-BackSeries'!AB26)*100)</f>
        <v>-</v>
      </c>
      <c r="AC26" s="76" t="str">
        <f>IF('Enrl-BackSeries'!AC26-EnrlST!AR26&lt;=0,"-",(1-EnrlST!AR26/'Enrl-BackSeries'!AC26)*100)</f>
        <v>-</v>
      </c>
    </row>
    <row r="27" spans="1:29" s="58" customFormat="1" ht="18.75" customHeight="1" x14ac:dyDescent="0.25">
      <c r="A27" s="35">
        <v>22</v>
      </c>
      <c r="B27" s="36" t="s">
        <v>33</v>
      </c>
      <c r="C27" s="76">
        <f>IF('Enrl-BackSeries'!C27-EnrlAll!R27&lt;0,"-",(1-EnrlAll!R27/'Enrl-BackSeries'!C27)*100)</f>
        <v>49.920880422243322</v>
      </c>
      <c r="D27" s="76">
        <f>IF('Enrl-BackSeries'!D27-EnrlAll!S27&lt;0,"-",(1-EnrlAll!S27/'Enrl-BackSeries'!D27)*100)</f>
        <v>51.452591766413903</v>
      </c>
      <c r="E27" s="76">
        <f>IF('Enrl-BackSeries'!E27-EnrlAll!T27&lt;0,"-",(1-EnrlAll!T27/'Enrl-BackSeries'!E27)*100)</f>
        <v>50.635168369105557</v>
      </c>
      <c r="F27" s="76">
        <f>IF('Enrl-BackSeries'!F27-EnrlAll!AD27&lt;0,"-",(1-EnrlAll!AD27/'Enrl-BackSeries'!F27)*100)</f>
        <v>49.205827931760027</v>
      </c>
      <c r="G27" s="76">
        <f>IF('Enrl-BackSeries'!G27-EnrlAll!AE27&lt;0,"-",(1-EnrlAll!AE27/'Enrl-BackSeries'!G27)*100)</f>
        <v>58.094676092575327</v>
      </c>
      <c r="H27" s="76">
        <f>IF('Enrl-BackSeries'!H27-EnrlAll!AF27&lt;0,"-",(1-EnrlAll!AF27/'Enrl-BackSeries'!H27)*100)</f>
        <v>53.321815646081049</v>
      </c>
      <c r="I27" s="76">
        <f>IF('Enrl-BackSeries'!I27-EnrlAll!AP27&lt;0,"-",(1-EnrlAll!AP27/'Enrl-BackSeries'!I27)*100)</f>
        <v>68.191680888580834</v>
      </c>
      <c r="J27" s="76">
        <f>IF('Enrl-BackSeries'!J27-EnrlAll!AQ27&lt;0,"-",(1-EnrlAll!AQ27/'Enrl-BackSeries'!J27)*100)</f>
        <v>69.048931438798249</v>
      </c>
      <c r="K27" s="76">
        <f>IF('Enrl-BackSeries'!K27-EnrlAll!AR27&lt;0,"-",(1-EnrlAll!AR27/'Enrl-BackSeries'!K27)*100)</f>
        <v>68.52387452482904</v>
      </c>
      <c r="L27" s="76">
        <f>IF('Enrl-BackSeries'!L27-EnrlSC!R27&lt;=0,"-",(1-EnrlSC!R27/'Enrl-BackSeries'!L27)*100)</f>
        <v>49.75575500137024</v>
      </c>
      <c r="M27" s="76">
        <f>IF('Enrl-BackSeries'!M27-EnrlSC!S27&lt;=0,"-",(1-EnrlSC!S27/'Enrl-BackSeries'!M27)*100)</f>
        <v>51.43586770903508</v>
      </c>
      <c r="N27" s="76">
        <f>IF('Enrl-BackSeries'!N27-EnrlSC!T27&lt;=0,"-",(1-EnrlSC!T27/'Enrl-BackSeries'!N27)*100)</f>
        <v>50.539620931371473</v>
      </c>
      <c r="O27" s="76">
        <f>IF('Enrl-BackSeries'!O27-EnrlSC!AD27&lt;=0,"-",(1-EnrlSC!AD27/'Enrl-BackSeries'!O27)*100)</f>
        <v>55.077903682719544</v>
      </c>
      <c r="P27" s="76">
        <f>IF('Enrl-BackSeries'!P27-EnrlSC!AE27&lt;=0,"-",(1-EnrlSC!AE27/'Enrl-BackSeries'!P27)*100)</f>
        <v>62.858415278600653</v>
      </c>
      <c r="Q27" s="76">
        <f>IF('Enrl-BackSeries'!Q27-EnrlSC!AF27&lt;=0,"-",(1-EnrlSC!AF27/'Enrl-BackSeries'!Q27)*100)</f>
        <v>58.648489349627475</v>
      </c>
      <c r="R27" s="76">
        <f>IF('Enrl-BackSeries'!R27-EnrlSC!AP27&lt;=0,"-",(1-EnrlSC!AP27/'Enrl-BackSeries'!R27)*100)</f>
        <v>71.547160129164695</v>
      </c>
      <c r="S27" s="76">
        <f>IF('Enrl-BackSeries'!S27-EnrlSC!AQ27&lt;=0,"-",(1-EnrlSC!AQ27/'Enrl-BackSeries'!S27)*100)</f>
        <v>78.36679715794871</v>
      </c>
      <c r="T27" s="76">
        <f>IF('Enrl-BackSeries'!T27-EnrlSC!AR27&lt;=0,"-",(1-EnrlSC!AR27/'Enrl-BackSeries'!T27)*100)</f>
        <v>74.511524242477847</v>
      </c>
      <c r="U27" s="76">
        <f>IF('Enrl-BackSeries'!U27-EnrlST!R27&lt;=0,"-",(1-EnrlST!R27/'Enrl-BackSeries'!U27)*100)</f>
        <v>47.751908152139052</v>
      </c>
      <c r="V27" s="76">
        <f>IF('Enrl-BackSeries'!V27-EnrlST!S27&lt;=0,"-",(1-EnrlST!S27/'Enrl-BackSeries'!V27)*100)</f>
        <v>51.225153633691335</v>
      </c>
      <c r="W27" s="76">
        <f>IF('Enrl-BackSeries'!W27-EnrlST!T27&lt;=0,"-",(1-EnrlST!T27/'Enrl-BackSeries'!W27)*100)</f>
        <v>49.375184540789306</v>
      </c>
      <c r="X27" s="76">
        <f>IF('Enrl-BackSeries'!X27-EnrlST!AD27&lt;=0,"-",(1-EnrlST!AD27/'Enrl-BackSeries'!X27)*100)</f>
        <v>59.545034631202313</v>
      </c>
      <c r="Y27" s="76">
        <f>IF('Enrl-BackSeries'!Y27-EnrlST!AE27&lt;=0,"-",(1-EnrlST!AE27/'Enrl-BackSeries'!Y27)*100)</f>
        <v>68.884212909133936</v>
      </c>
      <c r="Z27" s="76">
        <f>IF('Enrl-BackSeries'!Z27-EnrlST!AF27&lt;=0,"-",(1-EnrlST!AF27/'Enrl-BackSeries'!Z27)*100)</f>
        <v>63.998420101025211</v>
      </c>
      <c r="AA27" s="76">
        <f>IF('Enrl-BackSeries'!AA27-EnrlST!AP27&lt;=0,"-",(1-EnrlST!AP27/'Enrl-BackSeries'!AA27)*100)</f>
        <v>78.189021594087336</v>
      </c>
      <c r="AB27" s="76">
        <f>IF('Enrl-BackSeries'!AB27-EnrlST!AQ27&lt;=0,"-",(1-EnrlST!AQ27/'Enrl-BackSeries'!AB27)*100)</f>
        <v>80.740317218304639</v>
      </c>
      <c r="AC27" s="76">
        <f>IF('Enrl-BackSeries'!AC27-EnrlST!AR27&lt;=0,"-",(1-EnrlST!AR27/'Enrl-BackSeries'!AC27)*100)</f>
        <v>79.307296222986949</v>
      </c>
    </row>
    <row r="28" spans="1:29" s="58" customFormat="1" ht="18.75" customHeight="1" x14ac:dyDescent="0.25">
      <c r="A28" s="35">
        <v>23</v>
      </c>
      <c r="B28" s="36" t="s">
        <v>34</v>
      </c>
      <c r="C28" s="76">
        <f>IF('Enrl-BackSeries'!C28-EnrlAll!R28&lt;0,"-",(1-EnrlAll!R28/'Enrl-BackSeries'!C28)*100)</f>
        <v>14.94105037513398</v>
      </c>
      <c r="D28" s="76" t="str">
        <f>IF('Enrl-BackSeries'!D28-EnrlAll!S28&lt;0,"-",(1-EnrlAll!S28/'Enrl-BackSeries'!D28)*100)</f>
        <v>-</v>
      </c>
      <c r="E28" s="76">
        <f>IF('Enrl-BackSeries'!E28-EnrlAll!T28&lt;0,"-",(1-EnrlAll!T28/'Enrl-BackSeries'!E28)*100)</f>
        <v>6.797984943680313</v>
      </c>
      <c r="F28" s="76">
        <f>IF('Enrl-BackSeries'!F28-EnrlAll!AD28&lt;0,"-",(1-EnrlAll!AD28/'Enrl-BackSeries'!F28)*100)</f>
        <v>47.835862844294553</v>
      </c>
      <c r="G28" s="76">
        <f>IF('Enrl-BackSeries'!G28-EnrlAll!AE28&lt;0,"-",(1-EnrlAll!AE28/'Enrl-BackSeries'!G28)*100)</f>
        <v>29.557435331617022</v>
      </c>
      <c r="H28" s="76">
        <f>IF('Enrl-BackSeries'!H28-EnrlAll!AF28&lt;0,"-",(1-EnrlAll!AF28/'Enrl-BackSeries'!H28)*100)</f>
        <v>39.09218859957776</v>
      </c>
      <c r="I28" s="76">
        <f>IF('Enrl-BackSeries'!I28-EnrlAll!AP28&lt;0,"-",(1-EnrlAll!AP28/'Enrl-BackSeries'!I28)*100)</f>
        <v>63.672050246747425</v>
      </c>
      <c r="J28" s="76">
        <f>IF('Enrl-BackSeries'!J28-EnrlAll!AQ28&lt;0,"-",(1-EnrlAll!AQ28/'Enrl-BackSeries'!J28)*100)</f>
        <v>56.512404580152676</v>
      </c>
      <c r="K28" s="76">
        <f>IF('Enrl-BackSeries'!K28-EnrlAll!AR28&lt;0,"-",(1-EnrlAll!AR28/'Enrl-BackSeries'!K28)*100)</f>
        <v>60.202312138728331</v>
      </c>
      <c r="L28" s="76">
        <f>IF('Enrl-BackSeries'!L28-EnrlSC!R28&lt;=0,"-",(1-EnrlSC!R28/'Enrl-BackSeries'!L28)*100)</f>
        <v>34.562841530054641</v>
      </c>
      <c r="M28" s="76">
        <f>IF('Enrl-BackSeries'!M28-EnrlSC!S28&lt;=0,"-",(1-EnrlSC!S28/'Enrl-BackSeries'!M28)*100)</f>
        <v>28.749999999999996</v>
      </c>
      <c r="N28" s="76">
        <f>IF('Enrl-BackSeries'!N28-EnrlSC!T28&lt;=0,"-",(1-EnrlSC!T28/'Enrl-BackSeries'!N28)*100)</f>
        <v>31.851311953352766</v>
      </c>
      <c r="O28" s="76">
        <f>IF('Enrl-BackSeries'!O28-EnrlSC!AD28&lt;=0,"-",(1-EnrlSC!AD28/'Enrl-BackSeries'!O28)*100)</f>
        <v>71.526195899772205</v>
      </c>
      <c r="P28" s="76">
        <f>IF('Enrl-BackSeries'!P28-EnrlSC!AE28&lt;=0,"-",(1-EnrlSC!AE28/'Enrl-BackSeries'!P28)*100)</f>
        <v>61.528150134048268</v>
      </c>
      <c r="Q28" s="76">
        <f>IF('Enrl-BackSeries'!Q28-EnrlSC!AF28&lt;=0,"-",(1-EnrlSC!AF28/'Enrl-BackSeries'!Q28)*100)</f>
        <v>66.933497536945822</v>
      </c>
      <c r="R28" s="76">
        <f>IF('Enrl-BackSeries'!R28-EnrlSC!AP28&lt;=0,"-",(1-EnrlSC!AP28/'Enrl-BackSeries'!R28)*100)</f>
        <v>75.327102803738327</v>
      </c>
      <c r="S28" s="76">
        <f>IF('Enrl-BackSeries'!S28-EnrlSC!AQ28&lt;=0,"-",(1-EnrlSC!AQ28/'Enrl-BackSeries'!S28)*100)</f>
        <v>73.161033797216703</v>
      </c>
      <c r="T28" s="76">
        <f>IF('Enrl-BackSeries'!T28-EnrlSC!AR28&lt;=0,"-",(1-EnrlSC!AR28/'Enrl-BackSeries'!T28)*100)</f>
        <v>74.27745664739885</v>
      </c>
      <c r="U28" s="76">
        <f>IF('Enrl-BackSeries'!U28-EnrlST!R28&lt;=0,"-",(1-EnrlST!R28/'Enrl-BackSeries'!U28)*100)</f>
        <v>26.190476190476186</v>
      </c>
      <c r="V28" s="76">
        <f>IF('Enrl-BackSeries'!V28-EnrlST!S28&lt;=0,"-",(1-EnrlST!S28/'Enrl-BackSeries'!V28)*100)</f>
        <v>11.08688881968234</v>
      </c>
      <c r="W28" s="76">
        <f>IF('Enrl-BackSeries'!W28-EnrlST!T28&lt;=0,"-",(1-EnrlST!T28/'Enrl-BackSeries'!W28)*100)</f>
        <v>18.809922386242583</v>
      </c>
      <c r="X28" s="76">
        <f>IF('Enrl-BackSeries'!X28-EnrlST!AD28&lt;=0,"-",(1-EnrlST!AD28/'Enrl-BackSeries'!X28)*100)</f>
        <v>54.964639321074962</v>
      </c>
      <c r="Y28" s="76">
        <f>IF('Enrl-BackSeries'!Y28-EnrlST!AE28&lt;=0,"-",(1-EnrlST!AE28/'Enrl-BackSeries'!Y28)*100)</f>
        <v>39.130434782608688</v>
      </c>
      <c r="Z28" s="76">
        <f>IF('Enrl-BackSeries'!Z28-EnrlST!AF28&lt;=0,"-",(1-EnrlST!AF28/'Enrl-BackSeries'!Z28)*100)</f>
        <v>47.250834179602499</v>
      </c>
      <c r="AA28" s="76">
        <f>IF('Enrl-BackSeries'!AA28-EnrlST!AP28&lt;=0,"-",(1-EnrlST!AP28/'Enrl-BackSeries'!AA28)*100)</f>
        <v>58.313018039980506</v>
      </c>
      <c r="AB28" s="76">
        <f>IF('Enrl-BackSeries'!AB28-EnrlST!AQ28&lt;=0,"-",(1-EnrlST!AQ28/'Enrl-BackSeries'!AB28)*100)</f>
        <v>44.709543568464724</v>
      </c>
      <c r="AC28" s="76">
        <f>IF('Enrl-BackSeries'!AC28-EnrlST!AR28&lt;=0,"-",(1-EnrlST!AR28/'Enrl-BackSeries'!AC28)*100)</f>
        <v>51.721538074893189</v>
      </c>
    </row>
    <row r="29" spans="1:29" s="58" customFormat="1" ht="18.75" customHeight="1" x14ac:dyDescent="0.25">
      <c r="A29" s="35">
        <v>24</v>
      </c>
      <c r="B29" s="36" t="s">
        <v>35</v>
      </c>
      <c r="C29" s="76" t="str">
        <f>IF('Enrl-BackSeries'!C29-EnrlAll!R29&lt;0,"-",(1-EnrlAll!R29/'Enrl-BackSeries'!C29)*100)</f>
        <v>-</v>
      </c>
      <c r="D29" s="76" t="str">
        <f>IF('Enrl-BackSeries'!D29-EnrlAll!S29&lt;0,"-",(1-EnrlAll!S29/'Enrl-BackSeries'!D29)*100)</f>
        <v>-</v>
      </c>
      <c r="E29" s="76" t="str">
        <f>IF('Enrl-BackSeries'!E29-EnrlAll!T29&lt;0,"-",(1-EnrlAll!T29/'Enrl-BackSeries'!E29)*100)</f>
        <v>-</v>
      </c>
      <c r="F29" s="76">
        <f>IF('Enrl-BackSeries'!F29-EnrlAll!AD29&lt;0,"-",(1-EnrlAll!AD29/'Enrl-BackSeries'!F29)*100)</f>
        <v>7.7697766265702679</v>
      </c>
      <c r="G29" s="76">
        <f>IF('Enrl-BackSeries'!G29-EnrlAll!AE29&lt;0,"-",(1-EnrlAll!AE29/'Enrl-BackSeries'!G29)*100)</f>
        <v>8.2290498710031574</v>
      </c>
      <c r="H29" s="76">
        <f>IF('Enrl-BackSeries'!H29-EnrlAll!AF29&lt;0,"-",(1-EnrlAll!AF29/'Enrl-BackSeries'!H29)*100)</f>
        <v>7.9919185719400492</v>
      </c>
      <c r="I29" s="76">
        <f>IF('Enrl-BackSeries'!I29-EnrlAll!AP29&lt;0,"-",(1-EnrlAll!AP29/'Enrl-BackSeries'!I29)*100)</f>
        <v>28.199364048944851</v>
      </c>
      <c r="J29" s="76">
        <f>IF('Enrl-BackSeries'!J29-EnrlAll!AQ29&lt;0,"-",(1-EnrlAll!AQ29/'Enrl-BackSeries'!J29)*100)</f>
        <v>23.585184451141284</v>
      </c>
      <c r="K29" s="76">
        <f>IF('Enrl-BackSeries'!K29-EnrlAll!AR29&lt;0,"-",(1-EnrlAll!AR29/'Enrl-BackSeries'!K29)*100)</f>
        <v>25.942569105578471</v>
      </c>
      <c r="L29" s="76" t="str">
        <f>IF('Enrl-BackSeries'!L29-EnrlSC!R29&lt;=0,"-",(1-EnrlSC!R29/'Enrl-BackSeries'!L29)*100)</f>
        <v>-</v>
      </c>
      <c r="M29" s="76">
        <f>IF('Enrl-BackSeries'!M29-EnrlSC!S29&lt;=0,"-",(1-EnrlSC!S29/'Enrl-BackSeries'!M29)*100)</f>
        <v>0.25699506385440385</v>
      </c>
      <c r="N29" s="76" t="str">
        <f>IF('Enrl-BackSeries'!N29-EnrlSC!T29&lt;=0,"-",(1-EnrlSC!T29/'Enrl-BackSeries'!N29)*100)</f>
        <v>-</v>
      </c>
      <c r="O29" s="76" t="str">
        <f>IF('Enrl-BackSeries'!O29-EnrlSC!AD29&lt;=0,"-",(1-EnrlSC!AD29/'Enrl-BackSeries'!O29)*100)</f>
        <v>-</v>
      </c>
      <c r="P29" s="76" t="str">
        <f>IF('Enrl-BackSeries'!P29-EnrlSC!AE29&lt;=0,"-",(1-EnrlSC!AE29/'Enrl-BackSeries'!P29)*100)</f>
        <v>-</v>
      </c>
      <c r="Q29" s="76" t="str">
        <f>IF('Enrl-BackSeries'!Q29-EnrlSC!AF29&lt;=0,"-",(1-EnrlSC!AF29/'Enrl-BackSeries'!Q29)*100)</f>
        <v>-</v>
      </c>
      <c r="R29" s="76">
        <f>IF('Enrl-BackSeries'!R29-EnrlSC!AP29&lt;=0,"-",(1-EnrlSC!AP29/'Enrl-BackSeries'!R29)*100)</f>
        <v>28.854965917224686</v>
      </c>
      <c r="S29" s="76" t="str">
        <f>IF('Enrl-BackSeries'!S29-EnrlSC!AQ29&lt;=0,"-",(1-EnrlSC!AQ29/'Enrl-BackSeries'!S29)*100)</f>
        <v>-</v>
      </c>
      <c r="T29" s="76">
        <f>IF('Enrl-BackSeries'!T29-EnrlSC!AR29&lt;=0,"-",(1-EnrlSC!AR29/'Enrl-BackSeries'!T29)*100)</f>
        <v>10.725987806331993</v>
      </c>
      <c r="U29" s="76">
        <f>IF('Enrl-BackSeries'!U29-EnrlST!R29&lt;=0,"-",(1-EnrlST!R29/'Enrl-BackSeries'!U29)*100)</f>
        <v>4.3624161073825496</v>
      </c>
      <c r="V29" s="76" t="str">
        <f>IF('Enrl-BackSeries'!V29-EnrlST!S29&lt;=0,"-",(1-EnrlST!S29/'Enrl-BackSeries'!V29)*100)</f>
        <v>-</v>
      </c>
      <c r="W29" s="76" t="str">
        <f>IF('Enrl-BackSeries'!W29-EnrlST!T29&lt;=0,"-",(1-EnrlST!T29/'Enrl-BackSeries'!W29)*100)</f>
        <v>-</v>
      </c>
      <c r="X29" s="76">
        <f>IF('Enrl-BackSeries'!X29-EnrlST!AD29&lt;=0,"-",(1-EnrlST!AD29/'Enrl-BackSeries'!X29)*100)</f>
        <v>5.6001760369677633</v>
      </c>
      <c r="Y29" s="76" t="str">
        <f>IF('Enrl-BackSeries'!Y29-EnrlST!AE29&lt;=0,"-",(1-EnrlST!AE29/'Enrl-BackSeries'!Y29)*100)</f>
        <v>-</v>
      </c>
      <c r="Z29" s="76" t="str">
        <f>IF('Enrl-BackSeries'!Z29-EnrlST!AF29&lt;=0,"-",(1-EnrlST!AF29/'Enrl-BackSeries'!Z29)*100)</f>
        <v>-</v>
      </c>
      <c r="AA29" s="76">
        <f>IF('Enrl-BackSeries'!AA29-EnrlST!AP29&lt;=0,"-",(1-EnrlST!AP29/'Enrl-BackSeries'!AA29)*100)</f>
        <v>34.220297029702976</v>
      </c>
      <c r="AB29" s="76">
        <f>IF('Enrl-BackSeries'!AB29-EnrlST!AQ29&lt;=0,"-",(1-EnrlST!AQ29/'Enrl-BackSeries'!AB29)*100)</f>
        <v>29.230501392757656</v>
      </c>
      <c r="AC29" s="76">
        <f>IF('Enrl-BackSeries'!AC29-EnrlST!AR29&lt;=0,"-",(1-EnrlST!AR29/'Enrl-BackSeries'!AC29)*100)</f>
        <v>31.872542595019659</v>
      </c>
    </row>
    <row r="30" spans="1:29" s="58" customFormat="1" ht="18.75" customHeight="1" x14ac:dyDescent="0.25">
      <c r="A30" s="35">
        <v>25</v>
      </c>
      <c r="B30" s="36" t="s">
        <v>36</v>
      </c>
      <c r="C30" s="76">
        <f>IF('Enrl-BackSeries'!C30-EnrlAll!R30&lt;0,"-",(1-EnrlAll!R30/'Enrl-BackSeries'!C30)*100)</f>
        <v>31.925602882112624</v>
      </c>
      <c r="D30" s="76">
        <f>IF('Enrl-BackSeries'!D30-EnrlAll!S30&lt;0,"-",(1-EnrlAll!S30/'Enrl-BackSeries'!D30)*100)</f>
        <v>30.278714651050741</v>
      </c>
      <c r="E30" s="76">
        <f>IF('Enrl-BackSeries'!E30-EnrlAll!T30&lt;0,"-",(1-EnrlAll!T30/'Enrl-BackSeries'!E30)*100)</f>
        <v>31.13194909578031</v>
      </c>
      <c r="F30" s="76">
        <f>IF('Enrl-BackSeries'!F30-EnrlAll!AD30&lt;0,"-",(1-EnrlAll!AD30/'Enrl-BackSeries'!F30)*100)</f>
        <v>50.234582829504234</v>
      </c>
      <c r="G30" s="76">
        <f>IF('Enrl-BackSeries'!G30-EnrlAll!AE30&lt;0,"-",(1-EnrlAll!AE30/'Enrl-BackSeries'!G30)*100)</f>
        <v>45.943840579710148</v>
      </c>
      <c r="H30" s="76">
        <f>IF('Enrl-BackSeries'!H30-EnrlAll!AF30&lt;0,"-",(1-EnrlAll!AF30/'Enrl-BackSeries'!H30)*100)</f>
        <v>48.214118148859029</v>
      </c>
      <c r="I30" s="76">
        <f>IF('Enrl-BackSeries'!I30-EnrlAll!AP30&lt;0,"-",(1-EnrlAll!AP30/'Enrl-BackSeries'!I30)*100)</f>
        <v>59.140993928491127</v>
      </c>
      <c r="J30" s="76">
        <f>IF('Enrl-BackSeries'!J30-EnrlAll!AQ30&lt;0,"-",(1-EnrlAll!AQ30/'Enrl-BackSeries'!J30)*100)</f>
        <v>57.542327570842986</v>
      </c>
      <c r="K30" s="76">
        <f>IF('Enrl-BackSeries'!K30-EnrlAll!AR30&lt;0,"-",(1-EnrlAll!AR30/'Enrl-BackSeries'!K30)*100)</f>
        <v>58.383177885915117</v>
      </c>
      <c r="L30" s="76">
        <f>IF('Enrl-BackSeries'!L30-EnrlSC!R30&lt;=0,"-",(1-EnrlSC!R30/'Enrl-BackSeries'!L30)*100)</f>
        <v>16.648542844715099</v>
      </c>
      <c r="M30" s="76">
        <f>IF('Enrl-BackSeries'!M30-EnrlSC!S30&lt;=0,"-",(1-EnrlSC!S30/'Enrl-BackSeries'!M30)*100)</f>
        <v>13.801197042600633</v>
      </c>
      <c r="N30" s="76">
        <f>IF('Enrl-BackSeries'!N30-EnrlSC!T30&lt;=0,"-",(1-EnrlSC!T30/'Enrl-BackSeries'!N30)*100)</f>
        <v>15.279110458881295</v>
      </c>
      <c r="O30" s="76">
        <f>IF('Enrl-BackSeries'!O30-EnrlSC!AD30&lt;=0,"-",(1-EnrlSC!AD30/'Enrl-BackSeries'!O30)*100)</f>
        <v>29.911927802544302</v>
      </c>
      <c r="P30" s="76">
        <f>IF('Enrl-BackSeries'!P30-EnrlSC!AE30&lt;=0,"-",(1-EnrlSC!AE30/'Enrl-BackSeries'!P30)*100)</f>
        <v>23.951253808296226</v>
      </c>
      <c r="Q30" s="76">
        <f>IF('Enrl-BackSeries'!Q30-EnrlSC!AF30&lt;=0,"-",(1-EnrlSC!AF30/'Enrl-BackSeries'!Q30)*100)</f>
        <v>27.043031977891829</v>
      </c>
      <c r="R30" s="76">
        <f>IF('Enrl-BackSeries'!R30-EnrlSC!AP30&lt;=0,"-",(1-EnrlSC!AP30/'Enrl-BackSeries'!R30)*100)</f>
        <v>47.058823529411761</v>
      </c>
      <c r="S30" s="76">
        <f>IF('Enrl-BackSeries'!S30-EnrlSC!AQ30&lt;=0,"-",(1-EnrlSC!AQ30/'Enrl-BackSeries'!S30)*100)</f>
        <v>48.536047853919619</v>
      </c>
      <c r="T30" s="76">
        <f>IF('Enrl-BackSeries'!T30-EnrlSC!AR30&lt;=0,"-",(1-EnrlSC!AR30/'Enrl-BackSeries'!T30)*100)</f>
        <v>47.773546585427773</v>
      </c>
      <c r="U30" s="76">
        <f>IF('Enrl-BackSeries'!U30-EnrlST!R30&lt;=0,"-",(1-EnrlST!R30/'Enrl-BackSeries'!U30)*100)</f>
        <v>41.613195577306506</v>
      </c>
      <c r="V30" s="76">
        <f>IF('Enrl-BackSeries'!V30-EnrlST!S30&lt;=0,"-",(1-EnrlST!S30/'Enrl-BackSeries'!V30)*100)</f>
        <v>41.479732388823301</v>
      </c>
      <c r="W30" s="76">
        <f>IF('Enrl-BackSeries'!W30-EnrlST!T30&lt;=0,"-",(1-EnrlST!T30/'Enrl-BackSeries'!W30)*100)</f>
        <v>41.549202754976889</v>
      </c>
      <c r="X30" s="76">
        <f>IF('Enrl-BackSeries'!X30-EnrlST!AD30&lt;=0,"-",(1-EnrlST!AD30/'Enrl-BackSeries'!X30)*100)</f>
        <v>60.431286549707593</v>
      </c>
      <c r="Y30" s="76">
        <f>IF('Enrl-BackSeries'!Y30-EnrlST!AE30&lt;=0,"-",(1-EnrlST!AE30/'Enrl-BackSeries'!Y30)*100)</f>
        <v>62.82387537752345</v>
      </c>
      <c r="Z30" s="76">
        <f>IF('Enrl-BackSeries'!Z30-EnrlST!AF30&lt;=0,"-",(1-EnrlST!AF30/'Enrl-BackSeries'!Z30)*100)</f>
        <v>61.577564541923692</v>
      </c>
      <c r="AA30" s="76">
        <f>IF('Enrl-BackSeries'!AA30-EnrlST!AP30&lt;=0,"-",(1-EnrlST!AP30/'Enrl-BackSeries'!AA30)*100)</f>
        <v>71.047438052773913</v>
      </c>
      <c r="AB30" s="76">
        <f>IF('Enrl-BackSeries'!AB30-EnrlST!AQ30&lt;=0,"-",(1-EnrlST!AQ30/'Enrl-BackSeries'!AB30)*100)</f>
        <v>72.221996835571417</v>
      </c>
      <c r="AC30" s="76">
        <f>IF('Enrl-BackSeries'!AC30-EnrlST!AR30&lt;=0,"-",(1-EnrlST!AR30/'Enrl-BackSeries'!AC30)*100)</f>
        <v>71.604083751514096</v>
      </c>
    </row>
    <row r="31" spans="1:29" s="58" customFormat="1" ht="18.75" customHeight="1" x14ac:dyDescent="0.25">
      <c r="A31" s="35">
        <v>26</v>
      </c>
      <c r="B31" s="36" t="s">
        <v>37</v>
      </c>
      <c r="C31" s="76">
        <f>IF('Enrl-BackSeries'!C31-EnrlAll!R31&lt;0,"-",(1-EnrlAll!R31/'Enrl-BackSeries'!C31)*100)</f>
        <v>33.50705399583741</v>
      </c>
      <c r="D31" s="76">
        <f>IF('Enrl-BackSeries'!D31-EnrlAll!S31&lt;0,"-",(1-EnrlAll!S31/'Enrl-BackSeries'!D31)*100)</f>
        <v>34.769357211757466</v>
      </c>
      <c r="E31" s="76">
        <f>IF('Enrl-BackSeries'!E31-EnrlAll!T31&lt;0,"-",(1-EnrlAll!T31/'Enrl-BackSeries'!E31)*100)</f>
        <v>34.093329994894283</v>
      </c>
      <c r="F31" s="76">
        <f>IF('Enrl-BackSeries'!F31-EnrlAll!AD31&lt;0,"-",(1-EnrlAll!AD31/'Enrl-BackSeries'!F31)*100)</f>
        <v>49.303173452521577</v>
      </c>
      <c r="G31" s="76">
        <f>IF('Enrl-BackSeries'!G31-EnrlAll!AE31&lt;0,"-",(1-EnrlAll!AE31/'Enrl-BackSeries'!G31)*100)</f>
        <v>50.240858310883361</v>
      </c>
      <c r="H31" s="76">
        <f>IF('Enrl-BackSeries'!H31-EnrlAll!AF31&lt;0,"-",(1-EnrlAll!AF31/'Enrl-BackSeries'!H31)*100)</f>
        <v>49.739222714314835</v>
      </c>
      <c r="I31" s="76">
        <f>IF('Enrl-BackSeries'!I31-EnrlAll!AP31&lt;0,"-",(1-EnrlAll!AP31/'Enrl-BackSeries'!I31)*100)</f>
        <v>29.766567757112959</v>
      </c>
      <c r="J31" s="76">
        <f>IF('Enrl-BackSeries'!J31-EnrlAll!AQ31&lt;0,"-",(1-EnrlAll!AQ31/'Enrl-BackSeries'!J31)*100)</f>
        <v>14.430557210935335</v>
      </c>
      <c r="K31" s="76">
        <f>IF('Enrl-BackSeries'!K31-EnrlAll!AR31&lt;0,"-",(1-EnrlAll!AR31/'Enrl-BackSeries'!K31)*100)</f>
        <v>23.990338987607462</v>
      </c>
      <c r="L31" s="76">
        <f>IF('Enrl-BackSeries'!L31-EnrlSC!R31&lt;=0,"-",(1-EnrlSC!R31/'Enrl-BackSeries'!L31)*100)</f>
        <v>33.831796246596632</v>
      </c>
      <c r="M31" s="76">
        <f>IF('Enrl-BackSeries'!M31-EnrlSC!S31&lt;=0,"-",(1-EnrlSC!S31/'Enrl-BackSeries'!M31)*100)</f>
        <v>15.081803301160324</v>
      </c>
      <c r="N31" s="76">
        <f>IF('Enrl-BackSeries'!N31-EnrlSC!T31&lt;=0,"-",(1-EnrlSC!T31/'Enrl-BackSeries'!N31)*100)</f>
        <v>25.958832568057964</v>
      </c>
      <c r="O31" s="76">
        <f>IF('Enrl-BackSeries'!O31-EnrlSC!AD31&lt;=0,"-",(1-EnrlSC!AD31/'Enrl-BackSeries'!O31)*100)</f>
        <v>65.966725092657867</v>
      </c>
      <c r="P31" s="76">
        <f>IF('Enrl-BackSeries'!P31-EnrlSC!AE31&lt;=0,"-",(1-EnrlSC!AE31/'Enrl-BackSeries'!P31)*100)</f>
        <v>44.788895697831506</v>
      </c>
      <c r="Q31" s="76">
        <f>IF('Enrl-BackSeries'!Q31-EnrlSC!AF31&lt;=0,"-",(1-EnrlSC!AF31/'Enrl-BackSeries'!Q31)*100)</f>
        <v>58.748230937892195</v>
      </c>
      <c r="R31" s="76">
        <f>IF('Enrl-BackSeries'!R31-EnrlSC!AP31&lt;=0,"-",(1-EnrlSC!AP31/'Enrl-BackSeries'!R31)*100)</f>
        <v>60.917734988167595</v>
      </c>
      <c r="S31" s="76">
        <f>IF('Enrl-BackSeries'!S31-EnrlSC!AQ31&lt;=0,"-",(1-EnrlSC!AQ31/'Enrl-BackSeries'!S31)*100)</f>
        <v>50.398147323416765</v>
      </c>
      <c r="T31" s="76">
        <f>IF('Enrl-BackSeries'!T31-EnrlSC!AR31&lt;=0,"-",(1-EnrlSC!AR31/'Enrl-BackSeries'!T31)*100)</f>
        <v>57.239791917963025</v>
      </c>
      <c r="U31" s="76" t="str">
        <f>IF('Enrl-BackSeries'!U31-EnrlST!R31&lt;=0,"-",(1-EnrlST!R31/'Enrl-BackSeries'!U31)*100)</f>
        <v>-</v>
      </c>
      <c r="V31" s="76" t="str">
        <f>IF('Enrl-BackSeries'!V31-EnrlST!S31&lt;=0,"-",(1-EnrlST!S31/'Enrl-BackSeries'!V31)*100)</f>
        <v>-</v>
      </c>
      <c r="W31" s="76" t="str">
        <f>IF('Enrl-BackSeries'!W31-EnrlST!T31&lt;=0,"-",(1-EnrlST!T31/'Enrl-BackSeries'!W31)*100)</f>
        <v>-</v>
      </c>
      <c r="X31" s="76">
        <f>IF('Enrl-BackSeries'!X31-EnrlST!AD31&lt;=0,"-",(1-EnrlST!AD31/'Enrl-BackSeries'!X31)*100)</f>
        <v>27.943335924678237</v>
      </c>
      <c r="Y31" s="76">
        <f>IF('Enrl-BackSeries'!Y31-EnrlST!AE31&lt;=0,"-",(1-EnrlST!AE31/'Enrl-BackSeries'!Y31)*100)</f>
        <v>13.807584627131586</v>
      </c>
      <c r="Z31" s="76">
        <f>IF('Enrl-BackSeries'!Z31-EnrlST!AF31&lt;=0,"-",(1-EnrlST!AF31/'Enrl-BackSeries'!Z31)*100)</f>
        <v>22.227939284795472</v>
      </c>
      <c r="AA31" s="76" t="str">
        <f>IF('Enrl-BackSeries'!AA31-EnrlST!AP31&lt;=0,"-",(1-EnrlST!AP31/'Enrl-BackSeries'!AA31)*100)</f>
        <v>-</v>
      </c>
      <c r="AB31" s="76" t="str">
        <f>IF('Enrl-BackSeries'!AB31-EnrlST!AQ31&lt;=0,"-",(1-EnrlST!AQ31/'Enrl-BackSeries'!AB31)*100)</f>
        <v>-</v>
      </c>
      <c r="AC31" s="76" t="str">
        <f>IF('Enrl-BackSeries'!AC31-EnrlST!AR31&lt;=0,"-",(1-EnrlST!AR31/'Enrl-BackSeries'!AC31)*100)</f>
        <v>-</v>
      </c>
    </row>
    <row r="32" spans="1:29" s="58" customFormat="1" ht="18.75" customHeight="1" x14ac:dyDescent="0.25">
      <c r="A32" s="35">
        <v>27</v>
      </c>
      <c r="B32" s="36" t="s">
        <v>38</v>
      </c>
      <c r="C32" s="76">
        <f>IF('Enrl-BackSeries'!C32-EnrlAll!R32&lt;0,"-",(1-EnrlAll!R32/'Enrl-BackSeries'!C32)*100)</f>
        <v>33.503026261797288</v>
      </c>
      <c r="D32" s="76">
        <f>IF('Enrl-BackSeries'!D32-EnrlAll!S32&lt;0,"-",(1-EnrlAll!S32/'Enrl-BackSeries'!D32)*100)</f>
        <v>32.168107386323705</v>
      </c>
      <c r="E32" s="76">
        <f>IF('Enrl-BackSeries'!E32-EnrlAll!T32&lt;0,"-",(1-EnrlAll!T32/'Enrl-BackSeries'!E32)*100)</f>
        <v>32.866176263503412</v>
      </c>
      <c r="F32" s="76">
        <f>IF('Enrl-BackSeries'!F32-EnrlAll!AD32&lt;0,"-",(1-EnrlAll!AD32/'Enrl-BackSeries'!F32)*100)</f>
        <v>33.664851364051863</v>
      </c>
      <c r="G32" s="76">
        <f>IF('Enrl-BackSeries'!G32-EnrlAll!AE32&lt;0,"-",(1-EnrlAll!AE32/'Enrl-BackSeries'!G32)*100)</f>
        <v>29.292509658925681</v>
      </c>
      <c r="H32" s="76">
        <f>IF('Enrl-BackSeries'!H32-EnrlAll!AF32&lt;0,"-",(1-EnrlAll!AF32/'Enrl-BackSeries'!H32)*100)</f>
        <v>31.558317654750944</v>
      </c>
      <c r="I32" s="76">
        <f>IF('Enrl-BackSeries'!I32-EnrlAll!AP32&lt;0,"-",(1-EnrlAll!AP32/'Enrl-BackSeries'!I32)*100)</f>
        <v>31.786113490208599</v>
      </c>
      <c r="J32" s="76">
        <f>IF('Enrl-BackSeries'!J32-EnrlAll!AQ32&lt;0,"-",(1-EnrlAll!AQ32/'Enrl-BackSeries'!J32)*100)</f>
        <v>41.340313530398568</v>
      </c>
      <c r="K32" s="76">
        <f>IF('Enrl-BackSeries'!K32-EnrlAll!AR32&lt;0,"-",(1-EnrlAll!AR32/'Enrl-BackSeries'!K32)*100)</f>
        <v>36.572246169449777</v>
      </c>
      <c r="L32" s="76">
        <f>IF('Enrl-BackSeries'!L32-EnrlSC!R32&lt;=0,"-",(1-EnrlSC!R32/'Enrl-BackSeries'!L32)*100)</f>
        <v>29.859409260931258</v>
      </c>
      <c r="M32" s="76">
        <f>IF('Enrl-BackSeries'!M32-EnrlSC!S32&lt;=0,"-",(1-EnrlSC!S32/'Enrl-BackSeries'!M32)*100)</f>
        <v>25.502258431013935</v>
      </c>
      <c r="N32" s="76">
        <f>IF('Enrl-BackSeries'!N32-EnrlSC!T32&lt;=0,"-",(1-EnrlSC!T32/'Enrl-BackSeries'!N32)*100)</f>
        <v>27.758777320579277</v>
      </c>
      <c r="O32" s="76">
        <f>IF('Enrl-BackSeries'!O32-EnrlSC!AD32&lt;=0,"-",(1-EnrlSC!AD32/'Enrl-BackSeries'!O32)*100)</f>
        <v>36.625977386510655</v>
      </c>
      <c r="P32" s="76">
        <f>IF('Enrl-BackSeries'!P32-EnrlSC!AE32&lt;=0,"-",(1-EnrlSC!AE32/'Enrl-BackSeries'!P32)*100)</f>
        <v>37.377813649000089</v>
      </c>
      <c r="Q32" s="76">
        <f>IF('Enrl-BackSeries'!Q32-EnrlSC!AF32&lt;=0,"-",(1-EnrlSC!AF32/'Enrl-BackSeries'!Q32)*100)</f>
        <v>36.990450244178128</v>
      </c>
      <c r="R32" s="76">
        <f>IF('Enrl-BackSeries'!R32-EnrlSC!AP32&lt;=0,"-",(1-EnrlSC!AP32/'Enrl-BackSeries'!R32)*100)</f>
        <v>45.350798587317485</v>
      </c>
      <c r="S32" s="76">
        <f>IF('Enrl-BackSeries'!S32-EnrlSC!AQ32&lt;=0,"-",(1-EnrlSC!AQ32/'Enrl-BackSeries'!S32)*100)</f>
        <v>55.032910579547277</v>
      </c>
      <c r="T32" s="76">
        <f>IF('Enrl-BackSeries'!T32-EnrlSC!AR32&lt;=0,"-",(1-EnrlSC!AR32/'Enrl-BackSeries'!T32)*100)</f>
        <v>50.155345477720537</v>
      </c>
      <c r="U32" s="76">
        <f>IF('Enrl-BackSeries'!U32-EnrlST!R32&lt;=0,"-",(1-EnrlST!R32/'Enrl-BackSeries'!U32)*100)</f>
        <v>21.538725154215221</v>
      </c>
      <c r="V32" s="76">
        <f>IF('Enrl-BackSeries'!V32-EnrlST!S32&lt;=0,"-",(1-EnrlST!S32/'Enrl-BackSeries'!V32)*100)</f>
        <v>9.9040867389491254</v>
      </c>
      <c r="W32" s="76">
        <f>IF('Enrl-BackSeries'!W32-EnrlST!T32&lt;=0,"-",(1-EnrlST!T32/'Enrl-BackSeries'!W32)*100)</f>
        <v>16.290443942814147</v>
      </c>
      <c r="X32" s="76">
        <f>IF('Enrl-BackSeries'!X32-EnrlST!AD32&lt;=0,"-",(1-EnrlST!AD32/'Enrl-BackSeries'!X32)*100)</f>
        <v>33.979252299862985</v>
      </c>
      <c r="Y32" s="76">
        <f>IF('Enrl-BackSeries'!Y32-EnrlST!AE32&lt;=0,"-",(1-EnrlST!AE32/'Enrl-BackSeries'!Y32)*100)</f>
        <v>29.192300059535626</v>
      </c>
      <c r="Z32" s="76">
        <f>IF('Enrl-BackSeries'!Z32-EnrlST!AF32&lt;=0,"-",(1-EnrlST!AF32/'Enrl-BackSeries'!Z32)*100)</f>
        <v>31.60228616476153</v>
      </c>
      <c r="AA32" s="76">
        <f>IF('Enrl-BackSeries'!AA32-EnrlST!AP32&lt;=0,"-",(1-EnrlST!AP32/'Enrl-BackSeries'!AA32)*100)</f>
        <v>34.137135667854899</v>
      </c>
      <c r="AB32" s="76">
        <f>IF('Enrl-BackSeries'!AB32-EnrlST!AQ32&lt;=0,"-",(1-EnrlST!AQ32/'Enrl-BackSeries'!AB32)*100)</f>
        <v>37.6879515719586</v>
      </c>
      <c r="AC32" s="76">
        <f>IF('Enrl-BackSeries'!AC32-EnrlST!AR32&lt;=0,"-",(1-EnrlST!AR32/'Enrl-BackSeries'!AC32)*100)</f>
        <v>35.975733063700709</v>
      </c>
    </row>
    <row r="33" spans="1:29" s="58" customFormat="1" ht="18.75" customHeight="1" x14ac:dyDescent="0.25">
      <c r="A33" s="35">
        <v>28</v>
      </c>
      <c r="B33" s="36" t="s">
        <v>39</v>
      </c>
      <c r="C33" s="76">
        <f>IF('Enrl-BackSeries'!C33-EnrlAll!R33&lt;0,"-",(1-EnrlAll!R33/'Enrl-BackSeries'!C33)*100)</f>
        <v>29.824399861339799</v>
      </c>
      <c r="D33" s="76">
        <f>IF('Enrl-BackSeries'!D33-EnrlAll!S33&lt;0,"-",(1-EnrlAll!S33/'Enrl-BackSeries'!D33)*100)</f>
        <v>26.995653347934688</v>
      </c>
      <c r="E33" s="76">
        <f>IF('Enrl-BackSeries'!E33-EnrlAll!T33&lt;0,"-",(1-EnrlAll!T33/'Enrl-BackSeries'!E33)*100)</f>
        <v>28.436811276394558</v>
      </c>
      <c r="F33" s="76">
        <f>IF('Enrl-BackSeries'!F33-EnrlAll!AD33&lt;0,"-",(1-EnrlAll!AD33/'Enrl-BackSeries'!F33)*100)</f>
        <v>50.352955503670231</v>
      </c>
      <c r="G33" s="76">
        <f>IF('Enrl-BackSeries'!G33-EnrlAll!AE33&lt;0,"-",(1-EnrlAll!AE33/'Enrl-BackSeries'!G33)*100)</f>
        <v>47.715422903005859</v>
      </c>
      <c r="H33" s="76">
        <f>IF('Enrl-BackSeries'!H33-EnrlAll!AF33&lt;0,"-",(1-EnrlAll!AF33/'Enrl-BackSeries'!H33)*100)</f>
        <v>49.061990590962722</v>
      </c>
      <c r="I33" s="76">
        <f>IF('Enrl-BackSeries'!I33-EnrlAll!AP33&lt;0,"-",(1-EnrlAll!AP33/'Enrl-BackSeries'!I33)*100)</f>
        <v>64.898067433923543</v>
      </c>
      <c r="J33" s="76">
        <f>IF('Enrl-BackSeries'!J33-EnrlAll!AQ33&lt;0,"-",(1-EnrlAll!AQ33/'Enrl-BackSeries'!J33)*100)</f>
        <v>63.504900906300485</v>
      </c>
      <c r="K33" s="76">
        <f>IF('Enrl-BackSeries'!K33-EnrlAll!AR33&lt;0,"-",(1-EnrlAll!AR33/'Enrl-BackSeries'!K33)*100)</f>
        <v>64.222698322286661</v>
      </c>
      <c r="L33" s="76">
        <f>IF('Enrl-BackSeries'!L33-EnrlSC!R33&lt;=0,"-",(1-EnrlSC!R33/'Enrl-BackSeries'!L33)*100)</f>
        <v>25.898353658911578</v>
      </c>
      <c r="M33" s="76">
        <f>IF('Enrl-BackSeries'!M33-EnrlSC!S33&lt;=0,"-",(1-EnrlSC!S33/'Enrl-BackSeries'!M33)*100)</f>
        <v>25.993877778433262</v>
      </c>
      <c r="N33" s="76">
        <f>IF('Enrl-BackSeries'!N33-EnrlSC!T33&lt;=0,"-",(1-EnrlSC!T33/'Enrl-BackSeries'!N33)*100)</f>
        <v>25.944593574098395</v>
      </c>
      <c r="O33" s="76">
        <f>IF('Enrl-BackSeries'!O33-EnrlSC!AD33&lt;=0,"-",(1-EnrlSC!AD33/'Enrl-BackSeries'!O33)*100)</f>
        <v>49.982372063732896</v>
      </c>
      <c r="P33" s="76">
        <f>IF('Enrl-BackSeries'!P33-EnrlSC!AE33&lt;=0,"-",(1-EnrlSC!AE33/'Enrl-BackSeries'!P33)*100)</f>
        <v>51.87488645159042</v>
      </c>
      <c r="Q33" s="76">
        <f>IF('Enrl-BackSeries'!Q33-EnrlSC!AF33&lt;=0,"-",(1-EnrlSC!AF33/'Enrl-BackSeries'!Q33)*100)</f>
        <v>50.917610596612931</v>
      </c>
      <c r="R33" s="76">
        <f>IF('Enrl-BackSeries'!R33-EnrlSC!AP33&lt;=0,"-",(1-EnrlSC!AP33/'Enrl-BackSeries'!R33)*100)</f>
        <v>68.474734355960493</v>
      </c>
      <c r="S33" s="76">
        <f>IF('Enrl-BackSeries'!S33-EnrlSC!AQ33&lt;=0,"-",(1-EnrlSC!AQ33/'Enrl-BackSeries'!S33)*100)</f>
        <v>63.658101962306681</v>
      </c>
      <c r="T33" s="76">
        <f>IF('Enrl-BackSeries'!T33-EnrlSC!AR33&lt;=0,"-",(1-EnrlSC!AR33/'Enrl-BackSeries'!T33)*100)</f>
        <v>66.153708252845277</v>
      </c>
      <c r="U33" s="76">
        <f>IF('Enrl-BackSeries'!U33-EnrlST!R33&lt;=0,"-",(1-EnrlST!R33/'Enrl-BackSeries'!U33)*100)</f>
        <v>31.381223597654529</v>
      </c>
      <c r="V33" s="76">
        <f>IF('Enrl-BackSeries'!V33-EnrlST!S33&lt;=0,"-",(1-EnrlST!S33/'Enrl-BackSeries'!V33)*100)</f>
        <v>24.82522769835639</v>
      </c>
      <c r="W33" s="76">
        <f>IF('Enrl-BackSeries'!W33-EnrlST!T33&lt;=0,"-",(1-EnrlST!T33/'Enrl-BackSeries'!W33)*100)</f>
        <v>28.269594934053256</v>
      </c>
      <c r="X33" s="76">
        <f>IF('Enrl-BackSeries'!X33-EnrlST!AD33&lt;=0,"-",(1-EnrlST!AD33/'Enrl-BackSeries'!X33)*100)</f>
        <v>49.377001118697684</v>
      </c>
      <c r="Y33" s="76">
        <f>IF('Enrl-BackSeries'!Y33-EnrlST!AE33&lt;=0,"-",(1-EnrlST!AE33/'Enrl-BackSeries'!Y33)*100)</f>
        <v>46.897567416586263</v>
      </c>
      <c r="Z33" s="76">
        <f>IF('Enrl-BackSeries'!Z33-EnrlST!AF33&lt;=0,"-",(1-EnrlST!AF33/'Enrl-BackSeries'!Z33)*100)</f>
        <v>48.169401475164108</v>
      </c>
      <c r="AA33" s="76">
        <f>IF('Enrl-BackSeries'!AA33-EnrlST!AP33&lt;=0,"-",(1-EnrlST!AP33/'Enrl-BackSeries'!AA33)*100)</f>
        <v>77.303495468836687</v>
      </c>
      <c r="AB33" s="76">
        <f>IF('Enrl-BackSeries'!AB33-EnrlST!AQ33&lt;=0,"-",(1-EnrlST!AQ33/'Enrl-BackSeries'!AB33)*100)</f>
        <v>70.911611502431171</v>
      </c>
      <c r="AC33" s="76">
        <f>IF('Enrl-BackSeries'!AC33-EnrlST!AR33&lt;=0,"-",(1-EnrlST!AR33/'Enrl-BackSeries'!AC33)*100)</f>
        <v>74.615476945763817</v>
      </c>
    </row>
    <row r="34" spans="1:29" s="58" customFormat="1" ht="18.75" customHeight="1" x14ac:dyDescent="0.25">
      <c r="A34" s="35">
        <v>29</v>
      </c>
      <c r="B34" s="36" t="s">
        <v>40</v>
      </c>
      <c r="C34" s="76">
        <f>IF('Enrl-BackSeries'!C34-EnrlAll!R34&lt;0,"-",(1-EnrlAll!R34/'Enrl-BackSeries'!C34)*100)</f>
        <v>8.3965604451188725</v>
      </c>
      <c r="D34" s="76">
        <f>IF('Enrl-BackSeries'!D34-EnrlAll!S34&lt;0,"-",(1-EnrlAll!S34/'Enrl-BackSeries'!D34)*100)</f>
        <v>7.0999453850355003</v>
      </c>
      <c r="E34" s="76">
        <f>IF('Enrl-BackSeries'!E34-EnrlAll!T34&lt;0,"-",(1-EnrlAll!T34/'Enrl-BackSeries'!E34)*100)</f>
        <v>7.7731092436974736</v>
      </c>
      <c r="F34" s="76">
        <f>IF('Enrl-BackSeries'!F34-EnrlAll!AD34&lt;0,"-",(1-EnrlAll!AD34/'Enrl-BackSeries'!F34)*100)</f>
        <v>13.233965672990067</v>
      </c>
      <c r="G34" s="76">
        <f>IF('Enrl-BackSeries'!G34-EnrlAll!AE34&lt;0,"-",(1-EnrlAll!AE34/'Enrl-BackSeries'!G34)*100)</f>
        <v>17.109634551495013</v>
      </c>
      <c r="H34" s="76">
        <f>IF('Enrl-BackSeries'!H34-EnrlAll!AF34&lt;0,"-",(1-EnrlAll!AF34/'Enrl-BackSeries'!H34)*100)</f>
        <v>15.123813931960195</v>
      </c>
      <c r="I34" s="76">
        <f>IF('Enrl-BackSeries'!I34-EnrlAll!AP34&lt;0,"-",(1-EnrlAll!AP34/'Enrl-BackSeries'!I34)*100)</f>
        <v>19.044305265599625</v>
      </c>
      <c r="J34" s="76">
        <f>IF('Enrl-BackSeries'!J34-EnrlAll!AQ34&lt;0,"-",(1-EnrlAll!AQ34/'Enrl-BackSeries'!J34)*100)</f>
        <v>23.286643321660826</v>
      </c>
      <c r="K34" s="76">
        <f>IF('Enrl-BackSeries'!K34-EnrlAll!AR34&lt;0,"-",(1-EnrlAll!AR34/'Enrl-BackSeries'!K34)*100)</f>
        <v>21.085569864002885</v>
      </c>
      <c r="L34" s="76" t="str">
        <f>IF('Enrl-BackSeries'!L34-EnrlSC!R34&lt;=0,"-",(1-EnrlSC!R34/'Enrl-BackSeries'!L34)*100)</f>
        <v>-</v>
      </c>
      <c r="M34" s="76" t="str">
        <f>IF('Enrl-BackSeries'!M34-EnrlSC!S34&lt;=0,"-",(1-EnrlSC!S34/'Enrl-BackSeries'!M34)*100)</f>
        <v>-</v>
      </c>
      <c r="N34" s="76" t="str">
        <f>IF('Enrl-BackSeries'!N34-EnrlSC!T34&lt;=0,"-",(1-EnrlSC!T34/'Enrl-BackSeries'!N34)*100)</f>
        <v>-</v>
      </c>
      <c r="O34" s="76" t="str">
        <f>IF('Enrl-BackSeries'!O34-EnrlSC!AD34&lt;=0,"-",(1-EnrlSC!AD34/'Enrl-BackSeries'!O34)*100)</f>
        <v>-</v>
      </c>
      <c r="P34" s="76" t="str">
        <f>IF('Enrl-BackSeries'!P34-EnrlSC!AE34&lt;=0,"-",(1-EnrlSC!AE34/'Enrl-BackSeries'!P34)*100)</f>
        <v>-</v>
      </c>
      <c r="Q34" s="76" t="str">
        <f>IF('Enrl-BackSeries'!Q34-EnrlSC!AF34&lt;=0,"-",(1-EnrlSC!AF34/'Enrl-BackSeries'!Q34)*100)</f>
        <v>-</v>
      </c>
      <c r="R34" s="76" t="str">
        <f>IF('Enrl-BackSeries'!R34-EnrlSC!AP34&lt;=0,"-",(1-EnrlSC!AP34/'Enrl-BackSeries'!R34)*100)</f>
        <v>-</v>
      </c>
      <c r="S34" s="76" t="str">
        <f>IF('Enrl-BackSeries'!S34-EnrlSC!AQ34&lt;=0,"-",(1-EnrlSC!AQ34/'Enrl-BackSeries'!S34)*100)</f>
        <v>-</v>
      </c>
      <c r="T34" s="76" t="str">
        <f>IF('Enrl-BackSeries'!T34-EnrlSC!AR34&lt;=0,"-",(1-EnrlSC!AR34/'Enrl-BackSeries'!T34)*100)</f>
        <v>-</v>
      </c>
      <c r="U34" s="76">
        <f>IF('Enrl-BackSeries'!U34-EnrlST!R34&lt;=0,"-",(1-EnrlST!R34/'Enrl-BackSeries'!U34)*100)</f>
        <v>1.6949152542372836</v>
      </c>
      <c r="V34" s="76" t="str">
        <f>IF('Enrl-BackSeries'!V34-EnrlST!S34&lt;=0,"-",(1-EnrlST!S34/'Enrl-BackSeries'!V34)*100)</f>
        <v>-</v>
      </c>
      <c r="W34" s="76">
        <f>IF('Enrl-BackSeries'!W34-EnrlST!T34&lt;=0,"-",(1-EnrlST!T34/'Enrl-BackSeries'!W34)*100)</f>
        <v>0.21413276231263545</v>
      </c>
      <c r="X34" s="76">
        <f>IF('Enrl-BackSeries'!X34-EnrlST!AD34&lt;=0,"-",(1-EnrlST!AD34/'Enrl-BackSeries'!X34)*100)</f>
        <v>23.004694835680752</v>
      </c>
      <c r="Y34" s="76">
        <f>IF('Enrl-BackSeries'!Y34-EnrlST!AE34&lt;=0,"-",(1-EnrlST!AE34/'Enrl-BackSeries'!Y34)*100)</f>
        <v>27.027027027027028</v>
      </c>
      <c r="Z34" s="76">
        <f>IF('Enrl-BackSeries'!Z34-EnrlST!AF34&lt;=0,"-",(1-EnrlST!AF34/'Enrl-BackSeries'!Z34)*100)</f>
        <v>24.874371859296485</v>
      </c>
      <c r="AA34" s="76">
        <f>IF('Enrl-BackSeries'!AA34-EnrlST!AP34&lt;=0,"-",(1-EnrlST!AP34/'Enrl-BackSeries'!AA34)*100)</f>
        <v>28.660436137071656</v>
      </c>
      <c r="AB34" s="76">
        <f>IF('Enrl-BackSeries'!AB34-EnrlST!AQ34&lt;=0,"-",(1-EnrlST!AQ34/'Enrl-BackSeries'!AB34)*100)</f>
        <v>34.957020057306586</v>
      </c>
      <c r="AC34" s="76">
        <f>IF('Enrl-BackSeries'!AC34-EnrlST!AR34&lt;=0,"-",(1-EnrlST!AR34/'Enrl-BackSeries'!AC34)*100)</f>
        <v>31.940298507462682</v>
      </c>
    </row>
    <row r="35" spans="1:29" s="58" customFormat="1" ht="18.75" customHeight="1" x14ac:dyDescent="0.25">
      <c r="A35" s="35">
        <v>30</v>
      </c>
      <c r="B35" s="36" t="s">
        <v>41</v>
      </c>
      <c r="C35" s="76" t="str">
        <f>IF('Enrl-BackSeries'!C35-EnrlAll!R35&lt;0,"-",(1-EnrlAll!R35/'Enrl-BackSeries'!C35)*100)</f>
        <v>-</v>
      </c>
      <c r="D35" s="76" t="str">
        <f>IF('Enrl-BackSeries'!D35-EnrlAll!S35&lt;0,"-",(1-EnrlAll!S35/'Enrl-BackSeries'!D35)*100)</f>
        <v>-</v>
      </c>
      <c r="E35" s="76" t="str">
        <f>IF('Enrl-BackSeries'!E35-EnrlAll!T35&lt;0,"-",(1-EnrlAll!T35/'Enrl-BackSeries'!E35)*100)</f>
        <v>-</v>
      </c>
      <c r="F35" s="76" t="str">
        <f>IF('Enrl-BackSeries'!F35-EnrlAll!AD35&lt;0,"-",(1-EnrlAll!AD35/'Enrl-BackSeries'!F35)*100)</f>
        <v>-</v>
      </c>
      <c r="G35" s="76" t="str">
        <f>IF('Enrl-BackSeries'!G35-EnrlAll!AE35&lt;0,"-",(1-EnrlAll!AE35/'Enrl-BackSeries'!G35)*100)</f>
        <v>-</v>
      </c>
      <c r="H35" s="76" t="str">
        <f>IF('Enrl-BackSeries'!H35-EnrlAll!AF35&lt;0,"-",(1-EnrlAll!AF35/'Enrl-BackSeries'!H35)*100)</f>
        <v>-</v>
      </c>
      <c r="I35" s="76" t="str">
        <f>IF('Enrl-BackSeries'!I35-EnrlAll!AP35&lt;0,"-",(1-EnrlAll!AP35/'Enrl-BackSeries'!I35)*100)</f>
        <v>-</v>
      </c>
      <c r="J35" s="76" t="str">
        <f>IF('Enrl-BackSeries'!J35-EnrlAll!AQ35&lt;0,"-",(1-EnrlAll!AQ35/'Enrl-BackSeries'!J35)*100)</f>
        <v>-</v>
      </c>
      <c r="K35" s="76" t="str">
        <f>IF('Enrl-BackSeries'!K35-EnrlAll!AR35&lt;0,"-",(1-EnrlAll!AR35/'Enrl-BackSeries'!K35)*100)</f>
        <v>-</v>
      </c>
      <c r="L35" s="76" t="str">
        <f>IF('Enrl-BackSeries'!L35-EnrlSC!R35&lt;=0,"-",(1-EnrlSC!R35/'Enrl-BackSeries'!L35)*100)</f>
        <v>-</v>
      </c>
      <c r="M35" s="76" t="str">
        <f>IF('Enrl-BackSeries'!M35-EnrlSC!S35&lt;=0,"-",(1-EnrlSC!S35/'Enrl-BackSeries'!M35)*100)</f>
        <v>-</v>
      </c>
      <c r="N35" s="76" t="str">
        <f>IF('Enrl-BackSeries'!N35-EnrlSC!T35&lt;=0,"-",(1-EnrlSC!T35/'Enrl-BackSeries'!N35)*100)</f>
        <v>-</v>
      </c>
      <c r="O35" s="76" t="str">
        <f>IF('Enrl-BackSeries'!O35-EnrlSC!AD35&lt;=0,"-",(1-EnrlSC!AD35/'Enrl-BackSeries'!O35)*100)</f>
        <v>-</v>
      </c>
      <c r="P35" s="76" t="str">
        <f>IF('Enrl-BackSeries'!P35-EnrlSC!AE35&lt;=0,"-",(1-EnrlSC!AE35/'Enrl-BackSeries'!P35)*100)</f>
        <v>-</v>
      </c>
      <c r="Q35" s="76" t="str">
        <f>IF('Enrl-BackSeries'!Q35-EnrlSC!AF35&lt;=0,"-",(1-EnrlSC!AF35/'Enrl-BackSeries'!Q35)*100)</f>
        <v>-</v>
      </c>
      <c r="R35" s="76">
        <f>IF('Enrl-BackSeries'!R35-EnrlSC!AP35&lt;=0,"-",(1-EnrlSC!AP35/'Enrl-BackSeries'!R35)*100)</f>
        <v>45.70637119113573</v>
      </c>
      <c r="S35" s="76">
        <f>IF('Enrl-BackSeries'!S35-EnrlSC!AQ35&lt;=0,"-",(1-EnrlSC!AQ35/'Enrl-BackSeries'!S35)*100)</f>
        <v>40.591966173361527</v>
      </c>
      <c r="T35" s="76">
        <f>IF('Enrl-BackSeries'!T35-EnrlSC!AR35&lt;=0,"-",(1-EnrlSC!AR35/'Enrl-BackSeries'!T35)*100)</f>
        <v>43.321833415475609</v>
      </c>
      <c r="U35" s="76" t="str">
        <f>IF('Enrl-BackSeries'!U35-EnrlST!R35&lt;=0,"-",(1-EnrlST!R35/'Enrl-BackSeries'!U35)*100)</f>
        <v>-</v>
      </c>
      <c r="V35" s="76" t="str">
        <f>IF('Enrl-BackSeries'!V35-EnrlST!S35&lt;=0,"-",(1-EnrlST!S35/'Enrl-BackSeries'!V35)*100)</f>
        <v>-</v>
      </c>
      <c r="W35" s="76" t="str">
        <f>IF('Enrl-BackSeries'!W35-EnrlST!T35&lt;=0,"-",(1-EnrlST!T35/'Enrl-BackSeries'!W35)*100)</f>
        <v>-</v>
      </c>
      <c r="X35" s="76">
        <f>IF('Enrl-BackSeries'!X35-EnrlST!AD35&lt;=0,"-",(1-EnrlST!AD35/'Enrl-BackSeries'!X35)*100)</f>
        <v>100</v>
      </c>
      <c r="Y35" s="76">
        <f>IF('Enrl-BackSeries'!Y35-EnrlST!AE35&lt;=0,"-",(1-EnrlST!AE35/'Enrl-BackSeries'!Y35)*100)</f>
        <v>100</v>
      </c>
      <c r="Z35" s="76">
        <f>IF('Enrl-BackSeries'!Z35-EnrlST!AF35&lt;=0,"-",(1-EnrlST!AF35/'Enrl-BackSeries'!Z35)*100)</f>
        <v>100</v>
      </c>
      <c r="AA35" s="76" t="str">
        <f>IF('Enrl-BackSeries'!AA35-EnrlST!AP35&lt;=0,"-",(1-EnrlST!AP35/'Enrl-BackSeries'!AA35)*100)</f>
        <v>-</v>
      </c>
      <c r="AB35" s="76" t="str">
        <f>IF('Enrl-BackSeries'!AB35-EnrlST!AQ35&lt;=0,"-",(1-EnrlST!AQ35/'Enrl-BackSeries'!AB35)*100)</f>
        <v>-</v>
      </c>
      <c r="AC35" s="76" t="str">
        <f>IF('Enrl-BackSeries'!AC35-EnrlST!AR35&lt;=0,"-",(1-EnrlST!AR35/'Enrl-BackSeries'!AC35)*100)</f>
        <v>-</v>
      </c>
    </row>
    <row r="36" spans="1:29" s="58" customFormat="1" ht="18.75" customHeight="1" x14ac:dyDescent="0.25">
      <c r="A36" s="35">
        <v>31</v>
      </c>
      <c r="B36" s="36" t="s">
        <v>42</v>
      </c>
      <c r="C36" s="76">
        <f>IF('Enrl-BackSeries'!C36-EnrlAll!R36&lt;0,"-",(1-EnrlAll!R36/'Enrl-BackSeries'!C36)*100)</f>
        <v>9.0709903593339192</v>
      </c>
      <c r="D36" s="76">
        <f>IF('Enrl-BackSeries'!D36-EnrlAll!S36&lt;0,"-",(1-EnrlAll!S36/'Enrl-BackSeries'!D36)*100)</f>
        <v>16.49438202247191</v>
      </c>
      <c r="E36" s="76">
        <f>IF('Enrl-BackSeries'!E36-EnrlAll!T36&lt;0,"-",(1-EnrlAll!T36/'Enrl-BackSeries'!E36)*100)</f>
        <v>12.735744397603732</v>
      </c>
      <c r="F36" s="76">
        <f>IF('Enrl-BackSeries'!F36-EnrlAll!AD36&lt;0,"-",(1-EnrlAll!AD36/'Enrl-BackSeries'!F36)*100)</f>
        <v>27.367446168094467</v>
      </c>
      <c r="G36" s="76">
        <f>IF('Enrl-BackSeries'!G36-EnrlAll!AE36&lt;0,"-",(1-EnrlAll!AE36/'Enrl-BackSeries'!G36)*100)</f>
        <v>40.215311004784695</v>
      </c>
      <c r="H36" s="76">
        <f>IF('Enrl-BackSeries'!H36-EnrlAll!AF36&lt;0,"-",(1-EnrlAll!AF36/'Enrl-BackSeries'!H36)*100)</f>
        <v>33.686316037180845</v>
      </c>
      <c r="I36" s="76">
        <f>IF('Enrl-BackSeries'!I36-EnrlAll!AP36&lt;0,"-",(1-EnrlAll!AP36/'Enrl-BackSeries'!I36)*100)</f>
        <v>51.683633516053249</v>
      </c>
      <c r="J36" s="76">
        <f>IF('Enrl-BackSeries'!J36-EnrlAll!AQ36&lt;0,"-",(1-EnrlAll!AQ36/'Enrl-BackSeries'!J36)*100)</f>
        <v>58.265826582658264</v>
      </c>
      <c r="K36" s="76">
        <f>IF('Enrl-BackSeries'!K36-EnrlAll!AR36&lt;0,"-",(1-EnrlAll!AR36/'Enrl-BackSeries'!K36)*100)</f>
        <v>54.74595198213288</v>
      </c>
      <c r="L36" s="76">
        <f>IF('Enrl-BackSeries'!L36-EnrlSC!R36&lt;=0,"-",(1-EnrlSC!R36/'Enrl-BackSeries'!L36)*100)</f>
        <v>16.867469879518072</v>
      </c>
      <c r="M36" s="76">
        <f>IF('Enrl-BackSeries'!M36-EnrlSC!S36&lt;=0,"-",(1-EnrlSC!S36/'Enrl-BackSeries'!M36)*100)</f>
        <v>11.111111111111116</v>
      </c>
      <c r="N36" s="76">
        <f>IF('Enrl-BackSeries'!N36-EnrlSC!T36&lt;=0,"-",(1-EnrlSC!T36/'Enrl-BackSeries'!N36)*100)</f>
        <v>14.598540145985407</v>
      </c>
      <c r="O36" s="76">
        <f>IF('Enrl-BackSeries'!O36-EnrlSC!AD36&lt;=0,"-",(1-EnrlSC!AD36/'Enrl-BackSeries'!O36)*100)</f>
        <v>15.384615384615385</v>
      </c>
      <c r="P36" s="76">
        <f>IF('Enrl-BackSeries'!P36-EnrlSC!AE36&lt;=0,"-",(1-EnrlSC!AE36/'Enrl-BackSeries'!P36)*100)</f>
        <v>11.764705882352944</v>
      </c>
      <c r="Q36" s="76">
        <f>IF('Enrl-BackSeries'!Q36-EnrlSC!AF36&lt;=0,"-",(1-EnrlSC!AF36/'Enrl-BackSeries'!Q36)*100)</f>
        <v>13.533834586466165</v>
      </c>
      <c r="R36" s="76">
        <f>IF('Enrl-BackSeries'!R36-EnrlSC!AP36&lt;=0,"-",(1-EnrlSC!AP36/'Enrl-BackSeries'!R36)*100)</f>
        <v>32.432432432432435</v>
      </c>
      <c r="S36" s="76">
        <f>IF('Enrl-BackSeries'!S36-EnrlSC!AQ36&lt;=0,"-",(1-EnrlSC!AQ36/'Enrl-BackSeries'!S36)*100)</f>
        <v>23.076923076923073</v>
      </c>
      <c r="T36" s="76">
        <f>IF('Enrl-BackSeries'!T36-EnrlSC!AR36&lt;=0,"-",(1-EnrlSC!AR36/'Enrl-BackSeries'!T36)*100)</f>
        <v>28.057553956834536</v>
      </c>
      <c r="U36" s="76">
        <f>IF('Enrl-BackSeries'!U36-EnrlST!R36&lt;=0,"-",(1-EnrlST!R36/'Enrl-BackSeries'!U36)*100)</f>
        <v>1.2671232876712346</v>
      </c>
      <c r="V36" s="76">
        <f>IF('Enrl-BackSeries'!V36-EnrlST!S36&lt;=0,"-",(1-EnrlST!S36/'Enrl-BackSeries'!V36)*100)</f>
        <v>21.288014311270121</v>
      </c>
      <c r="W36" s="76">
        <f>IF('Enrl-BackSeries'!W36-EnrlST!T36&lt;=0,"-",(1-EnrlST!T36/'Enrl-BackSeries'!W36)*100)</f>
        <v>11.970035065349061</v>
      </c>
      <c r="X36" s="76">
        <f>IF('Enrl-BackSeries'!X36-EnrlST!AD36&lt;=0,"-",(1-EnrlST!AD36/'Enrl-BackSeries'!X36)*100)</f>
        <v>34.201443363664886</v>
      </c>
      <c r="Y36" s="76">
        <f>IF('Enrl-BackSeries'!Y36-EnrlST!AE36&lt;=0,"-",(1-EnrlST!AE36/'Enrl-BackSeries'!Y36)*100)</f>
        <v>48.812095032397409</v>
      </c>
      <c r="Z36" s="76">
        <f>IF('Enrl-BackSeries'!Z36-EnrlST!AF36&lt;=0,"-",(1-EnrlST!AF36/'Enrl-BackSeries'!Z36)*100)</f>
        <v>41.568139390168014</v>
      </c>
      <c r="AA36" s="76">
        <f>IF('Enrl-BackSeries'!AA36-EnrlST!AP36&lt;=0,"-",(1-EnrlST!AP36/'Enrl-BackSeries'!AA36)*100)</f>
        <v>60.17520215633423</v>
      </c>
      <c r="AB36" s="76">
        <f>IF('Enrl-BackSeries'!AB36-EnrlST!AQ36&lt;=0,"-",(1-EnrlST!AQ36/'Enrl-BackSeries'!AB36)*100)</f>
        <v>66.795965865011638</v>
      </c>
      <c r="AC36" s="76">
        <f>IF('Enrl-BackSeries'!AC36-EnrlST!AR36&lt;=0,"-",(1-EnrlST!AR36/'Enrl-BackSeries'!AC36)*100)</f>
        <v>63.252794807068156</v>
      </c>
    </row>
    <row r="37" spans="1:29" s="58" customFormat="1" ht="18.75" customHeight="1" x14ac:dyDescent="0.25">
      <c r="A37" s="35">
        <v>32</v>
      </c>
      <c r="B37" s="36" t="s">
        <v>43</v>
      </c>
      <c r="C37" s="76">
        <f>IF('Enrl-BackSeries'!C37-EnrlAll!R37&lt;0,"-",(1-EnrlAll!R37/'Enrl-BackSeries'!C37)*100)</f>
        <v>8.5039370078740184</v>
      </c>
      <c r="D37" s="76">
        <f>IF('Enrl-BackSeries'!D37-EnrlAll!S37&lt;0,"-",(1-EnrlAll!S37/'Enrl-BackSeries'!D37)*100)</f>
        <v>7.980356046654391</v>
      </c>
      <c r="E37" s="76">
        <f>IF('Enrl-BackSeries'!E37-EnrlAll!T37&lt;0,"-",(1-EnrlAll!T37/'Enrl-BackSeries'!E37)*100)</f>
        <v>8.2625919637804195</v>
      </c>
      <c r="F37" s="76">
        <f>IF('Enrl-BackSeries'!F37-EnrlAll!AD37&lt;0,"-",(1-EnrlAll!AD37/'Enrl-BackSeries'!F37)*100)</f>
        <v>13.142857142857146</v>
      </c>
      <c r="G37" s="76">
        <f>IF('Enrl-BackSeries'!G37-EnrlAll!AE37&lt;0,"-",(1-EnrlAll!AE37/'Enrl-BackSeries'!G37)*100)</f>
        <v>8.3175803402646515</v>
      </c>
      <c r="H37" s="76">
        <f>IF('Enrl-BackSeries'!H37-EnrlAll!AF37&lt;0,"-",(1-EnrlAll!AF37/'Enrl-BackSeries'!H37)*100)</f>
        <v>10.84806712616122</v>
      </c>
      <c r="I37" s="76">
        <f>IF('Enrl-BackSeries'!I37-EnrlAll!AP37&lt;0,"-",(1-EnrlAll!AP37/'Enrl-BackSeries'!I37)*100)</f>
        <v>26.65121668597914</v>
      </c>
      <c r="J37" s="76">
        <f>IF('Enrl-BackSeries'!J37-EnrlAll!AQ37&lt;0,"-",(1-EnrlAll!AQ37/'Enrl-BackSeries'!J37)*100)</f>
        <v>30.166880616174584</v>
      </c>
      <c r="K37" s="76">
        <f>IF('Enrl-BackSeries'!K37-EnrlAll!AR37&lt;0,"-",(1-EnrlAll!AR37/'Enrl-BackSeries'!K37)*100)</f>
        <v>28.31912302070646</v>
      </c>
      <c r="L37" s="76">
        <f>IF('Enrl-BackSeries'!L37-EnrlSC!R37&lt;=0,"-",(1-EnrlSC!R37/'Enrl-BackSeries'!L37)*100)</f>
        <v>6.5934065934065922</v>
      </c>
      <c r="M37" s="76" t="str">
        <f>IF('Enrl-BackSeries'!M37-EnrlSC!S37&lt;=0,"-",(1-EnrlSC!S37/'Enrl-BackSeries'!M37)*100)</f>
        <v>-</v>
      </c>
      <c r="N37" s="76">
        <f>IF('Enrl-BackSeries'!N37-EnrlSC!T37&lt;=0,"-",(1-EnrlSC!T37/'Enrl-BackSeries'!N37)*100)</f>
        <v>1.8404907975460127</v>
      </c>
      <c r="O37" s="76" t="str">
        <f>IF('Enrl-BackSeries'!O37-EnrlSC!AD37&lt;=0,"-",(1-EnrlSC!AD37/'Enrl-BackSeries'!O37)*100)</f>
        <v>-</v>
      </c>
      <c r="P37" s="76" t="str">
        <f>IF('Enrl-BackSeries'!P37-EnrlSC!AE37&lt;=0,"-",(1-EnrlSC!AE37/'Enrl-BackSeries'!P37)*100)</f>
        <v>-</v>
      </c>
      <c r="Q37" s="76" t="str">
        <f>IF('Enrl-BackSeries'!Q37-EnrlSC!AF37&lt;=0,"-",(1-EnrlSC!AF37/'Enrl-BackSeries'!Q37)*100)</f>
        <v>-</v>
      </c>
      <c r="R37" s="76" t="str">
        <f>IF('Enrl-BackSeries'!R37-EnrlSC!AP37&lt;=0,"-",(1-EnrlSC!AP37/'Enrl-BackSeries'!R37)*100)</f>
        <v>-</v>
      </c>
      <c r="S37" s="76" t="str">
        <f>IF('Enrl-BackSeries'!S37-EnrlSC!AQ37&lt;=0,"-",(1-EnrlSC!AQ37/'Enrl-BackSeries'!S37)*100)</f>
        <v>-</v>
      </c>
      <c r="T37" s="76" t="str">
        <f>IF('Enrl-BackSeries'!T37-EnrlSC!AR37&lt;=0,"-",(1-EnrlSC!AR37/'Enrl-BackSeries'!T37)*100)</f>
        <v>-</v>
      </c>
      <c r="U37" s="76">
        <f>IF('Enrl-BackSeries'!U37-EnrlST!R37&lt;=0,"-",(1-EnrlST!R37/'Enrl-BackSeries'!U37)*100)</f>
        <v>1.9900497512437831</v>
      </c>
      <c r="V37" s="76">
        <f>IF('Enrl-BackSeries'!V37-EnrlST!S37&lt;=0,"-",(1-EnrlST!S37/'Enrl-BackSeries'!V37)*100)</f>
        <v>7.8817733990147794</v>
      </c>
      <c r="W37" s="76">
        <f>IF('Enrl-BackSeries'!W37-EnrlST!T37&lt;=0,"-",(1-EnrlST!T37/'Enrl-BackSeries'!W37)*100)</f>
        <v>4.9504950495049549</v>
      </c>
      <c r="X37" s="76">
        <f>IF('Enrl-BackSeries'!X37-EnrlST!AD37&lt;=0,"-",(1-EnrlST!AD37/'Enrl-BackSeries'!X37)*100)</f>
        <v>10.550458715596333</v>
      </c>
      <c r="Y37" s="76">
        <f>IF('Enrl-BackSeries'!Y37-EnrlST!AE37&lt;=0,"-",(1-EnrlST!AE37/'Enrl-BackSeries'!Y37)*100)</f>
        <v>33.649289099526072</v>
      </c>
      <c r="Z37" s="76">
        <f>IF('Enrl-BackSeries'!Z37-EnrlST!AF37&lt;=0,"-",(1-EnrlST!AF37/'Enrl-BackSeries'!Z37)*100)</f>
        <v>21.911421911421915</v>
      </c>
      <c r="AA37" s="76" t="str">
        <f>IF('Enrl-BackSeries'!AA37-EnrlST!AP37&lt;=0,"-",(1-EnrlST!AP37/'Enrl-BackSeries'!AA37)*100)</f>
        <v>-</v>
      </c>
      <c r="AB37" s="76" t="str">
        <f>IF('Enrl-BackSeries'!AB37-EnrlST!AQ37&lt;=0,"-",(1-EnrlST!AQ37/'Enrl-BackSeries'!AB37)*100)</f>
        <v>-</v>
      </c>
      <c r="AC37" s="76" t="str">
        <f>IF('Enrl-BackSeries'!AC37-EnrlST!AR37&lt;=0,"-",(1-EnrlST!AR37/'Enrl-BackSeries'!AC37)*100)</f>
        <v>-</v>
      </c>
    </row>
    <row r="38" spans="1:29" s="58" customFormat="1" ht="18.75" customHeight="1" x14ac:dyDescent="0.25">
      <c r="A38" s="35">
        <v>33</v>
      </c>
      <c r="B38" s="36" t="s">
        <v>44</v>
      </c>
      <c r="C38" s="76">
        <f>IF('Enrl-BackSeries'!C38-EnrlAll!R38&lt;0,"-",(1-EnrlAll!R38/'Enrl-BackSeries'!C38)*100)</f>
        <v>3.6891078832844371</v>
      </c>
      <c r="D38" s="76">
        <f>IF('Enrl-BackSeries'!D38-EnrlAll!S38&lt;0,"-",(1-EnrlAll!S38/'Enrl-BackSeries'!D38)*100)</f>
        <v>8.4976911296286595</v>
      </c>
      <c r="E38" s="76">
        <f>IF('Enrl-BackSeries'!E38-EnrlAll!T38&lt;0,"-",(1-EnrlAll!T38/'Enrl-BackSeries'!E38)*100)</f>
        <v>5.9431263579687528</v>
      </c>
      <c r="F38" s="76" t="str">
        <f>IF('Enrl-BackSeries'!F38-EnrlAll!AD38&lt;0,"-",(1-EnrlAll!AD38/'Enrl-BackSeries'!F38)*100)</f>
        <v>-</v>
      </c>
      <c r="G38" s="76" t="str">
        <f>IF('Enrl-BackSeries'!G38-EnrlAll!AE38&lt;0,"-",(1-EnrlAll!AE38/'Enrl-BackSeries'!G38)*100)</f>
        <v>-</v>
      </c>
      <c r="H38" s="76" t="str">
        <f>IF('Enrl-BackSeries'!H38-EnrlAll!AF38&lt;0,"-",(1-EnrlAll!AF38/'Enrl-BackSeries'!H38)*100)</f>
        <v>-</v>
      </c>
      <c r="I38" s="76">
        <f>IF('Enrl-BackSeries'!I38-EnrlAll!AP38&lt;0,"-",(1-EnrlAll!AP38/'Enrl-BackSeries'!I38)*100)</f>
        <v>19.711696957451107</v>
      </c>
      <c r="J38" s="76">
        <f>IF('Enrl-BackSeries'!J38-EnrlAll!AQ38&lt;0,"-",(1-EnrlAll!AQ38/'Enrl-BackSeries'!J38)*100)</f>
        <v>26.299057596361621</v>
      </c>
      <c r="K38" s="76">
        <f>IF('Enrl-BackSeries'!K38-EnrlAll!AR38&lt;0,"-",(1-EnrlAll!AR38/'Enrl-BackSeries'!K38)*100)</f>
        <v>22.903510503003986</v>
      </c>
      <c r="L38" s="76">
        <f>IF('Enrl-BackSeries'!L38-EnrlSC!R38&lt;=0,"-",(1-EnrlSC!R38/'Enrl-BackSeries'!L38)*100)</f>
        <v>23.489788606234331</v>
      </c>
      <c r="M38" s="76">
        <f>IF('Enrl-BackSeries'!M38-EnrlSC!S38&lt;=0,"-",(1-EnrlSC!S38/'Enrl-BackSeries'!M38)*100)</f>
        <v>6.1317183951551835</v>
      </c>
      <c r="N38" s="76">
        <f>IF('Enrl-BackSeries'!N38-EnrlSC!T38&lt;=0,"-",(1-EnrlSC!T38/'Enrl-BackSeries'!N38)*100)</f>
        <v>16.282870612886324</v>
      </c>
      <c r="O38" s="76">
        <f>IF('Enrl-BackSeries'!O38-EnrlSC!AD38&lt;=0,"-",(1-EnrlSC!AD38/'Enrl-BackSeries'!O38)*100)</f>
        <v>42.858046758834512</v>
      </c>
      <c r="P38" s="76">
        <f>IF('Enrl-BackSeries'!P38-EnrlSC!AE38&lt;=0,"-",(1-EnrlSC!AE38/'Enrl-BackSeries'!P38)*100)</f>
        <v>37.070129870129875</v>
      </c>
      <c r="Q38" s="76">
        <f>IF('Enrl-BackSeries'!Q38-EnrlSC!AF38&lt;=0,"-",(1-EnrlSC!AF38/'Enrl-BackSeries'!Q38)*100)</f>
        <v>40.094901130877588</v>
      </c>
      <c r="R38" s="76" t="str">
        <f>IF('Enrl-BackSeries'!R38-EnrlSC!AP38&lt;=0,"-",(1-EnrlSC!AP38/'Enrl-BackSeries'!R38)*100)</f>
        <v>-</v>
      </c>
      <c r="S38" s="76" t="str">
        <f>IF('Enrl-BackSeries'!S38-EnrlSC!AQ38&lt;=0,"-",(1-EnrlSC!AQ38/'Enrl-BackSeries'!S38)*100)</f>
        <v>-</v>
      </c>
      <c r="T38" s="76" t="str">
        <f>IF('Enrl-BackSeries'!T38-EnrlSC!AR38&lt;=0,"-",(1-EnrlSC!AR38/'Enrl-BackSeries'!T38)*100)</f>
        <v>-</v>
      </c>
      <c r="U38" s="76">
        <f>IF('Enrl-BackSeries'!U38-EnrlST!R38&lt;=0,"-",(1-EnrlST!R38/'Enrl-BackSeries'!U38)*100)</f>
        <v>24.623655913978492</v>
      </c>
      <c r="V38" s="76">
        <f>IF('Enrl-BackSeries'!V38-EnrlST!S38&lt;=0,"-",(1-EnrlST!S38/'Enrl-BackSeries'!V38)*100)</f>
        <v>23.458445040214482</v>
      </c>
      <c r="W38" s="76">
        <f>IF('Enrl-BackSeries'!W38-EnrlST!T38&lt;=0,"-",(1-EnrlST!T38/'Enrl-BackSeries'!W38)*100)</f>
        <v>24.105011933174225</v>
      </c>
      <c r="X38" s="76" t="str">
        <f>IF('Enrl-BackSeries'!X38-EnrlST!AD38&lt;=0,"-",(1-EnrlST!AD38/'Enrl-BackSeries'!X38)*100)</f>
        <v>-</v>
      </c>
      <c r="Y38" s="76" t="str">
        <f>IF('Enrl-BackSeries'!Y38-EnrlST!AE38&lt;=0,"-",(1-EnrlST!AE38/'Enrl-BackSeries'!Y38)*100)</f>
        <v>-</v>
      </c>
      <c r="Z38" s="76" t="str">
        <f>IF('Enrl-BackSeries'!Z38-EnrlST!AF38&lt;=0,"-",(1-EnrlST!AF38/'Enrl-BackSeries'!Z38)*100)</f>
        <v>-</v>
      </c>
      <c r="AA38" s="76" t="str">
        <f>IF('Enrl-BackSeries'!AA38-EnrlST!AP38&lt;=0,"-",(1-EnrlST!AP38/'Enrl-BackSeries'!AA38)*100)</f>
        <v>-</v>
      </c>
      <c r="AB38" s="76" t="str">
        <f>IF('Enrl-BackSeries'!AB38-EnrlST!AQ38&lt;=0,"-",(1-EnrlST!AQ38/'Enrl-BackSeries'!AB38)*100)</f>
        <v>-</v>
      </c>
      <c r="AC38" s="76" t="str">
        <f>IF('Enrl-BackSeries'!AC38-EnrlST!AR38&lt;=0,"-",(1-EnrlST!AR38/'Enrl-BackSeries'!AC38)*100)</f>
        <v>-</v>
      </c>
    </row>
    <row r="39" spans="1:29" s="58" customFormat="1" ht="18.75" customHeight="1" x14ac:dyDescent="0.25">
      <c r="A39" s="35">
        <v>34</v>
      </c>
      <c r="B39" s="36" t="s">
        <v>45</v>
      </c>
      <c r="C39" s="76">
        <f>IF('Enrl-BackSeries'!C39-EnrlAll!R39&lt;0,"-",(1-EnrlAll!R39/'Enrl-BackSeries'!C39)*100)</f>
        <v>10.777626193724421</v>
      </c>
      <c r="D39" s="76">
        <f>IF('Enrl-BackSeries'!D39-EnrlAll!S39&lt;0,"-",(1-EnrlAll!S39/'Enrl-BackSeries'!D39)*100)</f>
        <v>3.1111111111111089</v>
      </c>
      <c r="E39" s="76">
        <f>IF('Enrl-BackSeries'!E39-EnrlAll!T39&lt;0,"-",(1-EnrlAll!T39/'Enrl-BackSeries'!E39)*100)</f>
        <v>7.1022727272727293</v>
      </c>
      <c r="F39" s="76">
        <f>IF('Enrl-BackSeries'!F39-EnrlAll!AD39&lt;0,"-",(1-EnrlAll!AD39/'Enrl-BackSeries'!F39)*100)</f>
        <v>15.497076023391809</v>
      </c>
      <c r="G39" s="76">
        <f>IF('Enrl-BackSeries'!G39-EnrlAll!AE39&lt;0,"-",(1-EnrlAll!AE39/'Enrl-BackSeries'!G39)*100)</f>
        <v>9.6979332273449899</v>
      </c>
      <c r="H39" s="76">
        <f>IF('Enrl-BackSeries'!H39-EnrlAll!AF39&lt;0,"-",(1-EnrlAll!AF39/'Enrl-BackSeries'!H39)*100)</f>
        <v>12.718964204112716</v>
      </c>
      <c r="I39" s="76">
        <f>IF('Enrl-BackSeries'!I39-EnrlAll!AP39&lt;0,"-",(1-EnrlAll!AP39/'Enrl-BackSeries'!I39)*100)</f>
        <v>41.127098321342928</v>
      </c>
      <c r="J39" s="76">
        <f>IF('Enrl-BackSeries'!J39-EnrlAll!AQ39&lt;0,"-",(1-EnrlAll!AQ39/'Enrl-BackSeries'!J39)*100)</f>
        <v>20.318725099601597</v>
      </c>
      <c r="K39" s="76">
        <f>IF('Enrl-BackSeries'!K39-EnrlAll!AR39&lt;0,"-",(1-EnrlAll!AR39/'Enrl-BackSeries'!K39)*100)</f>
        <v>31.253938248267165</v>
      </c>
      <c r="L39" s="76" t="str">
        <f>IF('Enrl-BackSeries'!L39-EnrlSC!R39&lt;=0,"-",(1-EnrlSC!R39/'Enrl-BackSeries'!L39)*100)</f>
        <v>-</v>
      </c>
      <c r="M39" s="76" t="str">
        <f>IF('Enrl-BackSeries'!M39-EnrlSC!S39&lt;=0,"-",(1-EnrlSC!S39/'Enrl-BackSeries'!M39)*100)</f>
        <v>-</v>
      </c>
      <c r="N39" s="76" t="str">
        <f>IF('Enrl-BackSeries'!N39-EnrlSC!T39&lt;=0,"-",(1-EnrlSC!T39/'Enrl-BackSeries'!N39)*100)</f>
        <v>-</v>
      </c>
      <c r="O39" s="76" t="str">
        <f>IF('Enrl-BackSeries'!O39-EnrlSC!AD39&lt;=0,"-",(1-EnrlSC!AD39/'Enrl-BackSeries'!O39)*100)</f>
        <v>-</v>
      </c>
      <c r="P39" s="76" t="str">
        <f>IF('Enrl-BackSeries'!P39-EnrlSC!AE39&lt;=0,"-",(1-EnrlSC!AE39/'Enrl-BackSeries'!P39)*100)</f>
        <v>-</v>
      </c>
      <c r="Q39" s="76" t="str">
        <f>IF('Enrl-BackSeries'!Q39-EnrlSC!AF39&lt;=0,"-",(1-EnrlSC!AF39/'Enrl-BackSeries'!Q39)*100)</f>
        <v>-</v>
      </c>
      <c r="R39" s="76" t="str">
        <f>IF('Enrl-BackSeries'!R39-EnrlSC!AP39&lt;=0,"-",(1-EnrlSC!AP39/'Enrl-BackSeries'!R39)*100)</f>
        <v>-</v>
      </c>
      <c r="S39" s="76">
        <f>IF('Enrl-BackSeries'!S39-EnrlSC!AQ39&lt;=0,"-",(1-EnrlSC!AQ39/'Enrl-BackSeries'!S39)*100)</f>
        <v>100</v>
      </c>
      <c r="T39" s="76">
        <f>IF('Enrl-BackSeries'!T39-EnrlSC!AR39&lt;=0,"-",(1-EnrlSC!AR39/'Enrl-BackSeries'!T39)*100)</f>
        <v>100</v>
      </c>
      <c r="U39" s="76">
        <f>IF('Enrl-BackSeries'!U39-EnrlST!R39&lt;=0,"-",(1-EnrlST!R39/'Enrl-BackSeries'!U39)*100)</f>
        <v>12.687585266030011</v>
      </c>
      <c r="V39" s="76">
        <f>IF('Enrl-BackSeries'!V39-EnrlST!S39&lt;=0,"-",(1-EnrlST!S39/'Enrl-BackSeries'!V39)*100)</f>
        <v>5.0370370370370399</v>
      </c>
      <c r="W39" s="76">
        <f>IF('Enrl-BackSeries'!W39-EnrlST!T39&lt;=0,"-",(1-EnrlST!T39/'Enrl-BackSeries'!W39)*100)</f>
        <v>9.0198863636363651</v>
      </c>
      <c r="X39" s="76">
        <f>IF('Enrl-BackSeries'!X39-EnrlST!AD39&lt;=0,"-",(1-EnrlST!AD39/'Enrl-BackSeries'!X39)*100)</f>
        <v>16.765578635014833</v>
      </c>
      <c r="Y39" s="76">
        <f>IF('Enrl-BackSeries'!Y39-EnrlST!AE39&lt;=0,"-",(1-EnrlST!AE39/'Enrl-BackSeries'!Y39)*100)</f>
        <v>11.272141706924311</v>
      </c>
      <c r="Z39" s="76">
        <f>IF('Enrl-BackSeries'!Z39-EnrlST!AF39&lt;=0,"-",(1-EnrlST!AF39/'Enrl-BackSeries'!Z39)*100)</f>
        <v>14.131274131274129</v>
      </c>
      <c r="AA39" s="76">
        <f>IF('Enrl-BackSeries'!AA39-EnrlST!AP39&lt;=0,"-",(1-EnrlST!AP39/'Enrl-BackSeries'!AA39)*100)</f>
        <v>43.309002433090029</v>
      </c>
      <c r="AB39" s="76">
        <f>IF('Enrl-BackSeries'!AB39-EnrlST!AQ39&lt;=0,"-",(1-EnrlST!AQ39/'Enrl-BackSeries'!AB39)*100)</f>
        <v>22.922252010723867</v>
      </c>
      <c r="AC39" s="76">
        <f>IF('Enrl-BackSeries'!AC39-EnrlST!AR39&lt;=0,"-",(1-EnrlST!AR39/'Enrl-BackSeries'!AC39)*100)</f>
        <v>33.609693877551017</v>
      </c>
    </row>
    <row r="40" spans="1:29" s="58" customFormat="1" ht="18.75" customHeight="1" x14ac:dyDescent="0.25">
      <c r="A40" s="35">
        <v>35</v>
      </c>
      <c r="B40" s="36" t="s">
        <v>46</v>
      </c>
      <c r="C40" s="76" t="str">
        <f>IF('Enrl-BackSeries'!C40-EnrlAll!R40&lt;0,"-",(1-EnrlAll!R40/'Enrl-BackSeries'!C40)*100)</f>
        <v>-</v>
      </c>
      <c r="D40" s="76" t="str">
        <f>IF('Enrl-BackSeries'!D40-EnrlAll!S40&lt;0,"-",(1-EnrlAll!S40/'Enrl-BackSeries'!D40)*100)</f>
        <v>-</v>
      </c>
      <c r="E40" s="76" t="str">
        <f>IF('Enrl-BackSeries'!E40-EnrlAll!T40&lt;0,"-",(1-EnrlAll!T40/'Enrl-BackSeries'!E40)*100)</f>
        <v>-</v>
      </c>
      <c r="F40" s="76" t="str">
        <f>IF('Enrl-BackSeries'!F40-EnrlAll!AD40&lt;0,"-",(1-EnrlAll!AD40/'Enrl-BackSeries'!F40)*100)</f>
        <v>-</v>
      </c>
      <c r="G40" s="76" t="str">
        <f>IF('Enrl-BackSeries'!G40-EnrlAll!AE40&lt;0,"-",(1-EnrlAll!AE40/'Enrl-BackSeries'!G40)*100)</f>
        <v>-</v>
      </c>
      <c r="H40" s="76" t="str">
        <f>IF('Enrl-BackSeries'!H40-EnrlAll!AF40&lt;0,"-",(1-EnrlAll!AF40/'Enrl-BackSeries'!H40)*100)</f>
        <v>-</v>
      </c>
      <c r="I40" s="76">
        <f>IF('Enrl-BackSeries'!I40-EnrlAll!AP40&lt;0,"-",(1-EnrlAll!AP40/'Enrl-BackSeries'!I40)*100)</f>
        <v>10.93898498384338</v>
      </c>
      <c r="J40" s="76">
        <f>IF('Enrl-BackSeries'!J40-EnrlAll!AQ40&lt;0,"-",(1-EnrlAll!AQ40/'Enrl-BackSeries'!J40)*100)</f>
        <v>1.4055606853390801</v>
      </c>
      <c r="K40" s="76">
        <f>IF('Enrl-BackSeries'!K40-EnrlAll!AR40&lt;0,"-",(1-EnrlAll!AR40/'Enrl-BackSeries'!K40)*100)</f>
        <v>6.3545315506438378</v>
      </c>
      <c r="L40" s="76" t="str">
        <f>IF('Enrl-BackSeries'!L40-EnrlSC!R40&lt;=0,"-",(1-EnrlSC!R40/'Enrl-BackSeries'!L40)*100)</f>
        <v>-</v>
      </c>
      <c r="M40" s="76" t="str">
        <f>IF('Enrl-BackSeries'!M40-EnrlSC!S40&lt;=0,"-",(1-EnrlSC!S40/'Enrl-BackSeries'!M40)*100)</f>
        <v>-</v>
      </c>
      <c r="N40" s="76" t="str">
        <f>IF('Enrl-BackSeries'!N40-EnrlSC!T40&lt;=0,"-",(1-EnrlSC!T40/'Enrl-BackSeries'!N40)*100)</f>
        <v>-</v>
      </c>
      <c r="O40" s="76" t="str">
        <f>IF('Enrl-BackSeries'!O40-EnrlSC!AD40&lt;=0,"-",(1-EnrlSC!AD40/'Enrl-BackSeries'!O40)*100)</f>
        <v>-</v>
      </c>
      <c r="P40" s="76" t="str">
        <f>IF('Enrl-BackSeries'!P40-EnrlSC!AE40&lt;=0,"-",(1-EnrlSC!AE40/'Enrl-BackSeries'!P40)*100)</f>
        <v>-</v>
      </c>
      <c r="Q40" s="76" t="str">
        <f>IF('Enrl-BackSeries'!Q40-EnrlSC!AF40&lt;=0,"-",(1-EnrlSC!AF40/'Enrl-BackSeries'!Q40)*100)</f>
        <v>-</v>
      </c>
      <c r="R40" s="76">
        <f>IF('Enrl-BackSeries'!R40-EnrlSC!AP40&lt;=0,"-",(1-EnrlSC!AP40/'Enrl-BackSeries'!R40)*100)</f>
        <v>14.98666666666667</v>
      </c>
      <c r="S40" s="76">
        <f>IF('Enrl-BackSeries'!S40-EnrlSC!AQ40&lt;=0,"-",(1-EnrlSC!AQ40/'Enrl-BackSeries'!S40)*100)</f>
        <v>0.45740423098913352</v>
      </c>
      <c r="T40" s="76">
        <f>IF('Enrl-BackSeries'!T40-EnrlSC!AR40&lt;=0,"-",(1-EnrlSC!AR40/'Enrl-BackSeries'!T40)*100)</f>
        <v>7.9746136865342159</v>
      </c>
      <c r="U40" s="76" t="str">
        <f>IF('Enrl-BackSeries'!U40-EnrlST!R40&lt;=0,"-",(1-EnrlST!R40/'Enrl-BackSeries'!U40)*100)</f>
        <v>-</v>
      </c>
      <c r="V40" s="76" t="str">
        <f>IF('Enrl-BackSeries'!V40-EnrlST!S40&lt;=0,"-",(1-EnrlST!S40/'Enrl-BackSeries'!V40)*100)</f>
        <v>-</v>
      </c>
      <c r="W40" s="76" t="str">
        <f>IF('Enrl-BackSeries'!W40-EnrlST!T40&lt;=0,"-",(1-EnrlST!T40/'Enrl-BackSeries'!W40)*100)</f>
        <v>-</v>
      </c>
      <c r="X40" s="76" t="str">
        <f>IF('Enrl-BackSeries'!X40-EnrlST!AD40&lt;=0,"-",(1-EnrlST!AD40/'Enrl-BackSeries'!X40)*100)</f>
        <v>-</v>
      </c>
      <c r="Y40" s="76" t="str">
        <f>IF('Enrl-BackSeries'!Y40-EnrlST!AE40&lt;=0,"-",(1-EnrlST!AE40/'Enrl-BackSeries'!Y40)*100)</f>
        <v>-</v>
      </c>
      <c r="Z40" s="76" t="str">
        <f>IF('Enrl-BackSeries'!Z40-EnrlST!AF40&lt;=0,"-",(1-EnrlST!AF40/'Enrl-BackSeries'!Z40)*100)</f>
        <v>-</v>
      </c>
      <c r="AA40" s="76" t="str">
        <f>IF('Enrl-BackSeries'!AA40-EnrlST!AP40&lt;=0,"-",(1-EnrlST!AP40/'Enrl-BackSeries'!AA40)*100)</f>
        <v>-</v>
      </c>
      <c r="AB40" s="76" t="str">
        <f>IF('Enrl-BackSeries'!AB40-EnrlST!AQ40&lt;=0,"-",(1-EnrlST!AQ40/'Enrl-BackSeries'!AB40)*100)</f>
        <v>-</v>
      </c>
      <c r="AC40" s="76" t="str">
        <f>IF('Enrl-BackSeries'!AC40-EnrlST!AR40&lt;=0,"-",(1-EnrlST!AR40/'Enrl-BackSeries'!AC40)*100)</f>
        <v>-</v>
      </c>
    </row>
    <row r="41" spans="1:29" s="117" customFormat="1" ht="18" customHeight="1" x14ac:dyDescent="0.25">
      <c r="A41" s="242" t="s">
        <v>47</v>
      </c>
      <c r="B41" s="242"/>
      <c r="C41" s="122">
        <f>IF('Enrl-BackSeries'!C41-EnrlAll!R41&lt;0,"-",(1-EnrlAll!R41/'Enrl-BackSeries'!C41)*100)</f>
        <v>29.04589774802464</v>
      </c>
      <c r="D41" s="122">
        <f>IF('Enrl-BackSeries'!D41-EnrlAll!S41&lt;0,"-",(1-EnrlAll!S41/'Enrl-BackSeries'!D41)*100)</f>
        <v>25.387256661044834</v>
      </c>
      <c r="E41" s="122">
        <f>IF('Enrl-BackSeries'!E41-EnrlAll!T41&lt;0,"-",(1-EnrlAll!T41/'Enrl-BackSeries'!E41)*100)</f>
        <v>27.353880982600622</v>
      </c>
      <c r="F41" s="122">
        <f>IF('Enrl-BackSeries'!F41-EnrlAll!AD41&lt;0,"-",(1-EnrlAll!AD41/'Enrl-BackSeries'!F41)*100)</f>
        <v>40.561912811257862</v>
      </c>
      <c r="G41" s="122">
        <f>IF('Enrl-BackSeries'!G41-EnrlAll!AE41&lt;0,"-",(1-EnrlAll!AE41/'Enrl-BackSeries'!G41)*100)</f>
        <v>41.168919515675242</v>
      </c>
      <c r="H41" s="122">
        <f>IF('Enrl-BackSeries'!H41-EnrlAll!AF41&lt;0,"-",(1-EnrlAll!AF41/'Enrl-BackSeries'!H41)*100)</f>
        <v>40.846941074157442</v>
      </c>
      <c r="I41" s="122">
        <f>IF('Enrl-BackSeries'!I41-EnrlAll!AP41&lt;0,"-",(1-EnrlAll!AP41/'Enrl-BackSeries'!I41)*100)</f>
        <v>50.247454649401568</v>
      </c>
      <c r="J41" s="122">
        <f>IF('Enrl-BackSeries'!J41-EnrlAll!AQ41&lt;0,"-",(1-EnrlAll!AQ41/'Enrl-BackSeries'!J41)*100)</f>
        <v>47.746377966026628</v>
      </c>
      <c r="K41" s="122">
        <f>IF('Enrl-BackSeries'!K41-EnrlAll!AR41&lt;0,"-",(1-EnrlAll!AR41/'Enrl-BackSeries'!K41)*100)</f>
        <v>49.151681263107285</v>
      </c>
      <c r="L41" s="122">
        <f>IF('Enrl-BackSeries'!L41-EnrlSC!R41&lt;=0,"-",(1-EnrlSC!R41/'Enrl-BackSeries'!L41)*100)</f>
        <v>30.22317065188329</v>
      </c>
      <c r="M41" s="122">
        <f>IF('Enrl-BackSeries'!M41-EnrlSC!S41&lt;=0,"-",(1-EnrlSC!S41/'Enrl-BackSeries'!M41)*100)</f>
        <v>23.398286906771094</v>
      </c>
      <c r="N41" s="122">
        <f>IF('Enrl-BackSeries'!N41-EnrlSC!T41&lt;=0,"-",(1-EnrlSC!T41/'Enrl-BackSeries'!N41)*100)</f>
        <v>27.108604500800958</v>
      </c>
      <c r="O41" s="122">
        <f>IF('Enrl-BackSeries'!O41-EnrlSC!AD41&lt;=0,"-",(1-EnrlSC!AD41/'Enrl-BackSeries'!O41)*100)</f>
        <v>46.781809424397167</v>
      </c>
      <c r="P41" s="122">
        <f>IF('Enrl-BackSeries'!P41-EnrlSC!AE41&lt;=0,"-",(1-EnrlSC!AE41/'Enrl-BackSeries'!P41)*100)</f>
        <v>39.105790741696779</v>
      </c>
      <c r="Q41" s="122">
        <f>IF('Enrl-BackSeries'!Q41-EnrlSC!AF41&lt;=0,"-",(1-EnrlSC!AF41/'Enrl-BackSeries'!Q41)*100)</f>
        <v>43.449646568441594</v>
      </c>
      <c r="R41" s="122">
        <f>IF('Enrl-BackSeries'!R41-EnrlSC!AP41&lt;=0,"-",(1-EnrlSC!AP41/'Enrl-BackSeries'!R41)*100)</f>
        <v>57.445507125474315</v>
      </c>
      <c r="S41" s="122">
        <f>IF('Enrl-BackSeries'!S41-EnrlSC!AQ41&lt;=0,"-",(1-EnrlSC!AQ41/'Enrl-BackSeries'!S41)*100)</f>
        <v>54.244222860840694</v>
      </c>
      <c r="T41" s="122">
        <f>IF('Enrl-BackSeries'!T41-EnrlSC!AR41&lt;=0,"-",(1-EnrlSC!AR41/'Enrl-BackSeries'!T41)*100)</f>
        <v>56.075882813405762</v>
      </c>
      <c r="U41" s="122">
        <f>IF('Enrl-BackSeries'!U41-EnrlST!R41&lt;=0,"-",(1-EnrlST!R41/'Enrl-BackSeries'!U41)*100)</f>
        <v>37.171682238499002</v>
      </c>
      <c r="V41" s="122">
        <f>IF('Enrl-BackSeries'!V41-EnrlST!S41&lt;=0,"-",(1-EnrlST!S41/'Enrl-BackSeries'!V41)*100)</f>
        <v>33.896803364529482</v>
      </c>
      <c r="W41" s="122">
        <f>IF('Enrl-BackSeries'!W41-EnrlST!T41&lt;=0,"-",(1-EnrlST!T41/'Enrl-BackSeries'!W41)*100)</f>
        <v>35.62571818767033</v>
      </c>
      <c r="X41" s="122">
        <f>IF('Enrl-BackSeries'!X41-EnrlST!AD41&lt;=0,"-",(1-EnrlST!AD41/'Enrl-BackSeries'!X41)*100)</f>
        <v>54.740728723993136</v>
      </c>
      <c r="Y41" s="122">
        <f>IF('Enrl-BackSeries'!Y41-EnrlST!AE41&lt;=0,"-",(1-EnrlST!AE41/'Enrl-BackSeries'!Y41)*100)</f>
        <v>55.369166014916637</v>
      </c>
      <c r="Z41" s="122">
        <f>IF('Enrl-BackSeries'!Z41-EnrlST!AF41&lt;=0,"-",(1-EnrlST!AF41/'Enrl-BackSeries'!Z41)*100)</f>
        <v>55.036405689096291</v>
      </c>
      <c r="AA41" s="122">
        <f>IF('Enrl-BackSeries'!AA41-EnrlST!AP41&lt;=0,"-",(1-EnrlST!AP41/'Enrl-BackSeries'!AA41)*100)</f>
        <v>70.624987862323138</v>
      </c>
      <c r="AB41" s="122">
        <f>IF('Enrl-BackSeries'!AB41-EnrlST!AQ41&lt;=0,"-",(1-EnrlST!AQ41/'Enrl-BackSeries'!AB41)*100)</f>
        <v>71.31612924207684</v>
      </c>
      <c r="AC41" s="122">
        <f>IF('Enrl-BackSeries'!AC41-EnrlST!AR41&lt;=0,"-",(1-EnrlST!AR41/'Enrl-BackSeries'!AC41)*100)</f>
        <v>70.938325769051687</v>
      </c>
    </row>
    <row r="42" spans="1:29" s="58" customFormat="1" x14ac:dyDescent="0.25">
      <c r="A42" s="59"/>
      <c r="B42" s="59"/>
      <c r="C42" s="42"/>
      <c r="D42" s="43"/>
      <c r="E42" s="60"/>
      <c r="F42" s="43"/>
      <c r="G42" s="43"/>
      <c r="H42" s="44"/>
      <c r="I42" s="43"/>
      <c r="J42" s="43"/>
      <c r="K42" s="44"/>
    </row>
    <row r="47" spans="1:29" s="69" customFormat="1" x14ac:dyDescent="0.25"/>
  </sheetData>
  <mergeCells count="12">
    <mergeCell ref="X3:Z3"/>
    <mergeCell ref="AA3:AC3"/>
    <mergeCell ref="I3:K3"/>
    <mergeCell ref="L3:N3"/>
    <mergeCell ref="O3:Q3"/>
    <mergeCell ref="R3:T3"/>
    <mergeCell ref="A41:B41"/>
    <mergeCell ref="U3:W3"/>
    <mergeCell ref="A3:A4"/>
    <mergeCell ref="B3:B4"/>
    <mergeCell ref="C3:E3"/>
    <mergeCell ref="F3:H3"/>
  </mergeCells>
  <printOptions horizontalCentered="1"/>
  <pageMargins left="0.2" right="0.22" top="0.44" bottom="0.59" header="0.2" footer="0.33"/>
  <pageSetup paperSize="9" scale="98" firstPageNumber="66" orientation="portrait" useFirstPageNumber="1" r:id="rId1"/>
  <headerFooter alignWithMargins="0">
    <oddFooter>&amp;LSTATISTICS OF SCHOOL EDUCATION 2010-11&amp;R&amp;P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topLeftCell="I34" zoomScaleSheetLayoutView="100" workbookViewId="0">
      <selection activeCell="Q42" sqref="Q42"/>
    </sheetView>
  </sheetViews>
  <sheetFormatPr defaultRowHeight="19.5" customHeight="1" x14ac:dyDescent="0.25"/>
  <cols>
    <col min="1" max="1" width="4.5703125" style="132" customWidth="1"/>
    <col min="2" max="2" width="20" style="132" customWidth="1"/>
    <col min="3" max="4" width="11.85546875" style="132" customWidth="1"/>
    <col min="5" max="5" width="12.7109375" style="132" customWidth="1"/>
    <col min="6" max="14" width="11.85546875" style="132" customWidth="1"/>
    <col min="15" max="256" width="9.140625" style="132"/>
    <col min="257" max="257" width="4.5703125" style="132" customWidth="1"/>
    <col min="258" max="258" width="20" style="132" customWidth="1"/>
    <col min="259" max="260" width="11.85546875" style="132" customWidth="1"/>
    <col min="261" max="261" width="12.7109375" style="132" customWidth="1"/>
    <col min="262" max="270" width="11.85546875" style="132" customWidth="1"/>
    <col min="271" max="512" width="9.140625" style="132"/>
    <col min="513" max="513" width="4.5703125" style="132" customWidth="1"/>
    <col min="514" max="514" width="20" style="132" customWidth="1"/>
    <col min="515" max="516" width="11.85546875" style="132" customWidth="1"/>
    <col min="517" max="517" width="12.7109375" style="132" customWidth="1"/>
    <col min="518" max="526" width="11.85546875" style="132" customWidth="1"/>
    <col min="527" max="768" width="9.140625" style="132"/>
    <col min="769" max="769" width="4.5703125" style="132" customWidth="1"/>
    <col min="770" max="770" width="20" style="132" customWidth="1"/>
    <col min="771" max="772" width="11.85546875" style="132" customWidth="1"/>
    <col min="773" max="773" width="12.7109375" style="132" customWidth="1"/>
    <col min="774" max="782" width="11.85546875" style="132" customWidth="1"/>
    <col min="783" max="1024" width="9.140625" style="132"/>
    <col min="1025" max="1025" width="4.5703125" style="132" customWidth="1"/>
    <col min="1026" max="1026" width="20" style="132" customWidth="1"/>
    <col min="1027" max="1028" width="11.85546875" style="132" customWidth="1"/>
    <col min="1029" max="1029" width="12.7109375" style="132" customWidth="1"/>
    <col min="1030" max="1038" width="11.85546875" style="132" customWidth="1"/>
    <col min="1039" max="1280" width="9.140625" style="132"/>
    <col min="1281" max="1281" width="4.5703125" style="132" customWidth="1"/>
    <col min="1282" max="1282" width="20" style="132" customWidth="1"/>
    <col min="1283" max="1284" width="11.85546875" style="132" customWidth="1"/>
    <col min="1285" max="1285" width="12.7109375" style="132" customWidth="1"/>
    <col min="1286" max="1294" width="11.85546875" style="132" customWidth="1"/>
    <col min="1295" max="1536" width="9.140625" style="132"/>
    <col min="1537" max="1537" width="4.5703125" style="132" customWidth="1"/>
    <col min="1538" max="1538" width="20" style="132" customWidth="1"/>
    <col min="1539" max="1540" width="11.85546875" style="132" customWidth="1"/>
    <col min="1541" max="1541" width="12.7109375" style="132" customWidth="1"/>
    <col min="1542" max="1550" width="11.85546875" style="132" customWidth="1"/>
    <col min="1551" max="1792" width="9.140625" style="132"/>
    <col min="1793" max="1793" width="4.5703125" style="132" customWidth="1"/>
    <col min="1794" max="1794" width="20" style="132" customWidth="1"/>
    <col min="1795" max="1796" width="11.85546875" style="132" customWidth="1"/>
    <col min="1797" max="1797" width="12.7109375" style="132" customWidth="1"/>
    <col min="1798" max="1806" width="11.85546875" style="132" customWidth="1"/>
    <col min="1807" max="2048" width="9.140625" style="132"/>
    <col min="2049" max="2049" width="4.5703125" style="132" customWidth="1"/>
    <col min="2050" max="2050" width="20" style="132" customWidth="1"/>
    <col min="2051" max="2052" width="11.85546875" style="132" customWidth="1"/>
    <col min="2053" max="2053" width="12.7109375" style="132" customWidth="1"/>
    <col min="2054" max="2062" width="11.85546875" style="132" customWidth="1"/>
    <col min="2063" max="2304" width="9.140625" style="132"/>
    <col min="2305" max="2305" width="4.5703125" style="132" customWidth="1"/>
    <col min="2306" max="2306" width="20" style="132" customWidth="1"/>
    <col min="2307" max="2308" width="11.85546875" style="132" customWidth="1"/>
    <col min="2309" max="2309" width="12.7109375" style="132" customWidth="1"/>
    <col min="2310" max="2318" width="11.85546875" style="132" customWidth="1"/>
    <col min="2319" max="2560" width="9.140625" style="132"/>
    <col min="2561" max="2561" width="4.5703125" style="132" customWidth="1"/>
    <col min="2562" max="2562" width="20" style="132" customWidth="1"/>
    <col min="2563" max="2564" width="11.85546875" style="132" customWidth="1"/>
    <col min="2565" max="2565" width="12.7109375" style="132" customWidth="1"/>
    <col min="2566" max="2574" width="11.85546875" style="132" customWidth="1"/>
    <col min="2575" max="2816" width="9.140625" style="132"/>
    <col min="2817" max="2817" width="4.5703125" style="132" customWidth="1"/>
    <col min="2818" max="2818" width="20" style="132" customWidth="1"/>
    <col min="2819" max="2820" width="11.85546875" style="132" customWidth="1"/>
    <col min="2821" max="2821" width="12.7109375" style="132" customWidth="1"/>
    <col min="2822" max="2830" width="11.85546875" style="132" customWidth="1"/>
    <col min="2831" max="3072" width="9.140625" style="132"/>
    <col min="3073" max="3073" width="4.5703125" style="132" customWidth="1"/>
    <col min="3074" max="3074" width="20" style="132" customWidth="1"/>
    <col min="3075" max="3076" width="11.85546875" style="132" customWidth="1"/>
    <col min="3077" max="3077" width="12.7109375" style="132" customWidth="1"/>
    <col min="3078" max="3086" width="11.85546875" style="132" customWidth="1"/>
    <col min="3087" max="3328" width="9.140625" style="132"/>
    <col min="3329" max="3329" width="4.5703125" style="132" customWidth="1"/>
    <col min="3330" max="3330" width="20" style="132" customWidth="1"/>
    <col min="3331" max="3332" width="11.85546875" style="132" customWidth="1"/>
    <col min="3333" max="3333" width="12.7109375" style="132" customWidth="1"/>
    <col min="3334" max="3342" width="11.85546875" style="132" customWidth="1"/>
    <col min="3343" max="3584" width="9.140625" style="132"/>
    <col min="3585" max="3585" width="4.5703125" style="132" customWidth="1"/>
    <col min="3586" max="3586" width="20" style="132" customWidth="1"/>
    <col min="3587" max="3588" width="11.85546875" style="132" customWidth="1"/>
    <col min="3589" max="3589" width="12.7109375" style="132" customWidth="1"/>
    <col min="3590" max="3598" width="11.85546875" style="132" customWidth="1"/>
    <col min="3599" max="3840" width="9.140625" style="132"/>
    <col min="3841" max="3841" width="4.5703125" style="132" customWidth="1"/>
    <col min="3842" max="3842" width="20" style="132" customWidth="1"/>
    <col min="3843" max="3844" width="11.85546875" style="132" customWidth="1"/>
    <col min="3845" max="3845" width="12.7109375" style="132" customWidth="1"/>
    <col min="3846" max="3854" width="11.85546875" style="132" customWidth="1"/>
    <col min="3855" max="4096" width="9.140625" style="132"/>
    <col min="4097" max="4097" width="4.5703125" style="132" customWidth="1"/>
    <col min="4098" max="4098" width="20" style="132" customWidth="1"/>
    <col min="4099" max="4100" width="11.85546875" style="132" customWidth="1"/>
    <col min="4101" max="4101" width="12.7109375" style="132" customWidth="1"/>
    <col min="4102" max="4110" width="11.85546875" style="132" customWidth="1"/>
    <col min="4111" max="4352" width="9.140625" style="132"/>
    <col min="4353" max="4353" width="4.5703125" style="132" customWidth="1"/>
    <col min="4354" max="4354" width="20" style="132" customWidth="1"/>
    <col min="4355" max="4356" width="11.85546875" style="132" customWidth="1"/>
    <col min="4357" max="4357" width="12.7109375" style="132" customWidth="1"/>
    <col min="4358" max="4366" width="11.85546875" style="132" customWidth="1"/>
    <col min="4367" max="4608" width="9.140625" style="132"/>
    <col min="4609" max="4609" width="4.5703125" style="132" customWidth="1"/>
    <col min="4610" max="4610" width="20" style="132" customWidth="1"/>
    <col min="4611" max="4612" width="11.85546875" style="132" customWidth="1"/>
    <col min="4613" max="4613" width="12.7109375" style="132" customWidth="1"/>
    <col min="4614" max="4622" width="11.85546875" style="132" customWidth="1"/>
    <col min="4623" max="4864" width="9.140625" style="132"/>
    <col min="4865" max="4865" width="4.5703125" style="132" customWidth="1"/>
    <col min="4866" max="4866" width="20" style="132" customWidth="1"/>
    <col min="4867" max="4868" width="11.85546875" style="132" customWidth="1"/>
    <col min="4869" max="4869" width="12.7109375" style="132" customWidth="1"/>
    <col min="4870" max="4878" width="11.85546875" style="132" customWidth="1"/>
    <col min="4879" max="5120" width="9.140625" style="132"/>
    <col min="5121" max="5121" width="4.5703125" style="132" customWidth="1"/>
    <col min="5122" max="5122" width="20" style="132" customWidth="1"/>
    <col min="5123" max="5124" width="11.85546875" style="132" customWidth="1"/>
    <col min="5125" max="5125" width="12.7109375" style="132" customWidth="1"/>
    <col min="5126" max="5134" width="11.85546875" style="132" customWidth="1"/>
    <col min="5135" max="5376" width="9.140625" style="132"/>
    <col min="5377" max="5377" width="4.5703125" style="132" customWidth="1"/>
    <col min="5378" max="5378" width="20" style="132" customWidth="1"/>
    <col min="5379" max="5380" width="11.85546875" style="132" customWidth="1"/>
    <col min="5381" max="5381" width="12.7109375" style="132" customWidth="1"/>
    <col min="5382" max="5390" width="11.85546875" style="132" customWidth="1"/>
    <col min="5391" max="5632" width="9.140625" style="132"/>
    <col min="5633" max="5633" width="4.5703125" style="132" customWidth="1"/>
    <col min="5634" max="5634" width="20" style="132" customWidth="1"/>
    <col min="5635" max="5636" width="11.85546875" style="132" customWidth="1"/>
    <col min="5637" max="5637" width="12.7109375" style="132" customWidth="1"/>
    <col min="5638" max="5646" width="11.85546875" style="132" customWidth="1"/>
    <col min="5647" max="5888" width="9.140625" style="132"/>
    <col min="5889" max="5889" width="4.5703125" style="132" customWidth="1"/>
    <col min="5890" max="5890" width="20" style="132" customWidth="1"/>
    <col min="5891" max="5892" width="11.85546875" style="132" customWidth="1"/>
    <col min="5893" max="5893" width="12.7109375" style="132" customWidth="1"/>
    <col min="5894" max="5902" width="11.85546875" style="132" customWidth="1"/>
    <col min="5903" max="6144" width="9.140625" style="132"/>
    <col min="6145" max="6145" width="4.5703125" style="132" customWidth="1"/>
    <col min="6146" max="6146" width="20" style="132" customWidth="1"/>
    <col min="6147" max="6148" width="11.85546875" style="132" customWidth="1"/>
    <col min="6149" max="6149" width="12.7109375" style="132" customWidth="1"/>
    <col min="6150" max="6158" width="11.85546875" style="132" customWidth="1"/>
    <col min="6159" max="6400" width="9.140625" style="132"/>
    <col min="6401" max="6401" width="4.5703125" style="132" customWidth="1"/>
    <col min="6402" max="6402" width="20" style="132" customWidth="1"/>
    <col min="6403" max="6404" width="11.85546875" style="132" customWidth="1"/>
    <col min="6405" max="6405" width="12.7109375" style="132" customWidth="1"/>
    <col min="6406" max="6414" width="11.85546875" style="132" customWidth="1"/>
    <col min="6415" max="6656" width="9.140625" style="132"/>
    <col min="6657" max="6657" width="4.5703125" style="132" customWidth="1"/>
    <col min="6658" max="6658" width="20" style="132" customWidth="1"/>
    <col min="6659" max="6660" width="11.85546875" style="132" customWidth="1"/>
    <col min="6661" max="6661" width="12.7109375" style="132" customWidth="1"/>
    <col min="6662" max="6670" width="11.85546875" style="132" customWidth="1"/>
    <col min="6671" max="6912" width="9.140625" style="132"/>
    <col min="6913" max="6913" width="4.5703125" style="132" customWidth="1"/>
    <col min="6914" max="6914" width="20" style="132" customWidth="1"/>
    <col min="6915" max="6916" width="11.85546875" style="132" customWidth="1"/>
    <col min="6917" max="6917" width="12.7109375" style="132" customWidth="1"/>
    <col min="6918" max="6926" width="11.85546875" style="132" customWidth="1"/>
    <col min="6927" max="7168" width="9.140625" style="132"/>
    <col min="7169" max="7169" width="4.5703125" style="132" customWidth="1"/>
    <col min="7170" max="7170" width="20" style="132" customWidth="1"/>
    <col min="7171" max="7172" width="11.85546875" style="132" customWidth="1"/>
    <col min="7173" max="7173" width="12.7109375" style="132" customWidth="1"/>
    <col min="7174" max="7182" width="11.85546875" style="132" customWidth="1"/>
    <col min="7183" max="7424" width="9.140625" style="132"/>
    <col min="7425" max="7425" width="4.5703125" style="132" customWidth="1"/>
    <col min="7426" max="7426" width="20" style="132" customWidth="1"/>
    <col min="7427" max="7428" width="11.85546875" style="132" customWidth="1"/>
    <col min="7429" max="7429" width="12.7109375" style="132" customWidth="1"/>
    <col min="7430" max="7438" width="11.85546875" style="132" customWidth="1"/>
    <col min="7439" max="7680" width="9.140625" style="132"/>
    <col min="7681" max="7681" width="4.5703125" style="132" customWidth="1"/>
    <col min="7682" max="7682" width="20" style="132" customWidth="1"/>
    <col min="7683" max="7684" width="11.85546875" style="132" customWidth="1"/>
    <col min="7685" max="7685" width="12.7109375" style="132" customWidth="1"/>
    <col min="7686" max="7694" width="11.85546875" style="132" customWidth="1"/>
    <col min="7695" max="7936" width="9.140625" style="132"/>
    <col min="7937" max="7937" width="4.5703125" style="132" customWidth="1"/>
    <col min="7938" max="7938" width="20" style="132" customWidth="1"/>
    <col min="7939" max="7940" width="11.85546875" style="132" customWidth="1"/>
    <col min="7941" max="7941" width="12.7109375" style="132" customWidth="1"/>
    <col min="7942" max="7950" width="11.85546875" style="132" customWidth="1"/>
    <col min="7951" max="8192" width="9.140625" style="132"/>
    <col min="8193" max="8193" width="4.5703125" style="132" customWidth="1"/>
    <col min="8194" max="8194" width="20" style="132" customWidth="1"/>
    <col min="8195" max="8196" width="11.85546875" style="132" customWidth="1"/>
    <col min="8197" max="8197" width="12.7109375" style="132" customWidth="1"/>
    <col min="8198" max="8206" width="11.85546875" style="132" customWidth="1"/>
    <col min="8207" max="8448" width="9.140625" style="132"/>
    <col min="8449" max="8449" width="4.5703125" style="132" customWidth="1"/>
    <col min="8450" max="8450" width="20" style="132" customWidth="1"/>
    <col min="8451" max="8452" width="11.85546875" style="132" customWidth="1"/>
    <col min="8453" max="8453" width="12.7109375" style="132" customWidth="1"/>
    <col min="8454" max="8462" width="11.85546875" style="132" customWidth="1"/>
    <col min="8463" max="8704" width="9.140625" style="132"/>
    <col min="8705" max="8705" width="4.5703125" style="132" customWidth="1"/>
    <col min="8706" max="8706" width="20" style="132" customWidth="1"/>
    <col min="8707" max="8708" width="11.85546875" style="132" customWidth="1"/>
    <col min="8709" max="8709" width="12.7109375" style="132" customWidth="1"/>
    <col min="8710" max="8718" width="11.85546875" style="132" customWidth="1"/>
    <col min="8719" max="8960" width="9.140625" style="132"/>
    <col min="8961" max="8961" width="4.5703125" style="132" customWidth="1"/>
    <col min="8962" max="8962" width="20" style="132" customWidth="1"/>
    <col min="8963" max="8964" width="11.85546875" style="132" customWidth="1"/>
    <col min="8965" max="8965" width="12.7109375" style="132" customWidth="1"/>
    <col min="8966" max="8974" width="11.85546875" style="132" customWidth="1"/>
    <col min="8975" max="9216" width="9.140625" style="132"/>
    <col min="9217" max="9217" width="4.5703125" style="132" customWidth="1"/>
    <col min="9218" max="9218" width="20" style="132" customWidth="1"/>
    <col min="9219" max="9220" width="11.85546875" style="132" customWidth="1"/>
    <col min="9221" max="9221" width="12.7109375" style="132" customWidth="1"/>
    <col min="9222" max="9230" width="11.85546875" style="132" customWidth="1"/>
    <col min="9231" max="9472" width="9.140625" style="132"/>
    <col min="9473" max="9473" width="4.5703125" style="132" customWidth="1"/>
    <col min="9474" max="9474" width="20" style="132" customWidth="1"/>
    <col min="9475" max="9476" width="11.85546875" style="132" customWidth="1"/>
    <col min="9477" max="9477" width="12.7109375" style="132" customWidth="1"/>
    <col min="9478" max="9486" width="11.85546875" style="132" customWidth="1"/>
    <col min="9487" max="9728" width="9.140625" style="132"/>
    <col min="9729" max="9729" width="4.5703125" style="132" customWidth="1"/>
    <col min="9730" max="9730" width="20" style="132" customWidth="1"/>
    <col min="9731" max="9732" width="11.85546875" style="132" customWidth="1"/>
    <col min="9733" max="9733" width="12.7109375" style="132" customWidth="1"/>
    <col min="9734" max="9742" width="11.85546875" style="132" customWidth="1"/>
    <col min="9743" max="9984" width="9.140625" style="132"/>
    <col min="9985" max="9985" width="4.5703125" style="132" customWidth="1"/>
    <col min="9986" max="9986" width="20" style="132" customWidth="1"/>
    <col min="9987" max="9988" width="11.85546875" style="132" customWidth="1"/>
    <col min="9989" max="9989" width="12.7109375" style="132" customWidth="1"/>
    <col min="9990" max="9998" width="11.85546875" style="132" customWidth="1"/>
    <col min="9999" max="10240" width="9.140625" style="132"/>
    <col min="10241" max="10241" width="4.5703125" style="132" customWidth="1"/>
    <col min="10242" max="10242" width="20" style="132" customWidth="1"/>
    <col min="10243" max="10244" width="11.85546875" style="132" customWidth="1"/>
    <col min="10245" max="10245" width="12.7109375" style="132" customWidth="1"/>
    <col min="10246" max="10254" width="11.85546875" style="132" customWidth="1"/>
    <col min="10255" max="10496" width="9.140625" style="132"/>
    <col min="10497" max="10497" width="4.5703125" style="132" customWidth="1"/>
    <col min="10498" max="10498" width="20" style="132" customWidth="1"/>
    <col min="10499" max="10500" width="11.85546875" style="132" customWidth="1"/>
    <col min="10501" max="10501" width="12.7109375" style="132" customWidth="1"/>
    <col min="10502" max="10510" width="11.85546875" style="132" customWidth="1"/>
    <col min="10511" max="10752" width="9.140625" style="132"/>
    <col min="10753" max="10753" width="4.5703125" style="132" customWidth="1"/>
    <col min="10754" max="10754" width="20" style="132" customWidth="1"/>
    <col min="10755" max="10756" width="11.85546875" style="132" customWidth="1"/>
    <col min="10757" max="10757" width="12.7109375" style="132" customWidth="1"/>
    <col min="10758" max="10766" width="11.85546875" style="132" customWidth="1"/>
    <col min="10767" max="11008" width="9.140625" style="132"/>
    <col min="11009" max="11009" width="4.5703125" style="132" customWidth="1"/>
    <col min="11010" max="11010" width="20" style="132" customWidth="1"/>
    <col min="11011" max="11012" width="11.85546875" style="132" customWidth="1"/>
    <col min="11013" max="11013" width="12.7109375" style="132" customWidth="1"/>
    <col min="11014" max="11022" width="11.85546875" style="132" customWidth="1"/>
    <col min="11023" max="11264" width="9.140625" style="132"/>
    <col min="11265" max="11265" width="4.5703125" style="132" customWidth="1"/>
    <col min="11266" max="11266" width="20" style="132" customWidth="1"/>
    <col min="11267" max="11268" width="11.85546875" style="132" customWidth="1"/>
    <col min="11269" max="11269" width="12.7109375" style="132" customWidth="1"/>
    <col min="11270" max="11278" width="11.85546875" style="132" customWidth="1"/>
    <col min="11279" max="11520" width="9.140625" style="132"/>
    <col min="11521" max="11521" width="4.5703125" style="132" customWidth="1"/>
    <col min="11522" max="11522" width="20" style="132" customWidth="1"/>
    <col min="11523" max="11524" width="11.85546875" style="132" customWidth="1"/>
    <col min="11525" max="11525" width="12.7109375" style="132" customWidth="1"/>
    <col min="11526" max="11534" width="11.85546875" style="132" customWidth="1"/>
    <col min="11535" max="11776" width="9.140625" style="132"/>
    <col min="11777" max="11777" width="4.5703125" style="132" customWidth="1"/>
    <col min="11778" max="11778" width="20" style="132" customWidth="1"/>
    <col min="11779" max="11780" width="11.85546875" style="132" customWidth="1"/>
    <col min="11781" max="11781" width="12.7109375" style="132" customWidth="1"/>
    <col min="11782" max="11790" width="11.85546875" style="132" customWidth="1"/>
    <col min="11791" max="12032" width="9.140625" style="132"/>
    <col min="12033" max="12033" width="4.5703125" style="132" customWidth="1"/>
    <col min="12034" max="12034" width="20" style="132" customWidth="1"/>
    <col min="12035" max="12036" width="11.85546875" style="132" customWidth="1"/>
    <col min="12037" max="12037" width="12.7109375" style="132" customWidth="1"/>
    <col min="12038" max="12046" width="11.85546875" style="132" customWidth="1"/>
    <col min="12047" max="12288" width="9.140625" style="132"/>
    <col min="12289" max="12289" width="4.5703125" style="132" customWidth="1"/>
    <col min="12290" max="12290" width="20" style="132" customWidth="1"/>
    <col min="12291" max="12292" width="11.85546875" style="132" customWidth="1"/>
    <col min="12293" max="12293" width="12.7109375" style="132" customWidth="1"/>
    <col min="12294" max="12302" width="11.85546875" style="132" customWidth="1"/>
    <col min="12303" max="12544" width="9.140625" style="132"/>
    <col min="12545" max="12545" width="4.5703125" style="132" customWidth="1"/>
    <col min="12546" max="12546" width="20" style="132" customWidth="1"/>
    <col min="12547" max="12548" width="11.85546875" style="132" customWidth="1"/>
    <col min="12549" max="12549" width="12.7109375" style="132" customWidth="1"/>
    <col min="12550" max="12558" width="11.85546875" style="132" customWidth="1"/>
    <col min="12559" max="12800" width="9.140625" style="132"/>
    <col min="12801" max="12801" width="4.5703125" style="132" customWidth="1"/>
    <col min="12802" max="12802" width="20" style="132" customWidth="1"/>
    <col min="12803" max="12804" width="11.85546875" style="132" customWidth="1"/>
    <col min="12805" max="12805" width="12.7109375" style="132" customWidth="1"/>
    <col min="12806" max="12814" width="11.85546875" style="132" customWidth="1"/>
    <col min="12815" max="13056" width="9.140625" style="132"/>
    <col min="13057" max="13057" width="4.5703125" style="132" customWidth="1"/>
    <col min="13058" max="13058" width="20" style="132" customWidth="1"/>
    <col min="13059" max="13060" width="11.85546875" style="132" customWidth="1"/>
    <col min="13061" max="13061" width="12.7109375" style="132" customWidth="1"/>
    <col min="13062" max="13070" width="11.85546875" style="132" customWidth="1"/>
    <col min="13071" max="13312" width="9.140625" style="132"/>
    <col min="13313" max="13313" width="4.5703125" style="132" customWidth="1"/>
    <col min="13314" max="13314" width="20" style="132" customWidth="1"/>
    <col min="13315" max="13316" width="11.85546875" style="132" customWidth="1"/>
    <col min="13317" max="13317" width="12.7109375" style="132" customWidth="1"/>
    <col min="13318" max="13326" width="11.85546875" style="132" customWidth="1"/>
    <col min="13327" max="13568" width="9.140625" style="132"/>
    <col min="13569" max="13569" width="4.5703125" style="132" customWidth="1"/>
    <col min="13570" max="13570" width="20" style="132" customWidth="1"/>
    <col min="13571" max="13572" width="11.85546875" style="132" customWidth="1"/>
    <col min="13573" max="13573" width="12.7109375" style="132" customWidth="1"/>
    <col min="13574" max="13582" width="11.85546875" style="132" customWidth="1"/>
    <col min="13583" max="13824" width="9.140625" style="132"/>
    <col min="13825" max="13825" width="4.5703125" style="132" customWidth="1"/>
    <col min="13826" max="13826" width="20" style="132" customWidth="1"/>
    <col min="13827" max="13828" width="11.85546875" style="132" customWidth="1"/>
    <col min="13829" max="13829" width="12.7109375" style="132" customWidth="1"/>
    <col min="13830" max="13838" width="11.85546875" style="132" customWidth="1"/>
    <col min="13839" max="14080" width="9.140625" style="132"/>
    <col min="14081" max="14081" width="4.5703125" style="132" customWidth="1"/>
    <col min="14082" max="14082" width="20" style="132" customWidth="1"/>
    <col min="14083" max="14084" width="11.85546875" style="132" customWidth="1"/>
    <col min="14085" max="14085" width="12.7109375" style="132" customWidth="1"/>
    <col min="14086" max="14094" width="11.85546875" style="132" customWidth="1"/>
    <col min="14095" max="14336" width="9.140625" style="132"/>
    <col min="14337" max="14337" width="4.5703125" style="132" customWidth="1"/>
    <col min="14338" max="14338" width="20" style="132" customWidth="1"/>
    <col min="14339" max="14340" width="11.85546875" style="132" customWidth="1"/>
    <col min="14341" max="14341" width="12.7109375" style="132" customWidth="1"/>
    <col min="14342" max="14350" width="11.85546875" style="132" customWidth="1"/>
    <col min="14351" max="14592" width="9.140625" style="132"/>
    <col min="14593" max="14593" width="4.5703125" style="132" customWidth="1"/>
    <col min="14594" max="14594" width="20" style="132" customWidth="1"/>
    <col min="14595" max="14596" width="11.85546875" style="132" customWidth="1"/>
    <col min="14597" max="14597" width="12.7109375" style="132" customWidth="1"/>
    <col min="14598" max="14606" width="11.85546875" style="132" customWidth="1"/>
    <col min="14607" max="14848" width="9.140625" style="132"/>
    <col min="14849" max="14849" width="4.5703125" style="132" customWidth="1"/>
    <col min="14850" max="14850" width="20" style="132" customWidth="1"/>
    <col min="14851" max="14852" width="11.85546875" style="132" customWidth="1"/>
    <col min="14853" max="14853" width="12.7109375" style="132" customWidth="1"/>
    <col min="14854" max="14862" width="11.85546875" style="132" customWidth="1"/>
    <col min="14863" max="15104" width="9.140625" style="132"/>
    <col min="15105" max="15105" width="4.5703125" style="132" customWidth="1"/>
    <col min="15106" max="15106" width="20" style="132" customWidth="1"/>
    <col min="15107" max="15108" width="11.85546875" style="132" customWidth="1"/>
    <col min="15109" max="15109" width="12.7109375" style="132" customWidth="1"/>
    <col min="15110" max="15118" width="11.85546875" style="132" customWidth="1"/>
    <col min="15119" max="15360" width="9.140625" style="132"/>
    <col min="15361" max="15361" width="4.5703125" style="132" customWidth="1"/>
    <col min="15362" max="15362" width="20" style="132" customWidth="1"/>
    <col min="15363" max="15364" width="11.85546875" style="132" customWidth="1"/>
    <col min="15365" max="15365" width="12.7109375" style="132" customWidth="1"/>
    <col min="15366" max="15374" width="11.85546875" style="132" customWidth="1"/>
    <col min="15375" max="15616" width="9.140625" style="132"/>
    <col min="15617" max="15617" width="4.5703125" style="132" customWidth="1"/>
    <col min="15618" max="15618" width="20" style="132" customWidth="1"/>
    <col min="15619" max="15620" width="11.85546875" style="132" customWidth="1"/>
    <col min="15621" max="15621" width="12.7109375" style="132" customWidth="1"/>
    <col min="15622" max="15630" width="11.85546875" style="132" customWidth="1"/>
    <col min="15631" max="15872" width="9.140625" style="132"/>
    <col min="15873" max="15873" width="4.5703125" style="132" customWidth="1"/>
    <col min="15874" max="15874" width="20" style="132" customWidth="1"/>
    <col min="15875" max="15876" width="11.85546875" style="132" customWidth="1"/>
    <col min="15877" max="15877" width="12.7109375" style="132" customWidth="1"/>
    <col min="15878" max="15886" width="11.85546875" style="132" customWidth="1"/>
    <col min="15887" max="16128" width="9.140625" style="132"/>
    <col min="16129" max="16129" width="4.5703125" style="132" customWidth="1"/>
    <col min="16130" max="16130" width="20" style="132" customWidth="1"/>
    <col min="16131" max="16132" width="11.85546875" style="132" customWidth="1"/>
    <col min="16133" max="16133" width="12.7109375" style="132" customWidth="1"/>
    <col min="16134" max="16142" width="11.85546875" style="132" customWidth="1"/>
    <col min="16143" max="16384" width="9.140625" style="132"/>
  </cols>
  <sheetData>
    <row r="1" spans="1:16" ht="19.5" customHeight="1" x14ac:dyDescent="0.25">
      <c r="B1" s="133"/>
      <c r="C1" s="134" t="s">
        <v>184</v>
      </c>
      <c r="I1" s="134" t="str">
        <f>C1</f>
        <v>Table H1: Projected Population 2010</v>
      </c>
    </row>
    <row r="2" spans="1:16" ht="18.75" customHeight="1" x14ac:dyDescent="0.25">
      <c r="C2" s="212" t="s">
        <v>101</v>
      </c>
      <c r="D2" s="135"/>
      <c r="E2" s="135"/>
      <c r="F2" s="135"/>
      <c r="G2" s="135"/>
      <c r="H2" s="135"/>
      <c r="I2" s="212" t="str">
        <f>C2</f>
        <v>All Categories</v>
      </c>
      <c r="J2" s="135"/>
      <c r="K2" s="135"/>
      <c r="L2" s="135"/>
      <c r="M2" s="135"/>
      <c r="N2" s="135"/>
    </row>
    <row r="3" spans="1:16" s="137" customFormat="1" ht="18.75" customHeight="1" x14ac:dyDescent="0.25">
      <c r="A3" s="263" t="s">
        <v>70</v>
      </c>
      <c r="B3" s="263" t="s">
        <v>68</v>
      </c>
      <c r="C3" s="259" t="s">
        <v>151</v>
      </c>
      <c r="D3" s="260"/>
      <c r="E3" s="261"/>
      <c r="F3" s="259" t="s">
        <v>152</v>
      </c>
      <c r="G3" s="260"/>
      <c r="H3" s="261"/>
      <c r="I3" s="259" t="s">
        <v>153</v>
      </c>
      <c r="J3" s="260"/>
      <c r="K3" s="261"/>
      <c r="L3" s="259" t="s">
        <v>154</v>
      </c>
      <c r="M3" s="260"/>
      <c r="N3" s="261"/>
      <c r="O3" s="136"/>
      <c r="P3" s="136"/>
    </row>
    <row r="4" spans="1:16" s="136" customFormat="1" ht="18.75" customHeight="1" x14ac:dyDescent="0.25">
      <c r="A4" s="262"/>
      <c r="B4" s="262"/>
      <c r="C4" s="138" t="s">
        <v>155</v>
      </c>
      <c r="D4" s="138" t="s">
        <v>156</v>
      </c>
      <c r="E4" s="138" t="s">
        <v>15</v>
      </c>
      <c r="F4" s="138" t="s">
        <v>155</v>
      </c>
      <c r="G4" s="138" t="s">
        <v>156</v>
      </c>
      <c r="H4" s="138" t="s">
        <v>15</v>
      </c>
      <c r="I4" s="138" t="s">
        <v>155</v>
      </c>
      <c r="J4" s="138" t="s">
        <v>156</v>
      </c>
      <c r="K4" s="138" t="s">
        <v>15</v>
      </c>
      <c r="L4" s="138" t="s">
        <v>155</v>
      </c>
      <c r="M4" s="138" t="s">
        <v>156</v>
      </c>
      <c r="N4" s="138" t="s">
        <v>15</v>
      </c>
    </row>
    <row r="5" spans="1:16" s="140" customFormat="1" ht="10.5" customHeight="1" x14ac:dyDescent="0.25">
      <c r="A5" s="139">
        <v>1</v>
      </c>
      <c r="B5" s="139">
        <v>2</v>
      </c>
      <c r="C5" s="139">
        <v>3</v>
      </c>
      <c r="D5" s="139">
        <v>4</v>
      </c>
      <c r="E5" s="139">
        <v>5</v>
      </c>
      <c r="F5" s="139">
        <v>6</v>
      </c>
      <c r="G5" s="139">
        <v>7</v>
      </c>
      <c r="H5" s="139">
        <v>8</v>
      </c>
      <c r="I5" s="139">
        <v>9</v>
      </c>
      <c r="J5" s="139">
        <v>10</v>
      </c>
      <c r="K5" s="139">
        <v>11</v>
      </c>
      <c r="L5" s="139">
        <v>12</v>
      </c>
      <c r="M5" s="139">
        <v>13</v>
      </c>
      <c r="N5" s="139">
        <v>14</v>
      </c>
    </row>
    <row r="6" spans="1:16" ht="18.75" customHeight="1" x14ac:dyDescent="0.25">
      <c r="A6" s="141">
        <v>1</v>
      </c>
      <c r="B6" s="142" t="s">
        <v>16</v>
      </c>
      <c r="C6" s="143">
        <v>3645067</v>
      </c>
      <c r="D6" s="143">
        <v>3513267</v>
      </c>
      <c r="E6" s="144">
        <f>C6+D6</f>
        <v>7158334</v>
      </c>
      <c r="F6" s="145">
        <v>2304524</v>
      </c>
      <c r="G6" s="145">
        <v>2244325</v>
      </c>
      <c r="H6" s="144">
        <f>F6+G6</f>
        <v>4548849</v>
      </c>
      <c r="I6" s="145">
        <v>1619592</v>
      </c>
      <c r="J6" s="145">
        <v>1563396</v>
      </c>
      <c r="K6" s="144">
        <f>I6+J6</f>
        <v>3182988</v>
      </c>
      <c r="L6" s="145">
        <v>1696425</v>
      </c>
      <c r="M6" s="145">
        <v>1628857</v>
      </c>
      <c r="N6" s="144">
        <f>L6+M6</f>
        <v>3325282</v>
      </c>
    </row>
    <row r="7" spans="1:16" ht="18.75" customHeight="1" x14ac:dyDescent="0.25">
      <c r="A7" s="141">
        <v>2</v>
      </c>
      <c r="B7" s="142" t="s">
        <v>17</v>
      </c>
      <c r="C7" s="143">
        <v>63548</v>
      </c>
      <c r="D7" s="143">
        <v>61453</v>
      </c>
      <c r="E7" s="144">
        <f t="shared" ref="E7:E40" si="0">C7+D7</f>
        <v>125001</v>
      </c>
      <c r="F7" s="145">
        <v>38836</v>
      </c>
      <c r="G7" s="145">
        <v>38632</v>
      </c>
      <c r="H7" s="144">
        <f t="shared" ref="H7:H40" si="1">F7+G7</f>
        <v>77468</v>
      </c>
      <c r="I7" s="145">
        <v>26652</v>
      </c>
      <c r="J7" s="145">
        <v>25148</v>
      </c>
      <c r="K7" s="144">
        <f t="shared" ref="K7:K40" si="2">I7+J7</f>
        <v>51800</v>
      </c>
      <c r="L7" s="145">
        <v>25205</v>
      </c>
      <c r="M7" s="145">
        <v>23283</v>
      </c>
      <c r="N7" s="144">
        <f t="shared" ref="N7:N40" si="3">L7+M7</f>
        <v>48488</v>
      </c>
    </row>
    <row r="8" spans="1:16" ht="18.75" customHeight="1" x14ac:dyDescent="0.25">
      <c r="A8" s="141">
        <v>3</v>
      </c>
      <c r="B8" s="142" t="s">
        <v>49</v>
      </c>
      <c r="C8" s="143">
        <v>1571336</v>
      </c>
      <c r="D8" s="143">
        <v>1527693</v>
      </c>
      <c r="E8" s="144">
        <f t="shared" si="0"/>
        <v>3099029</v>
      </c>
      <c r="F8" s="145">
        <v>1007711</v>
      </c>
      <c r="G8" s="145">
        <v>982221</v>
      </c>
      <c r="H8" s="144">
        <f t="shared" si="1"/>
        <v>1989932</v>
      </c>
      <c r="I8" s="145">
        <v>679613</v>
      </c>
      <c r="J8" s="145">
        <v>653765</v>
      </c>
      <c r="K8" s="144">
        <f t="shared" si="2"/>
        <v>1333378</v>
      </c>
      <c r="L8" s="145">
        <v>688697</v>
      </c>
      <c r="M8" s="145">
        <v>657632</v>
      </c>
      <c r="N8" s="144">
        <f t="shared" si="3"/>
        <v>1346329</v>
      </c>
    </row>
    <row r="9" spans="1:16" ht="18.75" customHeight="1" x14ac:dyDescent="0.25">
      <c r="A9" s="141">
        <v>4</v>
      </c>
      <c r="B9" s="146" t="s">
        <v>50</v>
      </c>
      <c r="C9" s="143">
        <v>6149925</v>
      </c>
      <c r="D9" s="143">
        <v>5546274</v>
      </c>
      <c r="E9" s="144">
        <f t="shared" si="0"/>
        <v>11696199</v>
      </c>
      <c r="F9" s="145">
        <v>3895217</v>
      </c>
      <c r="G9" s="145">
        <v>3663719</v>
      </c>
      <c r="H9" s="144">
        <f t="shared" si="1"/>
        <v>7558936</v>
      </c>
      <c r="I9" s="145">
        <v>2553249</v>
      </c>
      <c r="J9" s="145">
        <v>2343864</v>
      </c>
      <c r="K9" s="144">
        <f t="shared" si="2"/>
        <v>4897113</v>
      </c>
      <c r="L9" s="145">
        <v>2533894</v>
      </c>
      <c r="M9" s="145">
        <v>2278115</v>
      </c>
      <c r="N9" s="144">
        <f t="shared" si="3"/>
        <v>4812009</v>
      </c>
    </row>
    <row r="10" spans="1:16" ht="18.75" customHeight="1" x14ac:dyDescent="0.25">
      <c r="A10" s="141">
        <v>5</v>
      </c>
      <c r="B10" s="146" t="s">
        <v>19</v>
      </c>
      <c r="C10" s="143">
        <v>1336222</v>
      </c>
      <c r="D10" s="143">
        <v>1295090</v>
      </c>
      <c r="E10" s="144">
        <f t="shared" si="0"/>
        <v>2631312</v>
      </c>
      <c r="F10" s="145">
        <v>811908</v>
      </c>
      <c r="G10" s="145">
        <v>795418</v>
      </c>
      <c r="H10" s="144">
        <f t="shared" si="1"/>
        <v>1607326</v>
      </c>
      <c r="I10" s="145">
        <v>536444</v>
      </c>
      <c r="J10" s="145">
        <v>521934</v>
      </c>
      <c r="K10" s="144">
        <f t="shared" si="2"/>
        <v>1058378</v>
      </c>
      <c r="L10" s="145">
        <v>534252</v>
      </c>
      <c r="M10" s="145">
        <v>516546</v>
      </c>
      <c r="N10" s="144">
        <f t="shared" si="3"/>
        <v>1050798</v>
      </c>
    </row>
    <row r="11" spans="1:16" ht="18.75" customHeight="1" x14ac:dyDescent="0.25">
      <c r="A11" s="141">
        <v>6</v>
      </c>
      <c r="B11" s="142" t="s">
        <v>20</v>
      </c>
      <c r="C11" s="143">
        <v>62088</v>
      </c>
      <c r="D11" s="143">
        <v>59620</v>
      </c>
      <c r="E11" s="144">
        <f t="shared" si="0"/>
        <v>121708</v>
      </c>
      <c r="F11" s="145">
        <v>38399</v>
      </c>
      <c r="G11" s="145">
        <v>36635</v>
      </c>
      <c r="H11" s="144">
        <f t="shared" si="1"/>
        <v>75034</v>
      </c>
      <c r="I11" s="145">
        <v>26403</v>
      </c>
      <c r="J11" s="145">
        <v>25402</v>
      </c>
      <c r="K11" s="144">
        <f t="shared" si="2"/>
        <v>51805</v>
      </c>
      <c r="L11" s="145">
        <v>25511</v>
      </c>
      <c r="M11" s="145">
        <v>24639</v>
      </c>
      <c r="N11" s="144">
        <f t="shared" si="3"/>
        <v>50150</v>
      </c>
    </row>
    <row r="12" spans="1:16" ht="18.75" customHeight="1" x14ac:dyDescent="0.25">
      <c r="A12" s="141">
        <v>7</v>
      </c>
      <c r="B12" s="142" t="s">
        <v>21</v>
      </c>
      <c r="C12" s="143">
        <v>2944574</v>
      </c>
      <c r="D12" s="143">
        <v>2525652</v>
      </c>
      <c r="E12" s="144">
        <f t="shared" si="0"/>
        <v>5470226</v>
      </c>
      <c r="F12" s="145">
        <v>1762836</v>
      </c>
      <c r="G12" s="145">
        <v>1575759</v>
      </c>
      <c r="H12" s="144">
        <f t="shared" si="1"/>
        <v>3338595</v>
      </c>
      <c r="I12" s="145">
        <v>1193711</v>
      </c>
      <c r="J12" s="145">
        <v>1064806</v>
      </c>
      <c r="K12" s="144">
        <f t="shared" si="2"/>
        <v>2258517</v>
      </c>
      <c r="L12" s="145">
        <v>1212005</v>
      </c>
      <c r="M12" s="145">
        <v>1079919</v>
      </c>
      <c r="N12" s="144">
        <f t="shared" si="3"/>
        <v>2291924</v>
      </c>
    </row>
    <row r="13" spans="1:16" ht="18.75" customHeight="1" x14ac:dyDescent="0.25">
      <c r="A13" s="141">
        <v>8</v>
      </c>
      <c r="B13" s="142" t="s">
        <v>22</v>
      </c>
      <c r="C13" s="143">
        <v>1331515</v>
      </c>
      <c r="D13" s="143">
        <v>1075318</v>
      </c>
      <c r="E13" s="144">
        <f t="shared" si="0"/>
        <v>2406833</v>
      </c>
      <c r="F13" s="145">
        <v>806330</v>
      </c>
      <c r="G13" s="145">
        <v>690790</v>
      </c>
      <c r="H13" s="144">
        <f t="shared" si="1"/>
        <v>1497120</v>
      </c>
      <c r="I13" s="145">
        <v>551738</v>
      </c>
      <c r="J13" s="145">
        <v>474137</v>
      </c>
      <c r="K13" s="144">
        <f t="shared" si="2"/>
        <v>1025875</v>
      </c>
      <c r="L13" s="145">
        <v>564667</v>
      </c>
      <c r="M13" s="145">
        <v>485731</v>
      </c>
      <c r="N13" s="144">
        <f t="shared" si="3"/>
        <v>1050398</v>
      </c>
    </row>
    <row r="14" spans="1:16" ht="18.75" customHeight="1" x14ac:dyDescent="0.25">
      <c r="A14" s="141">
        <v>9</v>
      </c>
      <c r="B14" s="142" t="s">
        <v>51</v>
      </c>
      <c r="C14" s="143">
        <v>300465</v>
      </c>
      <c r="D14" s="143">
        <v>272225</v>
      </c>
      <c r="E14" s="144">
        <f t="shared" si="0"/>
        <v>572690</v>
      </c>
      <c r="F14" s="145">
        <v>188451</v>
      </c>
      <c r="G14" s="145">
        <v>172007</v>
      </c>
      <c r="H14" s="144">
        <f t="shared" si="1"/>
        <v>360458</v>
      </c>
      <c r="I14" s="145">
        <v>129197</v>
      </c>
      <c r="J14" s="145">
        <v>118429</v>
      </c>
      <c r="K14" s="144">
        <f t="shared" si="2"/>
        <v>247626</v>
      </c>
      <c r="L14" s="145">
        <v>131461</v>
      </c>
      <c r="M14" s="145">
        <v>121870</v>
      </c>
      <c r="N14" s="144">
        <f t="shared" si="3"/>
        <v>253331</v>
      </c>
    </row>
    <row r="15" spans="1:16" ht="18.75" customHeight="1" x14ac:dyDescent="0.25">
      <c r="A15" s="141">
        <v>10</v>
      </c>
      <c r="B15" s="142" t="s">
        <v>52</v>
      </c>
      <c r="C15" s="143">
        <v>612274</v>
      </c>
      <c r="D15" s="143">
        <v>547813</v>
      </c>
      <c r="E15" s="144">
        <f t="shared" si="0"/>
        <v>1160087</v>
      </c>
      <c r="F15" s="145">
        <v>361010</v>
      </c>
      <c r="G15" s="145">
        <v>331214</v>
      </c>
      <c r="H15" s="144">
        <f t="shared" si="1"/>
        <v>692224</v>
      </c>
      <c r="I15" s="145">
        <v>257736</v>
      </c>
      <c r="J15" s="145">
        <v>235555</v>
      </c>
      <c r="K15" s="144">
        <f t="shared" si="2"/>
        <v>493291</v>
      </c>
      <c r="L15" s="145">
        <v>270966</v>
      </c>
      <c r="M15" s="145">
        <v>249037</v>
      </c>
      <c r="N15" s="144">
        <f t="shared" si="3"/>
        <v>520003</v>
      </c>
    </row>
    <row r="16" spans="1:16" ht="18.75" customHeight="1" x14ac:dyDescent="0.25">
      <c r="A16" s="141">
        <v>11</v>
      </c>
      <c r="B16" s="142" t="s">
        <v>53</v>
      </c>
      <c r="C16" s="143">
        <v>1745644</v>
      </c>
      <c r="D16" s="143">
        <v>1663435</v>
      </c>
      <c r="E16" s="144">
        <f t="shared" si="0"/>
        <v>3409079</v>
      </c>
      <c r="F16" s="145">
        <v>1135720</v>
      </c>
      <c r="G16" s="145">
        <v>1105644</v>
      </c>
      <c r="H16" s="144">
        <f t="shared" si="1"/>
        <v>2241364</v>
      </c>
      <c r="I16" s="145">
        <v>757496</v>
      </c>
      <c r="J16" s="145">
        <v>725452</v>
      </c>
      <c r="K16" s="144">
        <f t="shared" si="2"/>
        <v>1482948</v>
      </c>
      <c r="L16" s="145">
        <v>762210</v>
      </c>
      <c r="M16" s="145">
        <v>720520</v>
      </c>
      <c r="N16" s="144">
        <f t="shared" si="3"/>
        <v>1482730</v>
      </c>
    </row>
    <row r="17" spans="1:14" ht="18.75" customHeight="1" x14ac:dyDescent="0.25">
      <c r="A17" s="141">
        <v>12</v>
      </c>
      <c r="B17" s="142" t="s">
        <v>25</v>
      </c>
      <c r="C17" s="143">
        <v>2662575</v>
      </c>
      <c r="D17" s="143">
        <v>2509714</v>
      </c>
      <c r="E17" s="144">
        <f t="shared" si="0"/>
        <v>5172289</v>
      </c>
      <c r="F17" s="145">
        <v>1667671</v>
      </c>
      <c r="G17" s="145">
        <v>1605097</v>
      </c>
      <c r="H17" s="144">
        <f t="shared" si="1"/>
        <v>3272768</v>
      </c>
      <c r="I17" s="145">
        <v>1150433</v>
      </c>
      <c r="J17" s="145">
        <v>1098487</v>
      </c>
      <c r="K17" s="144">
        <f t="shared" si="2"/>
        <v>2248920</v>
      </c>
      <c r="L17" s="145">
        <v>1184814</v>
      </c>
      <c r="M17" s="145">
        <v>1125386</v>
      </c>
      <c r="N17" s="144">
        <f t="shared" si="3"/>
        <v>2310200</v>
      </c>
    </row>
    <row r="18" spans="1:14" ht="18.75" customHeight="1" x14ac:dyDescent="0.25">
      <c r="A18" s="141">
        <v>13</v>
      </c>
      <c r="B18" s="142" t="s">
        <v>54</v>
      </c>
      <c r="C18" s="143">
        <v>1303407</v>
      </c>
      <c r="D18" s="143">
        <v>1251072</v>
      </c>
      <c r="E18" s="144">
        <f t="shared" si="0"/>
        <v>2554479</v>
      </c>
      <c r="F18" s="145">
        <v>790955</v>
      </c>
      <c r="G18" s="145">
        <v>776609</v>
      </c>
      <c r="H18" s="144">
        <f t="shared" si="1"/>
        <v>1567564</v>
      </c>
      <c r="I18" s="145">
        <v>527120</v>
      </c>
      <c r="J18" s="145">
        <v>519984</v>
      </c>
      <c r="K18" s="144">
        <f t="shared" si="2"/>
        <v>1047104</v>
      </c>
      <c r="L18" s="145">
        <v>526326</v>
      </c>
      <c r="M18" s="145">
        <v>519498</v>
      </c>
      <c r="N18" s="144">
        <f t="shared" si="3"/>
        <v>1045824</v>
      </c>
    </row>
    <row r="19" spans="1:14" ht="18.75" customHeight="1" x14ac:dyDescent="0.25">
      <c r="A19" s="141">
        <v>14</v>
      </c>
      <c r="B19" s="142" t="s">
        <v>27</v>
      </c>
      <c r="C19" s="143">
        <v>4125826</v>
      </c>
      <c r="D19" s="143">
        <v>3754847</v>
      </c>
      <c r="E19" s="144">
        <f t="shared" si="0"/>
        <v>7880673</v>
      </c>
      <c r="F19" s="145">
        <v>2405255</v>
      </c>
      <c r="G19" s="145">
        <v>2295013</v>
      </c>
      <c r="H19" s="144">
        <f t="shared" si="1"/>
        <v>4700268</v>
      </c>
      <c r="I19" s="145">
        <v>1602110</v>
      </c>
      <c r="J19" s="145">
        <v>1504100</v>
      </c>
      <c r="K19" s="144">
        <f t="shared" si="2"/>
        <v>3106210</v>
      </c>
      <c r="L19" s="145">
        <v>1607170</v>
      </c>
      <c r="M19" s="145">
        <v>1489589</v>
      </c>
      <c r="N19" s="144">
        <f t="shared" si="3"/>
        <v>3096759</v>
      </c>
    </row>
    <row r="20" spans="1:14" ht="18.75" customHeight="1" x14ac:dyDescent="0.25">
      <c r="A20" s="141">
        <v>15</v>
      </c>
      <c r="B20" s="142" t="s">
        <v>28</v>
      </c>
      <c r="C20" s="143">
        <v>5204370</v>
      </c>
      <c r="D20" s="143">
        <v>4716750</v>
      </c>
      <c r="E20" s="144">
        <f t="shared" si="0"/>
        <v>9921120</v>
      </c>
      <c r="F20" s="145">
        <v>3186964</v>
      </c>
      <c r="G20" s="145">
        <v>2975666</v>
      </c>
      <c r="H20" s="144">
        <f t="shared" si="1"/>
        <v>6162630</v>
      </c>
      <c r="I20" s="145">
        <v>2169518</v>
      </c>
      <c r="J20" s="145">
        <v>2003492</v>
      </c>
      <c r="K20" s="144">
        <f t="shared" si="2"/>
        <v>4173010</v>
      </c>
      <c r="L20" s="145">
        <v>2206874</v>
      </c>
      <c r="M20" s="145">
        <v>2020507</v>
      </c>
      <c r="N20" s="144">
        <f t="shared" si="3"/>
        <v>4227381</v>
      </c>
    </row>
    <row r="21" spans="1:14" ht="18.75" customHeight="1" x14ac:dyDescent="0.25">
      <c r="A21" s="141">
        <v>16</v>
      </c>
      <c r="B21" s="142" t="s">
        <v>29</v>
      </c>
      <c r="C21" s="143">
        <v>97310</v>
      </c>
      <c r="D21" s="143">
        <v>94767</v>
      </c>
      <c r="E21" s="144">
        <f t="shared" si="0"/>
        <v>192077</v>
      </c>
      <c r="F21" s="145">
        <v>71586</v>
      </c>
      <c r="G21" s="145">
        <v>70078</v>
      </c>
      <c r="H21" s="144">
        <f t="shared" si="1"/>
        <v>141664</v>
      </c>
      <c r="I21" s="145">
        <v>51665</v>
      </c>
      <c r="J21" s="145">
        <v>50956</v>
      </c>
      <c r="K21" s="144">
        <f t="shared" si="2"/>
        <v>102621</v>
      </c>
      <c r="L21" s="145">
        <v>50075</v>
      </c>
      <c r="M21" s="145">
        <v>51834</v>
      </c>
      <c r="N21" s="144">
        <f t="shared" si="3"/>
        <v>101909</v>
      </c>
    </row>
    <row r="22" spans="1:14" ht="18.75" customHeight="1" x14ac:dyDescent="0.25">
      <c r="A22" s="141">
        <v>17</v>
      </c>
      <c r="B22" s="142" t="s">
        <v>30</v>
      </c>
      <c r="C22" s="143">
        <v>132832</v>
      </c>
      <c r="D22" s="143">
        <v>131330</v>
      </c>
      <c r="E22" s="144">
        <f t="shared" si="0"/>
        <v>264162</v>
      </c>
      <c r="F22" s="145">
        <v>87631</v>
      </c>
      <c r="G22" s="145">
        <v>87270</v>
      </c>
      <c r="H22" s="144">
        <f t="shared" si="1"/>
        <v>174901</v>
      </c>
      <c r="I22" s="145">
        <v>56211</v>
      </c>
      <c r="J22" s="145">
        <v>56201</v>
      </c>
      <c r="K22" s="144">
        <f t="shared" si="2"/>
        <v>112412</v>
      </c>
      <c r="L22" s="145">
        <v>59330</v>
      </c>
      <c r="M22" s="145">
        <v>57643</v>
      </c>
      <c r="N22" s="144">
        <f t="shared" si="3"/>
        <v>116973</v>
      </c>
    </row>
    <row r="23" spans="1:14" ht="18.75" customHeight="1" x14ac:dyDescent="0.25">
      <c r="A23" s="141">
        <v>18</v>
      </c>
      <c r="B23" s="142" t="s">
        <v>31</v>
      </c>
      <c r="C23" s="143">
        <v>40964</v>
      </c>
      <c r="D23" s="143">
        <v>40026</v>
      </c>
      <c r="E23" s="144">
        <f t="shared" si="0"/>
        <v>80990</v>
      </c>
      <c r="F23" s="145">
        <v>31195</v>
      </c>
      <c r="G23" s="145">
        <v>30861</v>
      </c>
      <c r="H23" s="144">
        <f t="shared" si="1"/>
        <v>62056</v>
      </c>
      <c r="I23" s="145">
        <v>20679</v>
      </c>
      <c r="J23" s="145">
        <v>20279</v>
      </c>
      <c r="K23" s="144">
        <f t="shared" si="2"/>
        <v>40958</v>
      </c>
      <c r="L23" s="145">
        <v>22527</v>
      </c>
      <c r="M23" s="145">
        <v>22792</v>
      </c>
      <c r="N23" s="144">
        <f t="shared" si="3"/>
        <v>45319</v>
      </c>
    </row>
    <row r="24" spans="1:14" ht="18.75" customHeight="1" x14ac:dyDescent="0.25">
      <c r="A24" s="141">
        <v>19</v>
      </c>
      <c r="B24" s="142" t="s">
        <v>55</v>
      </c>
      <c r="C24" s="143">
        <v>109705</v>
      </c>
      <c r="D24" s="143">
        <v>103148</v>
      </c>
      <c r="E24" s="144">
        <f t="shared" si="0"/>
        <v>212853</v>
      </c>
      <c r="F24" s="145">
        <v>77632</v>
      </c>
      <c r="G24" s="145">
        <v>72723</v>
      </c>
      <c r="H24" s="144">
        <f t="shared" si="1"/>
        <v>150355</v>
      </c>
      <c r="I24" s="145">
        <v>58681</v>
      </c>
      <c r="J24" s="145">
        <v>53985</v>
      </c>
      <c r="K24" s="144">
        <f t="shared" si="2"/>
        <v>112666</v>
      </c>
      <c r="L24" s="145">
        <v>61096</v>
      </c>
      <c r="M24" s="145">
        <v>56587</v>
      </c>
      <c r="N24" s="144">
        <f t="shared" si="3"/>
        <v>117683</v>
      </c>
    </row>
    <row r="25" spans="1:14" ht="18.75" customHeight="1" x14ac:dyDescent="0.25">
      <c r="A25" s="141">
        <v>20</v>
      </c>
      <c r="B25" s="142" t="s">
        <v>56</v>
      </c>
      <c r="C25" s="143">
        <v>1929548</v>
      </c>
      <c r="D25" s="143">
        <v>1804337</v>
      </c>
      <c r="E25" s="144">
        <f t="shared" si="0"/>
        <v>3733885</v>
      </c>
      <c r="F25" s="145">
        <v>1224962</v>
      </c>
      <c r="G25" s="145">
        <v>1168363</v>
      </c>
      <c r="H25" s="144">
        <f t="shared" si="1"/>
        <v>2393325</v>
      </c>
      <c r="I25" s="145">
        <v>833603</v>
      </c>
      <c r="J25" s="145">
        <v>798641</v>
      </c>
      <c r="K25" s="144">
        <f t="shared" si="2"/>
        <v>1632244</v>
      </c>
      <c r="L25" s="145">
        <v>852344</v>
      </c>
      <c r="M25" s="145">
        <v>818481</v>
      </c>
      <c r="N25" s="144">
        <f t="shared" si="3"/>
        <v>1670825</v>
      </c>
    </row>
    <row r="26" spans="1:14" ht="18.75" customHeight="1" x14ac:dyDescent="0.25">
      <c r="A26" s="141">
        <v>21</v>
      </c>
      <c r="B26" s="142" t="s">
        <v>57</v>
      </c>
      <c r="C26" s="143">
        <v>1278465</v>
      </c>
      <c r="D26" s="143">
        <v>1023618</v>
      </c>
      <c r="E26" s="144">
        <f t="shared" si="0"/>
        <v>2302083</v>
      </c>
      <c r="F26" s="145">
        <v>776265</v>
      </c>
      <c r="G26" s="145">
        <v>641397</v>
      </c>
      <c r="H26" s="144">
        <f t="shared" si="1"/>
        <v>1417662</v>
      </c>
      <c r="I26" s="145">
        <v>544203</v>
      </c>
      <c r="J26" s="145">
        <v>455497</v>
      </c>
      <c r="K26" s="144">
        <f t="shared" si="2"/>
        <v>999700</v>
      </c>
      <c r="L26" s="145">
        <v>568452</v>
      </c>
      <c r="M26" s="145">
        <v>479803</v>
      </c>
      <c r="N26" s="144">
        <f t="shared" si="3"/>
        <v>1048255</v>
      </c>
    </row>
    <row r="27" spans="1:14" ht="18.75" customHeight="1" x14ac:dyDescent="0.25">
      <c r="A27" s="141">
        <v>22</v>
      </c>
      <c r="B27" s="142" t="s">
        <v>33</v>
      </c>
      <c r="C27" s="143">
        <v>3943295</v>
      </c>
      <c r="D27" s="143">
        <v>3486657</v>
      </c>
      <c r="E27" s="144">
        <f t="shared" si="0"/>
        <v>7429952</v>
      </c>
      <c r="F27" s="145">
        <v>2431097</v>
      </c>
      <c r="G27" s="145">
        <v>2242703</v>
      </c>
      <c r="H27" s="144">
        <f t="shared" si="1"/>
        <v>4673800</v>
      </c>
      <c r="I27" s="145">
        <v>1604396</v>
      </c>
      <c r="J27" s="145">
        <v>1465148</v>
      </c>
      <c r="K27" s="144">
        <f t="shared" si="2"/>
        <v>3069544</v>
      </c>
      <c r="L27" s="145">
        <v>1598797</v>
      </c>
      <c r="M27" s="145">
        <v>1448425</v>
      </c>
      <c r="N27" s="144">
        <f t="shared" si="3"/>
        <v>3047222</v>
      </c>
    </row>
    <row r="28" spans="1:14" ht="18.75" customHeight="1" x14ac:dyDescent="0.25">
      <c r="A28" s="141">
        <v>23</v>
      </c>
      <c r="B28" s="142" t="s">
        <v>34</v>
      </c>
      <c r="C28" s="143">
        <v>25158</v>
      </c>
      <c r="D28" s="143">
        <v>25076</v>
      </c>
      <c r="E28" s="144">
        <f t="shared" si="0"/>
        <v>50234</v>
      </c>
      <c r="F28" s="145">
        <v>21278</v>
      </c>
      <c r="G28" s="145">
        <v>20825</v>
      </c>
      <c r="H28" s="144">
        <f t="shared" si="1"/>
        <v>42103</v>
      </c>
      <c r="I28" s="145">
        <v>13103</v>
      </c>
      <c r="J28" s="145">
        <v>13333</v>
      </c>
      <c r="K28" s="144">
        <f t="shared" si="2"/>
        <v>26436</v>
      </c>
      <c r="L28" s="145">
        <v>14763</v>
      </c>
      <c r="M28" s="145">
        <v>14700</v>
      </c>
      <c r="N28" s="144">
        <f t="shared" si="3"/>
        <v>29463</v>
      </c>
    </row>
    <row r="29" spans="1:14" ht="18.75" customHeight="1" x14ac:dyDescent="0.25">
      <c r="A29" s="141">
        <v>24</v>
      </c>
      <c r="B29" s="142" t="s">
        <v>35</v>
      </c>
      <c r="C29" s="143">
        <v>2828917</v>
      </c>
      <c r="D29" s="143">
        <v>2638427</v>
      </c>
      <c r="E29" s="144">
        <f t="shared" si="0"/>
        <v>5467344</v>
      </c>
      <c r="F29" s="145">
        <v>1685195</v>
      </c>
      <c r="G29" s="145">
        <v>1598042</v>
      </c>
      <c r="H29" s="144">
        <f t="shared" si="1"/>
        <v>3283237</v>
      </c>
      <c r="I29" s="145">
        <v>1167359</v>
      </c>
      <c r="J29" s="145">
        <v>1108902</v>
      </c>
      <c r="K29" s="144">
        <f t="shared" si="2"/>
        <v>2276261</v>
      </c>
      <c r="L29" s="145">
        <v>1204701</v>
      </c>
      <c r="M29" s="145">
        <v>1145044</v>
      </c>
      <c r="N29" s="144">
        <f t="shared" si="3"/>
        <v>2349745</v>
      </c>
    </row>
    <row r="30" spans="1:14" ht="18.75" customHeight="1" x14ac:dyDescent="0.25">
      <c r="A30" s="141">
        <v>25</v>
      </c>
      <c r="B30" s="142" t="s">
        <v>36</v>
      </c>
      <c r="C30" s="143">
        <v>149244</v>
      </c>
      <c r="D30" s="143">
        <v>144874</v>
      </c>
      <c r="E30" s="144">
        <f t="shared" si="0"/>
        <v>294118</v>
      </c>
      <c r="F30" s="145">
        <v>118950</v>
      </c>
      <c r="G30" s="145">
        <v>115805</v>
      </c>
      <c r="H30" s="144">
        <f t="shared" si="1"/>
        <v>234755</v>
      </c>
      <c r="I30" s="145">
        <v>79288</v>
      </c>
      <c r="J30" s="145">
        <v>76547</v>
      </c>
      <c r="K30" s="144">
        <f t="shared" si="2"/>
        <v>155835</v>
      </c>
      <c r="L30" s="145">
        <v>80464</v>
      </c>
      <c r="M30" s="145">
        <v>75060</v>
      </c>
      <c r="N30" s="144">
        <f t="shared" si="3"/>
        <v>155524</v>
      </c>
    </row>
    <row r="31" spans="1:14" ht="18.75" customHeight="1" x14ac:dyDescent="0.25">
      <c r="A31" s="141">
        <v>26</v>
      </c>
      <c r="B31" s="142" t="s">
        <v>37</v>
      </c>
      <c r="C31" s="143">
        <v>12062057</v>
      </c>
      <c r="D31" s="143">
        <v>10664813</v>
      </c>
      <c r="E31" s="144">
        <f t="shared" si="0"/>
        <v>22726870</v>
      </c>
      <c r="F31" s="145">
        <v>6930576</v>
      </c>
      <c r="G31" s="145">
        <v>6479245</v>
      </c>
      <c r="H31" s="144">
        <f t="shared" si="1"/>
        <v>13409821</v>
      </c>
      <c r="I31" s="145">
        <v>4664077</v>
      </c>
      <c r="J31" s="145">
        <v>4265207</v>
      </c>
      <c r="K31" s="144">
        <f t="shared" si="2"/>
        <v>8929284</v>
      </c>
      <c r="L31" s="145">
        <v>4734485</v>
      </c>
      <c r="M31" s="145">
        <v>4252030</v>
      </c>
      <c r="N31" s="144">
        <f t="shared" si="3"/>
        <v>8986515</v>
      </c>
    </row>
    <row r="32" spans="1:14" ht="18.75" customHeight="1" x14ac:dyDescent="0.25">
      <c r="A32" s="141">
        <v>27</v>
      </c>
      <c r="B32" s="142" t="s">
        <v>38</v>
      </c>
      <c r="C32" s="143">
        <v>525881</v>
      </c>
      <c r="D32" s="143">
        <v>478340</v>
      </c>
      <c r="E32" s="144">
        <f t="shared" si="0"/>
        <v>1004221</v>
      </c>
      <c r="F32" s="145">
        <v>310145</v>
      </c>
      <c r="G32" s="145">
        <v>283672</v>
      </c>
      <c r="H32" s="144">
        <f t="shared" si="1"/>
        <v>593817</v>
      </c>
      <c r="I32" s="145">
        <v>212056</v>
      </c>
      <c r="J32" s="145">
        <v>194812</v>
      </c>
      <c r="K32" s="144">
        <f t="shared" si="2"/>
        <v>406868</v>
      </c>
      <c r="L32" s="145">
        <v>217659</v>
      </c>
      <c r="M32" s="145">
        <v>200338</v>
      </c>
      <c r="N32" s="144">
        <f t="shared" si="3"/>
        <v>417997</v>
      </c>
    </row>
    <row r="33" spans="1:14" ht="18.75" customHeight="1" x14ac:dyDescent="0.25">
      <c r="A33" s="141">
        <v>28</v>
      </c>
      <c r="B33" s="142" t="s">
        <v>58</v>
      </c>
      <c r="C33" s="143">
        <v>3987268</v>
      </c>
      <c r="D33" s="143">
        <v>3838514</v>
      </c>
      <c r="E33" s="144">
        <f t="shared" si="0"/>
        <v>7825782</v>
      </c>
      <c r="F33" s="145">
        <v>2642300</v>
      </c>
      <c r="G33" s="145">
        <v>2586808</v>
      </c>
      <c r="H33" s="144">
        <f t="shared" si="1"/>
        <v>5229108</v>
      </c>
      <c r="I33" s="145">
        <v>1815790</v>
      </c>
      <c r="J33" s="145">
        <v>1751812</v>
      </c>
      <c r="K33" s="144">
        <f t="shared" si="2"/>
        <v>3567602</v>
      </c>
      <c r="L33" s="145">
        <v>1868337</v>
      </c>
      <c r="M33" s="145">
        <v>1781822</v>
      </c>
      <c r="N33" s="144">
        <f t="shared" si="3"/>
        <v>3650159</v>
      </c>
    </row>
    <row r="34" spans="1:14" ht="18.75" customHeight="1" x14ac:dyDescent="0.25">
      <c r="A34" s="141">
        <v>29</v>
      </c>
      <c r="B34" s="142" t="s">
        <v>40</v>
      </c>
      <c r="C34" s="143">
        <v>19551</v>
      </c>
      <c r="D34" s="143">
        <v>19202</v>
      </c>
      <c r="E34" s="144">
        <f t="shared" si="0"/>
        <v>38753</v>
      </c>
      <c r="F34" s="145">
        <v>12531</v>
      </c>
      <c r="G34" s="145">
        <v>12139</v>
      </c>
      <c r="H34" s="144">
        <f t="shared" si="1"/>
        <v>24670</v>
      </c>
      <c r="I34" s="145">
        <v>8408</v>
      </c>
      <c r="J34" s="145">
        <v>8055</v>
      </c>
      <c r="K34" s="144">
        <f t="shared" si="2"/>
        <v>16463</v>
      </c>
      <c r="L34" s="145">
        <v>8317</v>
      </c>
      <c r="M34" s="145">
        <v>7347</v>
      </c>
      <c r="N34" s="144">
        <f t="shared" si="3"/>
        <v>15664</v>
      </c>
    </row>
    <row r="35" spans="1:14" ht="18.75" customHeight="1" x14ac:dyDescent="0.25">
      <c r="A35" s="141">
        <v>30</v>
      </c>
      <c r="B35" s="142" t="s">
        <v>41</v>
      </c>
      <c r="C35" s="143">
        <v>58772</v>
      </c>
      <c r="D35" s="143">
        <v>50973</v>
      </c>
      <c r="E35" s="144">
        <f t="shared" si="0"/>
        <v>109745</v>
      </c>
      <c r="F35" s="145">
        <v>33063</v>
      </c>
      <c r="G35" s="145">
        <v>29153</v>
      </c>
      <c r="H35" s="144">
        <f t="shared" si="1"/>
        <v>62216</v>
      </c>
      <c r="I35" s="145">
        <v>23019</v>
      </c>
      <c r="J35" s="145">
        <v>23272</v>
      </c>
      <c r="K35" s="144">
        <f t="shared" si="2"/>
        <v>46291</v>
      </c>
      <c r="L35" s="145">
        <v>22858</v>
      </c>
      <c r="M35" s="145">
        <v>17434</v>
      </c>
      <c r="N35" s="144">
        <f t="shared" si="3"/>
        <v>40292</v>
      </c>
    </row>
    <row r="36" spans="1:14" ht="18.75" customHeight="1" x14ac:dyDescent="0.25">
      <c r="A36" s="141">
        <v>31</v>
      </c>
      <c r="B36" s="142" t="s">
        <v>42</v>
      </c>
      <c r="C36" s="143">
        <v>20021</v>
      </c>
      <c r="D36" s="143">
        <v>17893</v>
      </c>
      <c r="E36" s="144">
        <f t="shared" si="0"/>
        <v>37914</v>
      </c>
      <c r="F36" s="145">
        <v>10250</v>
      </c>
      <c r="G36" s="145">
        <v>8639</v>
      </c>
      <c r="H36" s="144">
        <f t="shared" si="1"/>
        <v>18889</v>
      </c>
      <c r="I36" s="145">
        <v>6767</v>
      </c>
      <c r="J36" s="145">
        <v>4994</v>
      </c>
      <c r="K36" s="144">
        <f t="shared" si="2"/>
        <v>11761</v>
      </c>
      <c r="L36" s="145">
        <v>5627</v>
      </c>
      <c r="M36" s="145">
        <v>4468</v>
      </c>
      <c r="N36" s="144">
        <f t="shared" si="3"/>
        <v>10095</v>
      </c>
    </row>
    <row r="37" spans="1:14" ht="18.75" customHeight="1" x14ac:dyDescent="0.25">
      <c r="A37" s="141">
        <v>32</v>
      </c>
      <c r="B37" s="142" t="s">
        <v>43</v>
      </c>
      <c r="C37" s="143">
        <v>11954</v>
      </c>
      <c r="D37" s="143">
        <v>9676</v>
      </c>
      <c r="E37" s="144">
        <f t="shared" si="0"/>
        <v>21630</v>
      </c>
      <c r="F37" s="145">
        <v>6696</v>
      </c>
      <c r="G37" s="145">
        <v>5277</v>
      </c>
      <c r="H37" s="144">
        <f t="shared" si="1"/>
        <v>11973</v>
      </c>
      <c r="I37" s="145">
        <v>4461</v>
      </c>
      <c r="J37" s="145">
        <v>3608</v>
      </c>
      <c r="K37" s="144">
        <f t="shared" si="2"/>
        <v>8069</v>
      </c>
      <c r="L37" s="145">
        <v>5145</v>
      </c>
      <c r="M37" s="145">
        <v>3470</v>
      </c>
      <c r="N37" s="144">
        <f t="shared" si="3"/>
        <v>8615</v>
      </c>
    </row>
    <row r="38" spans="1:14" ht="18.75" customHeight="1" x14ac:dyDescent="0.25">
      <c r="A38" s="141">
        <v>33</v>
      </c>
      <c r="B38" s="142" t="s">
        <v>44</v>
      </c>
      <c r="C38" s="143">
        <v>730426</v>
      </c>
      <c r="D38" s="143">
        <v>625564</v>
      </c>
      <c r="E38" s="144">
        <f t="shared" si="0"/>
        <v>1355990</v>
      </c>
      <c r="F38" s="145">
        <v>478402</v>
      </c>
      <c r="G38" s="145">
        <v>425076</v>
      </c>
      <c r="H38" s="144">
        <f t="shared" si="1"/>
        <v>903478</v>
      </c>
      <c r="I38" s="145">
        <v>334549</v>
      </c>
      <c r="J38" s="145">
        <v>297769</v>
      </c>
      <c r="K38" s="144">
        <f t="shared" si="2"/>
        <v>632318</v>
      </c>
      <c r="L38" s="145">
        <v>346079</v>
      </c>
      <c r="M38" s="145">
        <v>309269</v>
      </c>
      <c r="N38" s="144">
        <f t="shared" si="3"/>
        <v>655348</v>
      </c>
    </row>
    <row r="39" spans="1:14" ht="18.75" customHeight="1" x14ac:dyDescent="0.25">
      <c r="A39" s="141">
        <v>34</v>
      </c>
      <c r="B39" s="142" t="s">
        <v>59</v>
      </c>
      <c r="C39" s="143">
        <v>3740</v>
      </c>
      <c r="D39" s="143">
        <v>3575</v>
      </c>
      <c r="E39" s="144">
        <f t="shared" si="0"/>
        <v>7315</v>
      </c>
      <c r="F39" s="145">
        <v>2569</v>
      </c>
      <c r="G39" s="145">
        <v>2343</v>
      </c>
      <c r="H39" s="144">
        <f t="shared" si="1"/>
        <v>4912</v>
      </c>
      <c r="I39" s="145">
        <v>1599</v>
      </c>
      <c r="J39" s="145">
        <v>1520</v>
      </c>
      <c r="K39" s="144">
        <f t="shared" si="2"/>
        <v>3119</v>
      </c>
      <c r="L39" s="145">
        <v>1353</v>
      </c>
      <c r="M39" s="145">
        <v>1296</v>
      </c>
      <c r="N39" s="144">
        <f t="shared" si="3"/>
        <v>2649</v>
      </c>
    </row>
    <row r="40" spans="1:14" ht="18.75" customHeight="1" x14ac:dyDescent="0.25">
      <c r="A40" s="141">
        <v>35</v>
      </c>
      <c r="B40" s="142" t="s">
        <v>46</v>
      </c>
      <c r="C40" s="143">
        <v>54661</v>
      </c>
      <c r="D40" s="143">
        <v>53522</v>
      </c>
      <c r="E40" s="144">
        <f t="shared" si="0"/>
        <v>108183</v>
      </c>
      <c r="F40" s="145">
        <v>35135</v>
      </c>
      <c r="G40" s="145">
        <v>35026</v>
      </c>
      <c r="H40" s="144">
        <f t="shared" si="1"/>
        <v>70161</v>
      </c>
      <c r="I40" s="145">
        <v>22522</v>
      </c>
      <c r="J40" s="145">
        <v>22311</v>
      </c>
      <c r="K40" s="144">
        <f t="shared" si="2"/>
        <v>44833</v>
      </c>
      <c r="L40" s="145">
        <v>22890</v>
      </c>
      <c r="M40" s="145">
        <v>22742</v>
      </c>
      <c r="N40" s="144">
        <f t="shared" si="3"/>
        <v>45632</v>
      </c>
    </row>
    <row r="41" spans="1:14" ht="19.5" customHeight="1" x14ac:dyDescent="0.25">
      <c r="A41" s="262" t="s">
        <v>47</v>
      </c>
      <c r="B41" s="262"/>
      <c r="C41" s="147">
        <f>SUM(C6:C40)</f>
        <v>61068605</v>
      </c>
      <c r="D41" s="147">
        <f t="shared" ref="D41:N41" si="4">SUM(D6:D40)</f>
        <v>55574555</v>
      </c>
      <c r="E41" s="147">
        <f t="shared" si="4"/>
        <v>116643160</v>
      </c>
      <c r="F41" s="147">
        <f t="shared" si="4"/>
        <v>37389245</v>
      </c>
      <c r="G41" s="147">
        <f t="shared" si="4"/>
        <v>35204194</v>
      </c>
      <c r="H41" s="147">
        <f t="shared" si="4"/>
        <v>72593439</v>
      </c>
      <c r="I41" s="147">
        <f t="shared" si="4"/>
        <v>25303448</v>
      </c>
      <c r="J41" s="147">
        <f t="shared" si="4"/>
        <v>23550800</v>
      </c>
      <c r="K41" s="147">
        <f t="shared" si="4"/>
        <v>48854248</v>
      </c>
      <c r="L41" s="147">
        <f t="shared" si="4"/>
        <v>25715776</v>
      </c>
      <c r="M41" s="147">
        <f t="shared" si="4"/>
        <v>23711714</v>
      </c>
      <c r="N41" s="147">
        <f t="shared" si="4"/>
        <v>49427490</v>
      </c>
    </row>
    <row r="42" spans="1:14" ht="19.5" customHeight="1" x14ac:dyDescent="0.25">
      <c r="E42" s="148"/>
      <c r="H42" s="148"/>
      <c r="K42" s="148"/>
      <c r="N42" s="148"/>
    </row>
    <row r="43" spans="1:14" ht="19.5" customHeight="1" x14ac:dyDescent="0.25">
      <c r="E43" s="149"/>
      <c r="H43" s="149"/>
      <c r="K43" s="149"/>
    </row>
    <row r="46" spans="1:14" ht="19.5" customHeight="1" x14ac:dyDescent="0.25">
      <c r="C46" s="148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ageMargins left="0.32" right="0.16" top="0.52" bottom="0.62" header="0.36" footer="0.24"/>
  <pageSetup paperSize="9" firstPageNumber="69" orientation="portrait" useFirstPageNumber="1" horizontalDpi="300" verticalDpi="300" r:id="rId1"/>
  <headerFooter alignWithMargins="0">
    <oddFooter>&amp;LStatistics of School Education 2010-11&amp;R&amp;P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Zeros="0" view="pageBreakPreview" topLeftCell="H34" zoomScaleSheetLayoutView="100" workbookViewId="0">
      <selection activeCell="P43" sqref="P43"/>
    </sheetView>
  </sheetViews>
  <sheetFormatPr defaultRowHeight="19.5" customHeight="1" x14ac:dyDescent="0.25"/>
  <cols>
    <col min="1" max="1" width="4.5703125" style="132" customWidth="1"/>
    <col min="2" max="2" width="20" style="132" customWidth="1"/>
    <col min="3" max="4" width="11.85546875" style="132" customWidth="1"/>
    <col min="5" max="5" width="12.7109375" style="132" customWidth="1"/>
    <col min="6" max="14" width="11.85546875" style="132" customWidth="1"/>
    <col min="15" max="256" width="9.140625" style="132"/>
    <col min="257" max="257" width="4.5703125" style="132" customWidth="1"/>
    <col min="258" max="258" width="20" style="132" customWidth="1"/>
    <col min="259" max="260" width="11.85546875" style="132" customWidth="1"/>
    <col min="261" max="261" width="12.7109375" style="132" customWidth="1"/>
    <col min="262" max="270" width="11.85546875" style="132" customWidth="1"/>
    <col min="271" max="512" width="9.140625" style="132"/>
    <col min="513" max="513" width="4.5703125" style="132" customWidth="1"/>
    <col min="514" max="514" width="20" style="132" customWidth="1"/>
    <col min="515" max="516" width="11.85546875" style="132" customWidth="1"/>
    <col min="517" max="517" width="12.7109375" style="132" customWidth="1"/>
    <col min="518" max="526" width="11.85546875" style="132" customWidth="1"/>
    <col min="527" max="768" width="9.140625" style="132"/>
    <col min="769" max="769" width="4.5703125" style="132" customWidth="1"/>
    <col min="770" max="770" width="20" style="132" customWidth="1"/>
    <col min="771" max="772" width="11.85546875" style="132" customWidth="1"/>
    <col min="773" max="773" width="12.7109375" style="132" customWidth="1"/>
    <col min="774" max="782" width="11.85546875" style="132" customWidth="1"/>
    <col min="783" max="1024" width="9.140625" style="132"/>
    <col min="1025" max="1025" width="4.5703125" style="132" customWidth="1"/>
    <col min="1026" max="1026" width="20" style="132" customWidth="1"/>
    <col min="1027" max="1028" width="11.85546875" style="132" customWidth="1"/>
    <col min="1029" max="1029" width="12.7109375" style="132" customWidth="1"/>
    <col min="1030" max="1038" width="11.85546875" style="132" customWidth="1"/>
    <col min="1039" max="1280" width="9.140625" style="132"/>
    <col min="1281" max="1281" width="4.5703125" style="132" customWidth="1"/>
    <col min="1282" max="1282" width="20" style="132" customWidth="1"/>
    <col min="1283" max="1284" width="11.85546875" style="132" customWidth="1"/>
    <col min="1285" max="1285" width="12.7109375" style="132" customWidth="1"/>
    <col min="1286" max="1294" width="11.85546875" style="132" customWidth="1"/>
    <col min="1295" max="1536" width="9.140625" style="132"/>
    <col min="1537" max="1537" width="4.5703125" style="132" customWidth="1"/>
    <col min="1538" max="1538" width="20" style="132" customWidth="1"/>
    <col min="1539" max="1540" width="11.85546875" style="132" customWidth="1"/>
    <col min="1541" max="1541" width="12.7109375" style="132" customWidth="1"/>
    <col min="1542" max="1550" width="11.85546875" style="132" customWidth="1"/>
    <col min="1551" max="1792" width="9.140625" style="132"/>
    <col min="1793" max="1793" width="4.5703125" style="132" customWidth="1"/>
    <col min="1794" max="1794" width="20" style="132" customWidth="1"/>
    <col min="1795" max="1796" width="11.85546875" style="132" customWidth="1"/>
    <col min="1797" max="1797" width="12.7109375" style="132" customWidth="1"/>
    <col min="1798" max="1806" width="11.85546875" style="132" customWidth="1"/>
    <col min="1807" max="2048" width="9.140625" style="132"/>
    <col min="2049" max="2049" width="4.5703125" style="132" customWidth="1"/>
    <col min="2050" max="2050" width="20" style="132" customWidth="1"/>
    <col min="2051" max="2052" width="11.85546875" style="132" customWidth="1"/>
    <col min="2053" max="2053" width="12.7109375" style="132" customWidth="1"/>
    <col min="2054" max="2062" width="11.85546875" style="132" customWidth="1"/>
    <col min="2063" max="2304" width="9.140625" style="132"/>
    <col min="2305" max="2305" width="4.5703125" style="132" customWidth="1"/>
    <col min="2306" max="2306" width="20" style="132" customWidth="1"/>
    <col min="2307" max="2308" width="11.85546875" style="132" customWidth="1"/>
    <col min="2309" max="2309" width="12.7109375" style="132" customWidth="1"/>
    <col min="2310" max="2318" width="11.85546875" style="132" customWidth="1"/>
    <col min="2319" max="2560" width="9.140625" style="132"/>
    <col min="2561" max="2561" width="4.5703125" style="132" customWidth="1"/>
    <col min="2562" max="2562" width="20" style="132" customWidth="1"/>
    <col min="2563" max="2564" width="11.85546875" style="132" customWidth="1"/>
    <col min="2565" max="2565" width="12.7109375" style="132" customWidth="1"/>
    <col min="2566" max="2574" width="11.85546875" style="132" customWidth="1"/>
    <col min="2575" max="2816" width="9.140625" style="132"/>
    <col min="2817" max="2817" width="4.5703125" style="132" customWidth="1"/>
    <col min="2818" max="2818" width="20" style="132" customWidth="1"/>
    <col min="2819" max="2820" width="11.85546875" style="132" customWidth="1"/>
    <col min="2821" max="2821" width="12.7109375" style="132" customWidth="1"/>
    <col min="2822" max="2830" width="11.85546875" style="132" customWidth="1"/>
    <col min="2831" max="3072" width="9.140625" style="132"/>
    <col min="3073" max="3073" width="4.5703125" style="132" customWidth="1"/>
    <col min="3074" max="3074" width="20" style="132" customWidth="1"/>
    <col min="3075" max="3076" width="11.85546875" style="132" customWidth="1"/>
    <col min="3077" max="3077" width="12.7109375" style="132" customWidth="1"/>
    <col min="3078" max="3086" width="11.85546875" style="132" customWidth="1"/>
    <col min="3087" max="3328" width="9.140625" style="132"/>
    <col min="3329" max="3329" width="4.5703125" style="132" customWidth="1"/>
    <col min="3330" max="3330" width="20" style="132" customWidth="1"/>
    <col min="3331" max="3332" width="11.85546875" style="132" customWidth="1"/>
    <col min="3333" max="3333" width="12.7109375" style="132" customWidth="1"/>
    <col min="3334" max="3342" width="11.85546875" style="132" customWidth="1"/>
    <col min="3343" max="3584" width="9.140625" style="132"/>
    <col min="3585" max="3585" width="4.5703125" style="132" customWidth="1"/>
    <col min="3586" max="3586" width="20" style="132" customWidth="1"/>
    <col min="3587" max="3588" width="11.85546875" style="132" customWidth="1"/>
    <col min="3589" max="3589" width="12.7109375" style="132" customWidth="1"/>
    <col min="3590" max="3598" width="11.85546875" style="132" customWidth="1"/>
    <col min="3599" max="3840" width="9.140625" style="132"/>
    <col min="3841" max="3841" width="4.5703125" style="132" customWidth="1"/>
    <col min="3842" max="3842" width="20" style="132" customWidth="1"/>
    <col min="3843" max="3844" width="11.85546875" style="132" customWidth="1"/>
    <col min="3845" max="3845" width="12.7109375" style="132" customWidth="1"/>
    <col min="3846" max="3854" width="11.85546875" style="132" customWidth="1"/>
    <col min="3855" max="4096" width="9.140625" style="132"/>
    <col min="4097" max="4097" width="4.5703125" style="132" customWidth="1"/>
    <col min="4098" max="4098" width="20" style="132" customWidth="1"/>
    <col min="4099" max="4100" width="11.85546875" style="132" customWidth="1"/>
    <col min="4101" max="4101" width="12.7109375" style="132" customWidth="1"/>
    <col min="4102" max="4110" width="11.85546875" style="132" customWidth="1"/>
    <col min="4111" max="4352" width="9.140625" style="132"/>
    <col min="4353" max="4353" width="4.5703125" style="132" customWidth="1"/>
    <col min="4354" max="4354" width="20" style="132" customWidth="1"/>
    <col min="4355" max="4356" width="11.85546875" style="132" customWidth="1"/>
    <col min="4357" max="4357" width="12.7109375" style="132" customWidth="1"/>
    <col min="4358" max="4366" width="11.85546875" style="132" customWidth="1"/>
    <col min="4367" max="4608" width="9.140625" style="132"/>
    <col min="4609" max="4609" width="4.5703125" style="132" customWidth="1"/>
    <col min="4610" max="4610" width="20" style="132" customWidth="1"/>
    <col min="4611" max="4612" width="11.85546875" style="132" customWidth="1"/>
    <col min="4613" max="4613" width="12.7109375" style="132" customWidth="1"/>
    <col min="4614" max="4622" width="11.85546875" style="132" customWidth="1"/>
    <col min="4623" max="4864" width="9.140625" style="132"/>
    <col min="4865" max="4865" width="4.5703125" style="132" customWidth="1"/>
    <col min="4866" max="4866" width="20" style="132" customWidth="1"/>
    <col min="4867" max="4868" width="11.85546875" style="132" customWidth="1"/>
    <col min="4869" max="4869" width="12.7109375" style="132" customWidth="1"/>
    <col min="4870" max="4878" width="11.85546875" style="132" customWidth="1"/>
    <col min="4879" max="5120" width="9.140625" style="132"/>
    <col min="5121" max="5121" width="4.5703125" style="132" customWidth="1"/>
    <col min="5122" max="5122" width="20" style="132" customWidth="1"/>
    <col min="5123" max="5124" width="11.85546875" style="132" customWidth="1"/>
    <col min="5125" max="5125" width="12.7109375" style="132" customWidth="1"/>
    <col min="5126" max="5134" width="11.85546875" style="132" customWidth="1"/>
    <col min="5135" max="5376" width="9.140625" style="132"/>
    <col min="5377" max="5377" width="4.5703125" style="132" customWidth="1"/>
    <col min="5378" max="5378" width="20" style="132" customWidth="1"/>
    <col min="5379" max="5380" width="11.85546875" style="132" customWidth="1"/>
    <col min="5381" max="5381" width="12.7109375" style="132" customWidth="1"/>
    <col min="5382" max="5390" width="11.85546875" style="132" customWidth="1"/>
    <col min="5391" max="5632" width="9.140625" style="132"/>
    <col min="5633" max="5633" width="4.5703125" style="132" customWidth="1"/>
    <col min="5634" max="5634" width="20" style="132" customWidth="1"/>
    <col min="5635" max="5636" width="11.85546875" style="132" customWidth="1"/>
    <col min="5637" max="5637" width="12.7109375" style="132" customWidth="1"/>
    <col min="5638" max="5646" width="11.85546875" style="132" customWidth="1"/>
    <col min="5647" max="5888" width="9.140625" style="132"/>
    <col min="5889" max="5889" width="4.5703125" style="132" customWidth="1"/>
    <col min="5890" max="5890" width="20" style="132" customWidth="1"/>
    <col min="5891" max="5892" width="11.85546875" style="132" customWidth="1"/>
    <col min="5893" max="5893" width="12.7109375" style="132" customWidth="1"/>
    <col min="5894" max="5902" width="11.85546875" style="132" customWidth="1"/>
    <col min="5903" max="6144" width="9.140625" style="132"/>
    <col min="6145" max="6145" width="4.5703125" style="132" customWidth="1"/>
    <col min="6146" max="6146" width="20" style="132" customWidth="1"/>
    <col min="6147" max="6148" width="11.85546875" style="132" customWidth="1"/>
    <col min="6149" max="6149" width="12.7109375" style="132" customWidth="1"/>
    <col min="6150" max="6158" width="11.85546875" style="132" customWidth="1"/>
    <col min="6159" max="6400" width="9.140625" style="132"/>
    <col min="6401" max="6401" width="4.5703125" style="132" customWidth="1"/>
    <col min="6402" max="6402" width="20" style="132" customWidth="1"/>
    <col min="6403" max="6404" width="11.85546875" style="132" customWidth="1"/>
    <col min="6405" max="6405" width="12.7109375" style="132" customWidth="1"/>
    <col min="6406" max="6414" width="11.85546875" style="132" customWidth="1"/>
    <col min="6415" max="6656" width="9.140625" style="132"/>
    <col min="6657" max="6657" width="4.5703125" style="132" customWidth="1"/>
    <col min="6658" max="6658" width="20" style="132" customWidth="1"/>
    <col min="6659" max="6660" width="11.85546875" style="132" customWidth="1"/>
    <col min="6661" max="6661" width="12.7109375" style="132" customWidth="1"/>
    <col min="6662" max="6670" width="11.85546875" style="132" customWidth="1"/>
    <col min="6671" max="6912" width="9.140625" style="132"/>
    <col min="6913" max="6913" width="4.5703125" style="132" customWidth="1"/>
    <col min="6914" max="6914" width="20" style="132" customWidth="1"/>
    <col min="6915" max="6916" width="11.85546875" style="132" customWidth="1"/>
    <col min="6917" max="6917" width="12.7109375" style="132" customWidth="1"/>
    <col min="6918" max="6926" width="11.85546875" style="132" customWidth="1"/>
    <col min="6927" max="7168" width="9.140625" style="132"/>
    <col min="7169" max="7169" width="4.5703125" style="132" customWidth="1"/>
    <col min="7170" max="7170" width="20" style="132" customWidth="1"/>
    <col min="7171" max="7172" width="11.85546875" style="132" customWidth="1"/>
    <col min="7173" max="7173" width="12.7109375" style="132" customWidth="1"/>
    <col min="7174" max="7182" width="11.85546875" style="132" customWidth="1"/>
    <col min="7183" max="7424" width="9.140625" style="132"/>
    <col min="7425" max="7425" width="4.5703125" style="132" customWidth="1"/>
    <col min="7426" max="7426" width="20" style="132" customWidth="1"/>
    <col min="7427" max="7428" width="11.85546875" style="132" customWidth="1"/>
    <col min="7429" max="7429" width="12.7109375" style="132" customWidth="1"/>
    <col min="7430" max="7438" width="11.85546875" style="132" customWidth="1"/>
    <col min="7439" max="7680" width="9.140625" style="132"/>
    <col min="7681" max="7681" width="4.5703125" style="132" customWidth="1"/>
    <col min="7682" max="7682" width="20" style="132" customWidth="1"/>
    <col min="7683" max="7684" width="11.85546875" style="132" customWidth="1"/>
    <col min="7685" max="7685" width="12.7109375" style="132" customWidth="1"/>
    <col min="7686" max="7694" width="11.85546875" style="132" customWidth="1"/>
    <col min="7695" max="7936" width="9.140625" style="132"/>
    <col min="7937" max="7937" width="4.5703125" style="132" customWidth="1"/>
    <col min="7938" max="7938" width="20" style="132" customWidth="1"/>
    <col min="7939" max="7940" width="11.85546875" style="132" customWidth="1"/>
    <col min="7941" max="7941" width="12.7109375" style="132" customWidth="1"/>
    <col min="7942" max="7950" width="11.85546875" style="132" customWidth="1"/>
    <col min="7951" max="8192" width="9.140625" style="132"/>
    <col min="8193" max="8193" width="4.5703125" style="132" customWidth="1"/>
    <col min="8194" max="8194" width="20" style="132" customWidth="1"/>
    <col min="8195" max="8196" width="11.85546875" style="132" customWidth="1"/>
    <col min="8197" max="8197" width="12.7109375" style="132" customWidth="1"/>
    <col min="8198" max="8206" width="11.85546875" style="132" customWidth="1"/>
    <col min="8207" max="8448" width="9.140625" style="132"/>
    <col min="8449" max="8449" width="4.5703125" style="132" customWidth="1"/>
    <col min="8450" max="8450" width="20" style="132" customWidth="1"/>
    <col min="8451" max="8452" width="11.85546875" style="132" customWidth="1"/>
    <col min="8453" max="8453" width="12.7109375" style="132" customWidth="1"/>
    <col min="8454" max="8462" width="11.85546875" style="132" customWidth="1"/>
    <col min="8463" max="8704" width="9.140625" style="132"/>
    <col min="8705" max="8705" width="4.5703125" style="132" customWidth="1"/>
    <col min="8706" max="8706" width="20" style="132" customWidth="1"/>
    <col min="8707" max="8708" width="11.85546875" style="132" customWidth="1"/>
    <col min="8709" max="8709" width="12.7109375" style="132" customWidth="1"/>
    <col min="8710" max="8718" width="11.85546875" style="132" customWidth="1"/>
    <col min="8719" max="8960" width="9.140625" style="132"/>
    <col min="8961" max="8961" width="4.5703125" style="132" customWidth="1"/>
    <col min="8962" max="8962" width="20" style="132" customWidth="1"/>
    <col min="8963" max="8964" width="11.85546875" style="132" customWidth="1"/>
    <col min="8965" max="8965" width="12.7109375" style="132" customWidth="1"/>
    <col min="8966" max="8974" width="11.85546875" style="132" customWidth="1"/>
    <col min="8975" max="9216" width="9.140625" style="132"/>
    <col min="9217" max="9217" width="4.5703125" style="132" customWidth="1"/>
    <col min="9218" max="9218" width="20" style="132" customWidth="1"/>
    <col min="9219" max="9220" width="11.85546875" style="132" customWidth="1"/>
    <col min="9221" max="9221" width="12.7109375" style="132" customWidth="1"/>
    <col min="9222" max="9230" width="11.85546875" style="132" customWidth="1"/>
    <col min="9231" max="9472" width="9.140625" style="132"/>
    <col min="9473" max="9473" width="4.5703125" style="132" customWidth="1"/>
    <col min="9474" max="9474" width="20" style="132" customWidth="1"/>
    <col min="9475" max="9476" width="11.85546875" style="132" customWidth="1"/>
    <col min="9477" max="9477" width="12.7109375" style="132" customWidth="1"/>
    <col min="9478" max="9486" width="11.85546875" style="132" customWidth="1"/>
    <col min="9487" max="9728" width="9.140625" style="132"/>
    <col min="9729" max="9729" width="4.5703125" style="132" customWidth="1"/>
    <col min="9730" max="9730" width="20" style="132" customWidth="1"/>
    <col min="9731" max="9732" width="11.85546875" style="132" customWidth="1"/>
    <col min="9733" max="9733" width="12.7109375" style="132" customWidth="1"/>
    <col min="9734" max="9742" width="11.85546875" style="132" customWidth="1"/>
    <col min="9743" max="9984" width="9.140625" style="132"/>
    <col min="9985" max="9985" width="4.5703125" style="132" customWidth="1"/>
    <col min="9986" max="9986" width="20" style="132" customWidth="1"/>
    <col min="9987" max="9988" width="11.85546875" style="132" customWidth="1"/>
    <col min="9989" max="9989" width="12.7109375" style="132" customWidth="1"/>
    <col min="9990" max="9998" width="11.85546875" style="132" customWidth="1"/>
    <col min="9999" max="10240" width="9.140625" style="132"/>
    <col min="10241" max="10241" width="4.5703125" style="132" customWidth="1"/>
    <col min="10242" max="10242" width="20" style="132" customWidth="1"/>
    <col min="10243" max="10244" width="11.85546875" style="132" customWidth="1"/>
    <col min="10245" max="10245" width="12.7109375" style="132" customWidth="1"/>
    <col min="10246" max="10254" width="11.85546875" style="132" customWidth="1"/>
    <col min="10255" max="10496" width="9.140625" style="132"/>
    <col min="10497" max="10497" width="4.5703125" style="132" customWidth="1"/>
    <col min="10498" max="10498" width="20" style="132" customWidth="1"/>
    <col min="10499" max="10500" width="11.85546875" style="132" customWidth="1"/>
    <col min="10501" max="10501" width="12.7109375" style="132" customWidth="1"/>
    <col min="10502" max="10510" width="11.85546875" style="132" customWidth="1"/>
    <col min="10511" max="10752" width="9.140625" style="132"/>
    <col min="10753" max="10753" width="4.5703125" style="132" customWidth="1"/>
    <col min="10754" max="10754" width="20" style="132" customWidth="1"/>
    <col min="10755" max="10756" width="11.85546875" style="132" customWidth="1"/>
    <col min="10757" max="10757" width="12.7109375" style="132" customWidth="1"/>
    <col min="10758" max="10766" width="11.85546875" style="132" customWidth="1"/>
    <col min="10767" max="11008" width="9.140625" style="132"/>
    <col min="11009" max="11009" width="4.5703125" style="132" customWidth="1"/>
    <col min="11010" max="11010" width="20" style="132" customWidth="1"/>
    <col min="11011" max="11012" width="11.85546875" style="132" customWidth="1"/>
    <col min="11013" max="11013" width="12.7109375" style="132" customWidth="1"/>
    <col min="11014" max="11022" width="11.85546875" style="132" customWidth="1"/>
    <col min="11023" max="11264" width="9.140625" style="132"/>
    <col min="11265" max="11265" width="4.5703125" style="132" customWidth="1"/>
    <col min="11266" max="11266" width="20" style="132" customWidth="1"/>
    <col min="11267" max="11268" width="11.85546875" style="132" customWidth="1"/>
    <col min="11269" max="11269" width="12.7109375" style="132" customWidth="1"/>
    <col min="11270" max="11278" width="11.85546875" style="132" customWidth="1"/>
    <col min="11279" max="11520" width="9.140625" style="132"/>
    <col min="11521" max="11521" width="4.5703125" style="132" customWidth="1"/>
    <col min="11522" max="11522" width="20" style="132" customWidth="1"/>
    <col min="11523" max="11524" width="11.85546875" style="132" customWidth="1"/>
    <col min="11525" max="11525" width="12.7109375" style="132" customWidth="1"/>
    <col min="11526" max="11534" width="11.85546875" style="132" customWidth="1"/>
    <col min="11535" max="11776" width="9.140625" style="132"/>
    <col min="11777" max="11777" width="4.5703125" style="132" customWidth="1"/>
    <col min="11778" max="11778" width="20" style="132" customWidth="1"/>
    <col min="11779" max="11780" width="11.85546875" style="132" customWidth="1"/>
    <col min="11781" max="11781" width="12.7109375" style="132" customWidth="1"/>
    <col min="11782" max="11790" width="11.85546875" style="132" customWidth="1"/>
    <col min="11791" max="12032" width="9.140625" style="132"/>
    <col min="12033" max="12033" width="4.5703125" style="132" customWidth="1"/>
    <col min="12034" max="12034" width="20" style="132" customWidth="1"/>
    <col min="12035" max="12036" width="11.85546875" style="132" customWidth="1"/>
    <col min="12037" max="12037" width="12.7109375" style="132" customWidth="1"/>
    <col min="12038" max="12046" width="11.85546875" style="132" customWidth="1"/>
    <col min="12047" max="12288" width="9.140625" style="132"/>
    <col min="12289" max="12289" width="4.5703125" style="132" customWidth="1"/>
    <col min="12290" max="12290" width="20" style="132" customWidth="1"/>
    <col min="12291" max="12292" width="11.85546875" style="132" customWidth="1"/>
    <col min="12293" max="12293" width="12.7109375" style="132" customWidth="1"/>
    <col min="12294" max="12302" width="11.85546875" style="132" customWidth="1"/>
    <col min="12303" max="12544" width="9.140625" style="132"/>
    <col min="12545" max="12545" width="4.5703125" style="132" customWidth="1"/>
    <col min="12546" max="12546" width="20" style="132" customWidth="1"/>
    <col min="12547" max="12548" width="11.85546875" style="132" customWidth="1"/>
    <col min="12549" max="12549" width="12.7109375" style="132" customWidth="1"/>
    <col min="12550" max="12558" width="11.85546875" style="132" customWidth="1"/>
    <col min="12559" max="12800" width="9.140625" style="132"/>
    <col min="12801" max="12801" width="4.5703125" style="132" customWidth="1"/>
    <col min="12802" max="12802" width="20" style="132" customWidth="1"/>
    <col min="12803" max="12804" width="11.85546875" style="132" customWidth="1"/>
    <col min="12805" max="12805" width="12.7109375" style="132" customWidth="1"/>
    <col min="12806" max="12814" width="11.85546875" style="132" customWidth="1"/>
    <col min="12815" max="13056" width="9.140625" style="132"/>
    <col min="13057" max="13057" width="4.5703125" style="132" customWidth="1"/>
    <col min="13058" max="13058" width="20" style="132" customWidth="1"/>
    <col min="13059" max="13060" width="11.85546875" style="132" customWidth="1"/>
    <col min="13061" max="13061" width="12.7109375" style="132" customWidth="1"/>
    <col min="13062" max="13070" width="11.85546875" style="132" customWidth="1"/>
    <col min="13071" max="13312" width="9.140625" style="132"/>
    <col min="13313" max="13313" width="4.5703125" style="132" customWidth="1"/>
    <col min="13314" max="13314" width="20" style="132" customWidth="1"/>
    <col min="13315" max="13316" width="11.85546875" style="132" customWidth="1"/>
    <col min="13317" max="13317" width="12.7109375" style="132" customWidth="1"/>
    <col min="13318" max="13326" width="11.85546875" style="132" customWidth="1"/>
    <col min="13327" max="13568" width="9.140625" style="132"/>
    <col min="13569" max="13569" width="4.5703125" style="132" customWidth="1"/>
    <col min="13570" max="13570" width="20" style="132" customWidth="1"/>
    <col min="13571" max="13572" width="11.85546875" style="132" customWidth="1"/>
    <col min="13573" max="13573" width="12.7109375" style="132" customWidth="1"/>
    <col min="13574" max="13582" width="11.85546875" style="132" customWidth="1"/>
    <col min="13583" max="13824" width="9.140625" style="132"/>
    <col min="13825" max="13825" width="4.5703125" style="132" customWidth="1"/>
    <col min="13826" max="13826" width="20" style="132" customWidth="1"/>
    <col min="13827" max="13828" width="11.85546875" style="132" customWidth="1"/>
    <col min="13829" max="13829" width="12.7109375" style="132" customWidth="1"/>
    <col min="13830" max="13838" width="11.85546875" style="132" customWidth="1"/>
    <col min="13839" max="14080" width="9.140625" style="132"/>
    <col min="14081" max="14081" width="4.5703125" style="132" customWidth="1"/>
    <col min="14082" max="14082" width="20" style="132" customWidth="1"/>
    <col min="14083" max="14084" width="11.85546875" style="132" customWidth="1"/>
    <col min="14085" max="14085" width="12.7109375" style="132" customWidth="1"/>
    <col min="14086" max="14094" width="11.85546875" style="132" customWidth="1"/>
    <col min="14095" max="14336" width="9.140625" style="132"/>
    <col min="14337" max="14337" width="4.5703125" style="132" customWidth="1"/>
    <col min="14338" max="14338" width="20" style="132" customWidth="1"/>
    <col min="14339" max="14340" width="11.85546875" style="132" customWidth="1"/>
    <col min="14341" max="14341" width="12.7109375" style="132" customWidth="1"/>
    <col min="14342" max="14350" width="11.85546875" style="132" customWidth="1"/>
    <col min="14351" max="14592" width="9.140625" style="132"/>
    <col min="14593" max="14593" width="4.5703125" style="132" customWidth="1"/>
    <col min="14594" max="14594" width="20" style="132" customWidth="1"/>
    <col min="14595" max="14596" width="11.85546875" style="132" customWidth="1"/>
    <col min="14597" max="14597" width="12.7109375" style="132" customWidth="1"/>
    <col min="14598" max="14606" width="11.85546875" style="132" customWidth="1"/>
    <col min="14607" max="14848" width="9.140625" style="132"/>
    <col min="14849" max="14849" width="4.5703125" style="132" customWidth="1"/>
    <col min="14850" max="14850" width="20" style="132" customWidth="1"/>
    <col min="14851" max="14852" width="11.85546875" style="132" customWidth="1"/>
    <col min="14853" max="14853" width="12.7109375" style="132" customWidth="1"/>
    <col min="14854" max="14862" width="11.85546875" style="132" customWidth="1"/>
    <col min="14863" max="15104" width="9.140625" style="132"/>
    <col min="15105" max="15105" width="4.5703125" style="132" customWidth="1"/>
    <col min="15106" max="15106" width="20" style="132" customWidth="1"/>
    <col min="15107" max="15108" width="11.85546875" style="132" customWidth="1"/>
    <col min="15109" max="15109" width="12.7109375" style="132" customWidth="1"/>
    <col min="15110" max="15118" width="11.85546875" style="132" customWidth="1"/>
    <col min="15119" max="15360" width="9.140625" style="132"/>
    <col min="15361" max="15361" width="4.5703125" style="132" customWidth="1"/>
    <col min="15362" max="15362" width="20" style="132" customWidth="1"/>
    <col min="15363" max="15364" width="11.85546875" style="132" customWidth="1"/>
    <col min="15365" max="15365" width="12.7109375" style="132" customWidth="1"/>
    <col min="15366" max="15374" width="11.85546875" style="132" customWidth="1"/>
    <col min="15375" max="15616" width="9.140625" style="132"/>
    <col min="15617" max="15617" width="4.5703125" style="132" customWidth="1"/>
    <col min="15618" max="15618" width="20" style="132" customWidth="1"/>
    <col min="15619" max="15620" width="11.85546875" style="132" customWidth="1"/>
    <col min="15621" max="15621" width="12.7109375" style="132" customWidth="1"/>
    <col min="15622" max="15630" width="11.85546875" style="132" customWidth="1"/>
    <col min="15631" max="15872" width="9.140625" style="132"/>
    <col min="15873" max="15873" width="4.5703125" style="132" customWidth="1"/>
    <col min="15874" max="15874" width="20" style="132" customWidth="1"/>
    <col min="15875" max="15876" width="11.85546875" style="132" customWidth="1"/>
    <col min="15877" max="15877" width="12.7109375" style="132" customWidth="1"/>
    <col min="15878" max="15886" width="11.85546875" style="132" customWidth="1"/>
    <col min="15887" max="16128" width="9.140625" style="132"/>
    <col min="16129" max="16129" width="4.5703125" style="132" customWidth="1"/>
    <col min="16130" max="16130" width="20" style="132" customWidth="1"/>
    <col min="16131" max="16132" width="11.85546875" style="132" customWidth="1"/>
    <col min="16133" max="16133" width="12.7109375" style="132" customWidth="1"/>
    <col min="16134" max="16142" width="11.85546875" style="132" customWidth="1"/>
    <col min="16143" max="16384" width="9.140625" style="132"/>
  </cols>
  <sheetData>
    <row r="1" spans="1:16" ht="19.5" customHeight="1" x14ac:dyDescent="0.25">
      <c r="B1" s="133"/>
      <c r="C1" s="134" t="s">
        <v>185</v>
      </c>
      <c r="I1" s="134" t="str">
        <f>C1</f>
        <v>Table H2: Projected Population 2010</v>
      </c>
    </row>
    <row r="2" spans="1:16" ht="15.75" customHeight="1" x14ac:dyDescent="0.25">
      <c r="C2" s="212" t="s">
        <v>99</v>
      </c>
      <c r="D2" s="135"/>
      <c r="E2" s="135"/>
      <c r="F2" s="135"/>
      <c r="G2" s="135"/>
      <c r="H2" s="135"/>
      <c r="I2" s="212" t="str">
        <f>C2</f>
        <v>Scheduled Caste</v>
      </c>
      <c r="J2" s="135"/>
      <c r="K2" s="135"/>
      <c r="L2" s="135"/>
      <c r="M2" s="135"/>
      <c r="N2" s="135"/>
    </row>
    <row r="3" spans="1:16" ht="18.75" customHeight="1" x14ac:dyDescent="0.25">
      <c r="A3" s="263" t="s">
        <v>70</v>
      </c>
      <c r="B3" s="264" t="s">
        <v>68</v>
      </c>
      <c r="C3" s="259" t="s">
        <v>151</v>
      </c>
      <c r="D3" s="260"/>
      <c r="E3" s="261"/>
      <c r="F3" s="259" t="s">
        <v>152</v>
      </c>
      <c r="G3" s="260"/>
      <c r="H3" s="261"/>
      <c r="I3" s="259" t="s">
        <v>153</v>
      </c>
      <c r="J3" s="260"/>
      <c r="K3" s="261"/>
      <c r="L3" s="259" t="s">
        <v>154</v>
      </c>
      <c r="M3" s="260"/>
      <c r="N3" s="261"/>
      <c r="O3" s="150"/>
      <c r="P3" s="150"/>
    </row>
    <row r="4" spans="1:16" s="150" customFormat="1" ht="18.75" customHeight="1" x14ac:dyDescent="0.25">
      <c r="A4" s="262"/>
      <c r="B4" s="265"/>
      <c r="C4" s="138" t="s">
        <v>155</v>
      </c>
      <c r="D4" s="138" t="s">
        <v>156</v>
      </c>
      <c r="E4" s="138" t="s">
        <v>15</v>
      </c>
      <c r="F4" s="138" t="s">
        <v>155</v>
      </c>
      <c r="G4" s="138" t="s">
        <v>156</v>
      </c>
      <c r="H4" s="138" t="s">
        <v>15</v>
      </c>
      <c r="I4" s="138" t="s">
        <v>155</v>
      </c>
      <c r="J4" s="138" t="s">
        <v>156</v>
      </c>
      <c r="K4" s="138" t="s">
        <v>15</v>
      </c>
      <c r="L4" s="138" t="s">
        <v>155</v>
      </c>
      <c r="M4" s="138" t="s">
        <v>156</v>
      </c>
      <c r="N4" s="138" t="s">
        <v>15</v>
      </c>
    </row>
    <row r="5" spans="1:16" s="152" customFormat="1" ht="10.5" customHeight="1" x14ac:dyDescent="0.25">
      <c r="A5" s="139">
        <v>1</v>
      </c>
      <c r="B5" s="151">
        <v>2</v>
      </c>
      <c r="C5" s="139">
        <v>3</v>
      </c>
      <c r="D5" s="151">
        <v>4</v>
      </c>
      <c r="E5" s="139">
        <v>5</v>
      </c>
      <c r="F5" s="151">
        <v>6</v>
      </c>
      <c r="G5" s="139">
        <v>7</v>
      </c>
      <c r="H5" s="151">
        <v>8</v>
      </c>
      <c r="I5" s="139">
        <v>9</v>
      </c>
      <c r="J5" s="151">
        <v>10</v>
      </c>
      <c r="K5" s="139">
        <v>11</v>
      </c>
      <c r="L5" s="151">
        <v>12</v>
      </c>
      <c r="M5" s="139">
        <v>13</v>
      </c>
      <c r="N5" s="151">
        <v>14</v>
      </c>
    </row>
    <row r="6" spans="1:16" ht="18.75" customHeight="1" x14ac:dyDescent="0.25">
      <c r="A6" s="141">
        <v>1</v>
      </c>
      <c r="B6" s="142" t="s">
        <v>16</v>
      </c>
      <c r="C6" s="143">
        <f>'Total Population '!C6*'SC%'!B4/100</f>
        <v>647547.75826001097</v>
      </c>
      <c r="D6" s="143">
        <f>E6-C6</f>
        <v>624111.18568991427</v>
      </c>
      <c r="E6" s="143">
        <f>'Total Population '!E6*'SC%'!D4/100</f>
        <v>1271658.9439499252</v>
      </c>
      <c r="F6" s="143">
        <f>'Total Population '!F6*'SC%'!E4/100</f>
        <v>416529.73999837332</v>
      </c>
      <c r="G6" s="143">
        <f>H6-F6</f>
        <v>396545.22047538764</v>
      </c>
      <c r="H6" s="143">
        <f>'Total Population '!H6*'SC%'!G4/100</f>
        <v>813074.96047376096</v>
      </c>
      <c r="I6" s="143">
        <f>'Total Population '!I6*'SC%'!H4/100</f>
        <v>278589.65900020191</v>
      </c>
      <c r="J6" s="143">
        <f>K6-I6</f>
        <v>256868.43626192614</v>
      </c>
      <c r="K6" s="143">
        <f>'Total Population '!K6*'SC%'!J4/100</f>
        <v>535458.09526212804</v>
      </c>
      <c r="L6" s="143">
        <f>'Total Population '!L6*'SC%'!K4/100</f>
        <v>274111.90221432649</v>
      </c>
      <c r="M6" s="143">
        <f>N6-L6</f>
        <v>248579.41676392523</v>
      </c>
      <c r="N6" s="143">
        <f>'Total Population '!N6*'SC%'!M4/100</f>
        <v>522691.31897825171</v>
      </c>
    </row>
    <row r="7" spans="1:16" ht="18.75" customHeight="1" x14ac:dyDescent="0.25">
      <c r="A7" s="141">
        <v>2</v>
      </c>
      <c r="B7" s="142" t="s">
        <v>17</v>
      </c>
      <c r="C7" s="143">
        <f>'Total Population '!C7*'SC%'!B5/100</f>
        <v>341.83850729621713</v>
      </c>
      <c r="D7" s="143">
        <f t="shared" ref="D7:D40" si="0">E7-C7</f>
        <v>322.80280981562657</v>
      </c>
      <c r="E7" s="143">
        <f>'Total Population '!E7*'SC%'!D5/100</f>
        <v>664.6413171118437</v>
      </c>
      <c r="F7" s="143">
        <f>'Total Population '!F7*'SC%'!E5/100</f>
        <v>210.97908590083659</v>
      </c>
      <c r="G7" s="143">
        <f t="shared" ref="G7:G40" si="1">H7-F7</f>
        <v>216.47889691237003</v>
      </c>
      <c r="H7" s="143">
        <f>'Total Population '!H7*'SC%'!G5/100</f>
        <v>427.45798281320663</v>
      </c>
      <c r="I7" s="143">
        <f>'Total Population '!I7*'SC%'!H5/100</f>
        <v>145.80400452241147</v>
      </c>
      <c r="J7" s="143">
        <f t="shared" ref="J7:J40" si="2">K7-I7</f>
        <v>119.62683832450463</v>
      </c>
      <c r="K7" s="143">
        <f>'Total Population '!K7*'SC%'!J5/100</f>
        <v>265.43084284691611</v>
      </c>
      <c r="L7" s="143">
        <f>'Total Population '!L7*'SC%'!K5/100</f>
        <v>141.60112359550564</v>
      </c>
      <c r="M7" s="143">
        <f t="shared" ref="M7:M40" si="3">N7-L7</f>
        <v>120.98875251419045</v>
      </c>
      <c r="N7" s="143">
        <f>'Total Population '!N7*'SC%'!M5/100</f>
        <v>262.58987610969609</v>
      </c>
    </row>
    <row r="8" spans="1:16" ht="18.75" customHeight="1" x14ac:dyDescent="0.25">
      <c r="A8" s="141">
        <v>3</v>
      </c>
      <c r="B8" s="142" t="s">
        <v>49</v>
      </c>
      <c r="C8" s="143">
        <f>'Total Population '!C8*'SC%'!B6/100</f>
        <v>106896.35667173628</v>
      </c>
      <c r="D8" s="143">
        <f t="shared" si="0"/>
        <v>103588.07245961577</v>
      </c>
      <c r="E8" s="143">
        <f>'Total Population '!E8*'SC%'!D6/100</f>
        <v>210484.42913135205</v>
      </c>
      <c r="F8" s="143">
        <f>'Total Population '!F8*'SC%'!E6/100</f>
        <v>72407.131051497185</v>
      </c>
      <c r="G8" s="143">
        <f t="shared" si="1"/>
        <v>71835.3352293098</v>
      </c>
      <c r="H8" s="143">
        <f>'Total Population '!H8*'SC%'!G6/100</f>
        <v>144242.46628080698</v>
      </c>
      <c r="I8" s="143">
        <f>'Total Population '!I8*'SC%'!H6/100</f>
        <v>47785.371667097097</v>
      </c>
      <c r="J8" s="143">
        <f t="shared" si="2"/>
        <v>47598.546841328403</v>
      </c>
      <c r="K8" s="143">
        <f>'Total Population '!K8*'SC%'!J6/100</f>
        <v>95383.9185084255</v>
      </c>
      <c r="L8" s="143">
        <f>'Total Population '!L8*'SC%'!K6/100</f>
        <v>49743.263147867721</v>
      </c>
      <c r="M8" s="143">
        <f t="shared" si="3"/>
        <v>46582.28104861184</v>
      </c>
      <c r="N8" s="143">
        <f>'Total Population '!N8*'SC%'!M6/100</f>
        <v>96325.544196479561</v>
      </c>
    </row>
    <row r="9" spans="1:16" ht="18.75" customHeight="1" x14ac:dyDescent="0.25">
      <c r="A9" s="141">
        <v>4</v>
      </c>
      <c r="B9" s="146" t="s">
        <v>50</v>
      </c>
      <c r="C9" s="143">
        <f>'Total Population '!C9*'SC%'!B7/100</f>
        <v>1052386.4938540068</v>
      </c>
      <c r="D9" s="143">
        <f t="shared" si="0"/>
        <v>934392.25801749039</v>
      </c>
      <c r="E9" s="143">
        <f>'Total Population '!E9*'SC%'!D7/100</f>
        <v>1986778.7518714971</v>
      </c>
      <c r="F9" s="143">
        <f>'Total Population '!F9*'SC%'!E7/100</f>
        <v>591749.19813140901</v>
      </c>
      <c r="G9" s="143">
        <f t="shared" si="1"/>
        <v>527380.26735385996</v>
      </c>
      <c r="H9" s="143">
        <f>'Total Population '!H9*'SC%'!G7/100</f>
        <v>1119129.465485269</v>
      </c>
      <c r="I9" s="143">
        <f>'Total Population '!I9*'SC%'!H7/100</f>
        <v>378047.68298648705</v>
      </c>
      <c r="J9" s="143">
        <f t="shared" si="2"/>
        <v>314828.11873306043</v>
      </c>
      <c r="K9" s="143">
        <f>'Total Population '!K9*'SC%'!J7/100</f>
        <v>692875.80171954748</v>
      </c>
      <c r="L9" s="143">
        <f>'Total Population '!L9*'SC%'!K7/100</f>
        <v>346554.54708829208</v>
      </c>
      <c r="M9" s="143">
        <f t="shared" si="3"/>
        <v>299137.22250687308</v>
      </c>
      <c r="N9" s="143">
        <f>'Total Population '!N9*'SC%'!M7/100</f>
        <v>645691.76959516515</v>
      </c>
    </row>
    <row r="10" spans="1:16" ht="18.75" customHeight="1" x14ac:dyDescent="0.25">
      <c r="A10" s="141">
        <v>5</v>
      </c>
      <c r="B10" s="146" t="s">
        <v>19</v>
      </c>
      <c r="C10" s="143">
        <f>'Total Population '!C10*'SC%'!B8/100</f>
        <v>167280.00136887701</v>
      </c>
      <c r="D10" s="143">
        <f t="shared" si="0"/>
        <v>159716.87168887514</v>
      </c>
      <c r="E10" s="143">
        <f>'Total Population '!E10*'SC%'!D8/100</f>
        <v>326996.87305775215</v>
      </c>
      <c r="F10" s="143">
        <f>'Total Population '!F10*'SC%'!E8/100</f>
        <v>101930.341757378</v>
      </c>
      <c r="G10" s="143">
        <f t="shared" si="1"/>
        <v>98682.554224734035</v>
      </c>
      <c r="H10" s="143">
        <f>'Total Population '!H10*'SC%'!G8/100</f>
        <v>200612.89598211204</v>
      </c>
      <c r="I10" s="143">
        <f>'Total Population '!I10*'SC%'!H8/100</f>
        <v>65189.069005912141</v>
      </c>
      <c r="J10" s="143">
        <f t="shared" si="2"/>
        <v>61144.54228627804</v>
      </c>
      <c r="K10" s="143">
        <f>'Total Population '!K10*'SC%'!J8/100</f>
        <v>126333.61129219018</v>
      </c>
      <c r="L10" s="143">
        <f>'Total Population '!L10*'SC%'!K8/100</f>
        <v>64881.888056458396</v>
      </c>
      <c r="M10" s="143">
        <f t="shared" si="3"/>
        <v>57683.964078273188</v>
      </c>
      <c r="N10" s="143">
        <f>'Total Population '!N10*'SC%'!M8/100</f>
        <v>122565.85213473158</v>
      </c>
    </row>
    <row r="11" spans="1:16" ht="18.75" customHeight="1" x14ac:dyDescent="0.25">
      <c r="A11" s="141">
        <v>6</v>
      </c>
      <c r="B11" s="142" t="s">
        <v>20</v>
      </c>
      <c r="C11" s="143">
        <f>'Total Population '!C11*'SC%'!B9/100</f>
        <v>1300.2437200484492</v>
      </c>
      <c r="D11" s="143">
        <f t="shared" si="0"/>
        <v>1304.9268059664169</v>
      </c>
      <c r="E11" s="143">
        <f>'Total Population '!E11*'SC%'!D9/100</f>
        <v>2605.170526014866</v>
      </c>
      <c r="F11" s="143">
        <f>'Total Population '!F11*'SC%'!E9/100</f>
        <v>841.13128886376478</v>
      </c>
      <c r="G11" s="143">
        <f t="shared" si="1"/>
        <v>790.23139014679521</v>
      </c>
      <c r="H11" s="143">
        <f>'Total Population '!H11*'SC%'!G9/100</f>
        <v>1631.36267901056</v>
      </c>
      <c r="I11" s="143">
        <f>'Total Population '!I11*'SC%'!H9/100</f>
        <v>550.44701673588554</v>
      </c>
      <c r="J11" s="143">
        <f t="shared" si="2"/>
        <v>532.84909020791872</v>
      </c>
      <c r="K11" s="143">
        <f>'Total Population '!K11*'SC%'!J9/100</f>
        <v>1083.2961069438043</v>
      </c>
      <c r="L11" s="143">
        <f>'Total Population '!L11*'SC%'!K9/100</f>
        <v>508.39499233520689</v>
      </c>
      <c r="M11" s="143">
        <f t="shared" si="3"/>
        <v>438.44604174438427</v>
      </c>
      <c r="N11" s="143">
        <f>'Total Population '!N11*'SC%'!M9/100</f>
        <v>946.84103407959117</v>
      </c>
    </row>
    <row r="12" spans="1:16" ht="18.75" customHeight="1" x14ac:dyDescent="0.25">
      <c r="A12" s="141">
        <v>7</v>
      </c>
      <c r="B12" s="142" t="s">
        <v>21</v>
      </c>
      <c r="C12" s="143">
        <f>'Total Population '!C12*'SC%'!B10/100</f>
        <v>211260.26239944485</v>
      </c>
      <c r="D12" s="143">
        <f t="shared" si="0"/>
        <v>181942.79320834109</v>
      </c>
      <c r="E12" s="143">
        <f>'Total Population '!E12*'SC%'!D10/100</f>
        <v>393203.05560778594</v>
      </c>
      <c r="F12" s="143">
        <f>'Total Population '!F12*'SC%'!E10/100</f>
        <v>133684.9137389544</v>
      </c>
      <c r="G12" s="143">
        <f t="shared" si="1"/>
        <v>119128.65820344767</v>
      </c>
      <c r="H12" s="143">
        <f>'Total Population '!H12*'SC%'!G10/100</f>
        <v>252813.57194240208</v>
      </c>
      <c r="I12" s="143">
        <f>'Total Population '!I12*'SC%'!H10/100</f>
        <v>91044.899239678693</v>
      </c>
      <c r="J12" s="143">
        <f t="shared" si="2"/>
        <v>81626.547541982261</v>
      </c>
      <c r="K12" s="143">
        <f>'Total Population '!K12*'SC%'!J10/100</f>
        <v>172671.44678166095</v>
      </c>
      <c r="L12" s="143">
        <f>'Total Population '!L12*'SC%'!K10/100</f>
        <v>95520.618847293576</v>
      </c>
      <c r="M12" s="143">
        <f t="shared" si="3"/>
        <v>84406.640274250967</v>
      </c>
      <c r="N12" s="143">
        <f>'Total Population '!N12*'SC%'!M10/100</f>
        <v>179927.25912154454</v>
      </c>
    </row>
    <row r="13" spans="1:16" ht="18.75" customHeight="1" x14ac:dyDescent="0.25">
      <c r="A13" s="141">
        <v>8</v>
      </c>
      <c r="B13" s="142" t="s">
        <v>22</v>
      </c>
      <c r="C13" s="143">
        <f>'Total Population '!C13*'SC%'!B11/100</f>
        <v>284813.74532485229</v>
      </c>
      <c r="D13" s="143">
        <f t="shared" si="0"/>
        <v>236196.42127915967</v>
      </c>
      <c r="E13" s="143">
        <f>'Total Population '!E13*'SC%'!D11/100</f>
        <v>521010.16660401196</v>
      </c>
      <c r="F13" s="143">
        <f>'Total Population '!F13*'SC%'!E11/100</f>
        <v>168551.27372529407</v>
      </c>
      <c r="G13" s="143">
        <f t="shared" si="1"/>
        <v>145108.84040361384</v>
      </c>
      <c r="H13" s="143">
        <f>'Total Population '!H13*'SC%'!G11/100</f>
        <v>313660.11412890791</v>
      </c>
      <c r="I13" s="143">
        <f>'Total Population '!I13*'SC%'!H11/100</f>
        <v>114654.36523881694</v>
      </c>
      <c r="J13" s="143">
        <f t="shared" si="2"/>
        <v>97615.773834338906</v>
      </c>
      <c r="K13" s="143">
        <f>'Total Population '!K13*'SC%'!J11/100</f>
        <v>212270.13907315585</v>
      </c>
      <c r="L13" s="143">
        <f>'Total Population '!L13*'SC%'!K11/100</f>
        <v>113962.4674299984</v>
      </c>
      <c r="M13" s="143">
        <f t="shared" si="3"/>
        <v>95742.577498661834</v>
      </c>
      <c r="N13" s="143">
        <f>'Total Population '!N13*'SC%'!M11/100</f>
        <v>209705.04492866024</v>
      </c>
    </row>
    <row r="14" spans="1:16" ht="18.75" customHeight="1" x14ac:dyDescent="0.25">
      <c r="A14" s="141">
        <v>9</v>
      </c>
      <c r="B14" s="142" t="s">
        <v>51</v>
      </c>
      <c r="C14" s="143">
        <f>'Total Population '!C14*'SC%'!B12/100</f>
        <v>79114.051157818263</v>
      </c>
      <c r="D14" s="143">
        <f t="shared" si="0"/>
        <v>74263.178740911651</v>
      </c>
      <c r="E14" s="143">
        <f>'Total Population '!E14*'SC%'!D12/100</f>
        <v>153377.22989872991</v>
      </c>
      <c r="F14" s="143">
        <f>'Total Population '!F14*'SC%'!E12/100</f>
        <v>49013.197373321207</v>
      </c>
      <c r="G14" s="143">
        <f t="shared" si="1"/>
        <v>45562.231551372388</v>
      </c>
      <c r="H14" s="143">
        <f>'Total Population '!H14*'SC%'!G12/100</f>
        <v>94575.428924693595</v>
      </c>
      <c r="I14" s="143">
        <f>'Total Population '!I14*'SC%'!H12/100</f>
        <v>33021.947827790354</v>
      </c>
      <c r="J14" s="143">
        <f t="shared" si="2"/>
        <v>30251.110226126897</v>
      </c>
      <c r="K14" s="143">
        <f>'Total Population '!K14*'SC%'!J12/100</f>
        <v>63273.058053917252</v>
      </c>
      <c r="L14" s="143">
        <f>'Total Population '!L14*'SC%'!K12/100</f>
        <v>32786.250149735264</v>
      </c>
      <c r="M14" s="143">
        <f t="shared" si="3"/>
        <v>29716.720288046054</v>
      </c>
      <c r="N14" s="143">
        <f>'Total Population '!N14*'SC%'!M12/100</f>
        <v>62502.970437781318</v>
      </c>
    </row>
    <row r="15" spans="1:16" ht="18.75" customHeight="1" x14ac:dyDescent="0.25">
      <c r="A15" s="141">
        <v>10</v>
      </c>
      <c r="B15" s="142" t="s">
        <v>52</v>
      </c>
      <c r="C15" s="143">
        <f>'Total Population '!C15*'SC%'!B13/100</f>
        <v>42729.832164682215</v>
      </c>
      <c r="D15" s="143">
        <f t="shared" si="0"/>
        <v>37135.077360810174</v>
      </c>
      <c r="E15" s="143">
        <f>'Total Population '!E15*'SC%'!D13/100</f>
        <v>79864.909525492389</v>
      </c>
      <c r="F15" s="143">
        <f>'Total Population '!F15*'SC%'!E13/100</f>
        <v>28650.218406600783</v>
      </c>
      <c r="G15" s="143">
        <f t="shared" si="1"/>
        <v>26152.604330987087</v>
      </c>
      <c r="H15" s="143">
        <f>'Total Population '!H15*'SC%'!G13/100</f>
        <v>54802.822737587871</v>
      </c>
      <c r="I15" s="143">
        <f>'Total Population '!I15*'SC%'!H13/100</f>
        <v>18908.765978403357</v>
      </c>
      <c r="J15" s="143">
        <f t="shared" si="2"/>
        <v>18178.787815252686</v>
      </c>
      <c r="K15" s="143">
        <f>'Total Population '!K15*'SC%'!J13/100</f>
        <v>37087.553793656043</v>
      </c>
      <c r="L15" s="143">
        <f>'Total Population '!L15*'SC%'!K13/100</f>
        <v>21723.452675443255</v>
      </c>
      <c r="M15" s="143">
        <f t="shared" si="3"/>
        <v>19977.52239406596</v>
      </c>
      <c r="N15" s="143">
        <f>'Total Population '!N15*'SC%'!M13/100</f>
        <v>41700.975069509215</v>
      </c>
    </row>
    <row r="16" spans="1:16" ht="18.75" customHeight="1" x14ac:dyDescent="0.25">
      <c r="A16" s="141">
        <v>11</v>
      </c>
      <c r="B16" s="142" t="s">
        <v>53</v>
      </c>
      <c r="C16" s="143">
        <f>'Total Population '!C16*'SC%'!B14/100</f>
        <v>229779.58537867907</v>
      </c>
      <c r="D16" s="143">
        <f t="shared" si="0"/>
        <v>218760.24177965874</v>
      </c>
      <c r="E16" s="143">
        <f>'Total Population '!E16*'SC%'!D14/100</f>
        <v>448539.82715833781</v>
      </c>
      <c r="F16" s="143">
        <f>'Total Population '!F16*'SC%'!E14/100</f>
        <v>137485.69623293212</v>
      </c>
      <c r="G16" s="143">
        <f t="shared" si="1"/>
        <v>129280.43837681829</v>
      </c>
      <c r="H16" s="143">
        <f>'Total Population '!H16*'SC%'!G14/100</f>
        <v>266766.13460975041</v>
      </c>
      <c r="I16" s="143">
        <f>'Total Population '!I16*'SC%'!H14/100</f>
        <v>91026.311828022357</v>
      </c>
      <c r="J16" s="143">
        <f t="shared" si="2"/>
        <v>80133.074216381821</v>
      </c>
      <c r="K16" s="143">
        <f>'Total Population '!K16*'SC%'!J14/100</f>
        <v>171159.38604440418</v>
      </c>
      <c r="L16" s="143">
        <f>'Total Population '!L16*'SC%'!K14/100</f>
        <v>86272.262456218421</v>
      </c>
      <c r="M16" s="143">
        <f t="shared" si="3"/>
        <v>75701.40492395818</v>
      </c>
      <c r="N16" s="143">
        <f>'Total Population '!N16*'SC%'!M14/100</f>
        <v>161973.6673801766</v>
      </c>
    </row>
    <row r="17" spans="1:14" ht="18.75" customHeight="1" x14ac:dyDescent="0.25">
      <c r="A17" s="141">
        <v>12</v>
      </c>
      <c r="B17" s="142" t="s">
        <v>25</v>
      </c>
      <c r="C17" s="143">
        <f>'Total Population '!C17*'SC%'!B15/100</f>
        <v>493575.52640952612</v>
      </c>
      <c r="D17" s="143">
        <f t="shared" si="0"/>
        <v>468987.83865112218</v>
      </c>
      <c r="E17" s="143">
        <f>'Total Population '!E17*'SC%'!D15/100</f>
        <v>962563.3650606483</v>
      </c>
      <c r="F17" s="143">
        <f>'Total Population '!F17*'SC%'!E15/100</f>
        <v>302290.32051066734</v>
      </c>
      <c r="G17" s="143">
        <f t="shared" si="1"/>
        <v>285701.08119814406</v>
      </c>
      <c r="H17" s="143">
        <f>'Total Population '!H17*'SC%'!G15/100</f>
        <v>587991.40170881141</v>
      </c>
      <c r="I17" s="143">
        <f>'Total Population '!I17*'SC%'!H15/100</f>
        <v>209460.40114140627</v>
      </c>
      <c r="J17" s="143">
        <f t="shared" si="2"/>
        <v>188294.14341604663</v>
      </c>
      <c r="K17" s="143">
        <f>'Total Population '!K17*'SC%'!J15/100</f>
        <v>397754.5445574529</v>
      </c>
      <c r="L17" s="143">
        <f>'Total Population '!L17*'SC%'!K15/100</f>
        <v>198520.09787729185</v>
      </c>
      <c r="M17" s="143">
        <f t="shared" si="3"/>
        <v>172411.92938336811</v>
      </c>
      <c r="N17" s="143">
        <f>'Total Population '!N17*'SC%'!M15/100</f>
        <v>370932.02726065996</v>
      </c>
    </row>
    <row r="18" spans="1:14" ht="18.75" customHeight="1" x14ac:dyDescent="0.25">
      <c r="A18" s="141">
        <v>13</v>
      </c>
      <c r="B18" s="142" t="s">
        <v>54</v>
      </c>
      <c r="C18" s="143">
        <f>'Total Population '!C18*'SC%'!B16/100</f>
        <v>116595.33921422884</v>
      </c>
      <c r="D18" s="143">
        <f t="shared" si="0"/>
        <v>113015.37820323072</v>
      </c>
      <c r="E18" s="143">
        <f>'Total Population '!E18*'SC%'!D16/100</f>
        <v>229610.71741745956</v>
      </c>
      <c r="F18" s="143">
        <f>'Total Population '!F18*'SC%'!E16/100</f>
        <v>73592.250095598909</v>
      </c>
      <c r="G18" s="143">
        <f t="shared" si="1"/>
        <v>72305.546884526746</v>
      </c>
      <c r="H18" s="143">
        <f>'Total Population '!H18*'SC%'!G16/100</f>
        <v>145897.79698012565</v>
      </c>
      <c r="I18" s="143">
        <f>'Total Population '!I18*'SC%'!H16/100</f>
        <v>51124.129941415536</v>
      </c>
      <c r="J18" s="143">
        <f t="shared" si="2"/>
        <v>50913.920202279842</v>
      </c>
      <c r="K18" s="143">
        <f>'Total Population '!K18*'SC%'!J16/100</f>
        <v>102038.05014369538</v>
      </c>
      <c r="L18" s="143">
        <f>'Total Population '!L18*'SC%'!K16/100</f>
        <v>51719.842509117218</v>
      </c>
      <c r="M18" s="143">
        <f t="shared" si="3"/>
        <v>51146.873104862745</v>
      </c>
      <c r="N18" s="143">
        <f>'Total Population '!N18*'SC%'!M16/100</f>
        <v>102866.71561397996</v>
      </c>
    </row>
    <row r="19" spans="1:14" ht="18.75" customHeight="1" x14ac:dyDescent="0.25">
      <c r="A19" s="141">
        <v>14</v>
      </c>
      <c r="B19" s="142" t="s">
        <v>27</v>
      </c>
      <c r="C19" s="143">
        <f>'Total Population '!C19*'SC%'!B17/100</f>
        <v>669267.35528611031</v>
      </c>
      <c r="D19" s="143">
        <f t="shared" si="0"/>
        <v>596460.65253187774</v>
      </c>
      <c r="E19" s="143">
        <f>'Total Population '!E19*'SC%'!D17/100</f>
        <v>1265728.0078179881</v>
      </c>
      <c r="F19" s="143">
        <f>'Total Population '!F19*'SC%'!E17/100</f>
        <v>388122.94175024959</v>
      </c>
      <c r="G19" s="143">
        <f t="shared" si="1"/>
        <v>353236.12606453034</v>
      </c>
      <c r="H19" s="143">
        <f>'Total Population '!H19*'SC%'!G17/100</f>
        <v>741359.06781477993</v>
      </c>
      <c r="I19" s="143">
        <f>'Total Population '!I19*'SC%'!H17/100</f>
        <v>253988.65625498182</v>
      </c>
      <c r="J19" s="143">
        <f t="shared" si="2"/>
        <v>217931.00911669241</v>
      </c>
      <c r="K19" s="143">
        <f>'Total Population '!K19*'SC%'!J17/100</f>
        <v>471919.66537167423</v>
      </c>
      <c r="L19" s="143">
        <f>'Total Population '!L19*'SC%'!K17/100</f>
        <v>246327.30427233939</v>
      </c>
      <c r="M19" s="143">
        <f t="shared" si="3"/>
        <v>200769.96277305548</v>
      </c>
      <c r="N19" s="143">
        <f>'Total Population '!N19*'SC%'!M17/100</f>
        <v>447097.26704539487</v>
      </c>
    </row>
    <row r="20" spans="1:14" ht="18.75" customHeight="1" x14ac:dyDescent="0.25">
      <c r="A20" s="141">
        <v>15</v>
      </c>
      <c r="B20" s="142" t="s">
        <v>28</v>
      </c>
      <c r="C20" s="143">
        <f>'Total Population '!C20*'SC%'!B18/100</f>
        <v>562776.0555104845</v>
      </c>
      <c r="D20" s="143">
        <f t="shared" si="0"/>
        <v>520930.44822212693</v>
      </c>
      <c r="E20" s="143">
        <f>'Total Population '!E20*'SC%'!D18/100</f>
        <v>1083706.5037326114</v>
      </c>
      <c r="F20" s="143">
        <f>'Total Population '!F20*'SC%'!E18/100</f>
        <v>352060.16957380925</v>
      </c>
      <c r="G20" s="143">
        <f t="shared" si="1"/>
        <v>329738.36385780422</v>
      </c>
      <c r="H20" s="143">
        <f>'Total Population '!H20*'SC%'!G18/100</f>
        <v>681798.53343161347</v>
      </c>
      <c r="I20" s="143">
        <f>'Total Population '!I20*'SC%'!H18/100</f>
        <v>237144.10248931698</v>
      </c>
      <c r="J20" s="143">
        <f t="shared" si="2"/>
        <v>213331.88457570688</v>
      </c>
      <c r="K20" s="143">
        <f>'Total Population '!K20*'SC%'!J18/100</f>
        <v>450475.98706502386</v>
      </c>
      <c r="L20" s="143">
        <f>'Total Population '!L20*'SC%'!K18/100</f>
        <v>238011.84750786333</v>
      </c>
      <c r="M20" s="143">
        <f t="shared" si="3"/>
        <v>205161.2692418778</v>
      </c>
      <c r="N20" s="143">
        <f>'Total Population '!N20*'SC%'!M18/100</f>
        <v>443173.11674974114</v>
      </c>
    </row>
    <row r="21" spans="1:14" ht="18.75" customHeight="1" x14ac:dyDescent="0.25">
      <c r="A21" s="141">
        <v>16</v>
      </c>
      <c r="B21" s="142" t="s">
        <v>29</v>
      </c>
      <c r="C21" s="143">
        <f>'Total Population '!C21*'SC%'!B19/100</f>
        <v>2479.2450740130957</v>
      </c>
      <c r="D21" s="143">
        <f t="shared" si="0"/>
        <v>2386.5386806227848</v>
      </c>
      <c r="E21" s="143">
        <f>'Total Population '!E21*'SC%'!D19/100</f>
        <v>4865.7837546358805</v>
      </c>
      <c r="F21" s="143">
        <f>'Total Population '!F21*'SC%'!E19/100</f>
        <v>1837.4179131325152</v>
      </c>
      <c r="G21" s="143">
        <f t="shared" si="1"/>
        <v>1827.2036634198719</v>
      </c>
      <c r="H21" s="143">
        <f>'Total Population '!H21*'SC%'!G19/100</f>
        <v>3664.6215765523871</v>
      </c>
      <c r="I21" s="143">
        <f>'Total Population '!I21*'SC%'!H19/100</f>
        <v>1330.7504233301975</v>
      </c>
      <c r="J21" s="143">
        <f t="shared" si="2"/>
        <v>1364.8197335884897</v>
      </c>
      <c r="K21" s="143">
        <f>'Total Population '!K21*'SC%'!J19/100</f>
        <v>2695.5701569186872</v>
      </c>
      <c r="L21" s="143">
        <f>'Total Population '!L21*'SC%'!K19/100</f>
        <v>1249.43562568319</v>
      </c>
      <c r="M21" s="143">
        <f t="shared" si="3"/>
        <v>1272.1379452745275</v>
      </c>
      <c r="N21" s="143">
        <f>'Total Population '!N21*'SC%'!M19/100</f>
        <v>2521.5735709577175</v>
      </c>
    </row>
    <row r="22" spans="1:14" ht="18.75" customHeight="1" x14ac:dyDescent="0.25">
      <c r="A22" s="141">
        <v>17</v>
      </c>
      <c r="B22" s="142" t="s">
        <v>30</v>
      </c>
      <c r="C22" s="143">
        <f>'Total Population '!C22*'SC%'!B20/100</f>
        <v>648.97660535925695</v>
      </c>
      <c r="D22" s="143">
        <f t="shared" si="0"/>
        <v>580.59542408046866</v>
      </c>
      <c r="E22" s="143">
        <f>'Total Population '!E22*'SC%'!D20/100</f>
        <v>1229.5720294397256</v>
      </c>
      <c r="F22" s="143">
        <f>'Total Population '!F22*'SC%'!E20/100</f>
        <v>381.3488753249689</v>
      </c>
      <c r="G22" s="143">
        <f t="shared" si="1"/>
        <v>408.50012846982594</v>
      </c>
      <c r="H22" s="143">
        <f>'Total Population '!H22*'SC%'!G20/100</f>
        <v>789.84900379479484</v>
      </c>
      <c r="I22" s="143">
        <f>'Total Population '!I22*'SC%'!H20/100</f>
        <v>272.17528144292459</v>
      </c>
      <c r="J22" s="143">
        <f t="shared" si="2"/>
        <v>266.56375952808577</v>
      </c>
      <c r="K22" s="143">
        <f>'Total Population '!K22*'SC%'!J20/100</f>
        <v>538.73904097101035</v>
      </c>
      <c r="L22" s="143">
        <f>'Total Population '!L22*'SC%'!K20/100</f>
        <v>280.8239069394304</v>
      </c>
      <c r="M22" s="143">
        <f t="shared" si="3"/>
        <v>218.08179870469735</v>
      </c>
      <c r="N22" s="143">
        <f>'Total Population '!N22*'SC%'!M20/100</f>
        <v>498.90570564412775</v>
      </c>
    </row>
    <row r="23" spans="1:14" ht="18.75" customHeight="1" x14ac:dyDescent="0.25">
      <c r="A23" s="141">
        <v>18</v>
      </c>
      <c r="B23" s="142" t="s">
        <v>31</v>
      </c>
      <c r="C23" s="143">
        <f>'Total Population '!C23*'SC%'!B21/100</f>
        <v>3.691514670896114</v>
      </c>
      <c r="D23" s="143">
        <f t="shared" si="0"/>
        <v>11.211557397114449</v>
      </c>
      <c r="E23" s="143">
        <f>'Total Population '!E23*'SC%'!D21/100</f>
        <v>14.903072068010562</v>
      </c>
      <c r="F23" s="143">
        <f>'Total Population '!F23*'SC%'!E21/100</f>
        <v>2.9715183844541819</v>
      </c>
      <c r="G23" s="143">
        <f t="shared" si="1"/>
        <v>4.0358213906744655</v>
      </c>
      <c r="H23" s="143">
        <f>'Total Population '!H23*'SC%'!G21/100</f>
        <v>7.0073397751286475</v>
      </c>
      <c r="I23" s="143">
        <f>'Total Population '!I23*'SC%'!H21/100</f>
        <v>1.9440631757074363</v>
      </c>
      <c r="J23" s="143">
        <f t="shared" si="2"/>
        <v>2.9356070492258457</v>
      </c>
      <c r="K23" s="143">
        <f>'Total Population '!K23*'SC%'!J21/100</f>
        <v>4.8796702249332817</v>
      </c>
      <c r="L23" s="143">
        <f>'Total Population '!L23*'SC%'!K21/100</f>
        <v>5.9497649358195552</v>
      </c>
      <c r="M23" s="143">
        <f t="shared" si="3"/>
        <v>2.4466407600144393</v>
      </c>
      <c r="N23" s="143">
        <f>'Total Population '!N23*'SC%'!M21/100</f>
        <v>8.3964056958339945</v>
      </c>
    </row>
    <row r="24" spans="1:14" ht="18.75" customHeight="1" x14ac:dyDescent="0.25">
      <c r="A24" s="141">
        <v>19</v>
      </c>
      <c r="B24" s="142" t="s">
        <v>55</v>
      </c>
      <c r="C24" s="143">
        <f>'Total Population '!C24*'SC%'!B22/100</f>
        <v>0</v>
      </c>
      <c r="D24" s="143">
        <f t="shared" si="0"/>
        <v>0</v>
      </c>
      <c r="E24" s="143">
        <f>'Total Population '!E24*'SC%'!D22/100</f>
        <v>0</v>
      </c>
      <c r="F24" s="143">
        <f>'Total Population '!F24*'SC%'!E22/100</f>
        <v>0</v>
      </c>
      <c r="G24" s="143">
        <f t="shared" si="1"/>
        <v>0</v>
      </c>
      <c r="H24" s="143">
        <f>'Total Population '!H24*'SC%'!G22/100</f>
        <v>0</v>
      </c>
      <c r="I24" s="143">
        <f>'Total Population '!I24*'SC%'!H22/100</f>
        <v>0</v>
      </c>
      <c r="J24" s="143">
        <f t="shared" si="2"/>
        <v>0</v>
      </c>
      <c r="K24" s="143">
        <f>'Total Population '!K24*'SC%'!J22/100</f>
        <v>0</v>
      </c>
      <c r="L24" s="143">
        <f>'Total Population '!L24*'SC%'!K22/100</f>
        <v>0</v>
      </c>
      <c r="M24" s="143">
        <f t="shared" si="3"/>
        <v>0</v>
      </c>
      <c r="N24" s="143">
        <f>'Total Population '!N24*'SC%'!M22/100</f>
        <v>0</v>
      </c>
    </row>
    <row r="25" spans="1:14" ht="18.75" customHeight="1" x14ac:dyDescent="0.25">
      <c r="A25" s="141">
        <v>20</v>
      </c>
      <c r="B25" s="142" t="s">
        <v>56</v>
      </c>
      <c r="C25" s="143">
        <f>'Total Population '!C25*'SC%'!B23/100</f>
        <v>335366.12303723121</v>
      </c>
      <c r="D25" s="143">
        <f t="shared" si="0"/>
        <v>316903.10499680572</v>
      </c>
      <c r="E25" s="143">
        <f>'Total Population '!E25*'SC%'!D23/100</f>
        <v>652269.22803403693</v>
      </c>
      <c r="F25" s="143">
        <f>'Total Population '!F25*'SC%'!E23/100</f>
        <v>207820.54011595782</v>
      </c>
      <c r="G25" s="143">
        <f t="shared" si="1"/>
        <v>197978.50678206226</v>
      </c>
      <c r="H25" s="143">
        <f>'Total Population '!H25*'SC%'!G23/100</f>
        <v>405799.04689802008</v>
      </c>
      <c r="I25" s="143">
        <f>'Total Population '!I25*'SC%'!H23/100</f>
        <v>139251.82407155226</v>
      </c>
      <c r="J25" s="143">
        <f t="shared" si="2"/>
        <v>135648.87113459344</v>
      </c>
      <c r="K25" s="143">
        <f>'Total Population '!K25*'SC%'!J23/100</f>
        <v>274900.6952061457</v>
      </c>
      <c r="L25" s="143">
        <f>'Total Population '!L25*'SC%'!K23/100</f>
        <v>140282.86297934162</v>
      </c>
      <c r="M25" s="143">
        <f t="shared" si="3"/>
        <v>133576.63651312559</v>
      </c>
      <c r="N25" s="143">
        <f>'Total Population '!N25*'SC%'!M23/100</f>
        <v>273859.49949246721</v>
      </c>
    </row>
    <row r="26" spans="1:14" ht="18.75" customHeight="1" x14ac:dyDescent="0.25">
      <c r="A26" s="141">
        <v>21</v>
      </c>
      <c r="B26" s="142" t="s">
        <v>57</v>
      </c>
      <c r="C26" s="143">
        <f>'Total Population '!C26*'SC%'!B24/100</f>
        <v>418383.27067977359</v>
      </c>
      <c r="D26" s="143">
        <f t="shared" si="0"/>
        <v>353350.09988929745</v>
      </c>
      <c r="E26" s="143">
        <f>'Total Population '!E26*'SC%'!D24/100</f>
        <v>771733.37056907103</v>
      </c>
      <c r="F26" s="143">
        <f>'Total Population '!F26*'SC%'!E24/100</f>
        <v>241380.50709779453</v>
      </c>
      <c r="G26" s="143">
        <f t="shared" si="1"/>
        <v>205475.57394720262</v>
      </c>
      <c r="H26" s="143">
        <f>'Total Population '!H26*'SC%'!G24/100</f>
        <v>446856.08104499715</v>
      </c>
      <c r="I26" s="143">
        <f>'Total Population '!I26*'SC%'!H24/100</f>
        <v>170153.33689518549</v>
      </c>
      <c r="J26" s="143">
        <f t="shared" si="2"/>
        <v>145303.87923793824</v>
      </c>
      <c r="K26" s="143">
        <f>'Total Population '!K26*'SC%'!J24/100</f>
        <v>315457.21613312373</v>
      </c>
      <c r="L26" s="143">
        <f>'Total Population '!L26*'SC%'!K24/100</f>
        <v>172936.04714866393</v>
      </c>
      <c r="M26" s="143">
        <f t="shared" si="3"/>
        <v>144890.6958359972</v>
      </c>
      <c r="N26" s="143">
        <f>'Total Population '!N26*'SC%'!M24/100</f>
        <v>317826.74298466113</v>
      </c>
    </row>
    <row r="27" spans="1:14" ht="18.75" customHeight="1" x14ac:dyDescent="0.25">
      <c r="A27" s="141">
        <v>22</v>
      </c>
      <c r="B27" s="142" t="s">
        <v>33</v>
      </c>
      <c r="C27" s="143">
        <f>'Total Population '!C27*'SC%'!B25/100</f>
        <v>735479.13446358428</v>
      </c>
      <c r="D27" s="143">
        <f t="shared" si="0"/>
        <v>640927.55083880969</v>
      </c>
      <c r="E27" s="143">
        <f>'Total Population '!E27*'SC%'!D25/100</f>
        <v>1376406.685302394</v>
      </c>
      <c r="F27" s="143">
        <f>'Total Population '!F27*'SC%'!E25/100</f>
        <v>435197.46936135401</v>
      </c>
      <c r="G27" s="143">
        <f t="shared" si="1"/>
        <v>389814.80945161905</v>
      </c>
      <c r="H27" s="143">
        <f>'Total Population '!H27*'SC%'!G25/100</f>
        <v>825012.27881297306</v>
      </c>
      <c r="I27" s="143">
        <f>'Total Population '!I27*'SC%'!H25/100</f>
        <v>289582.99178183998</v>
      </c>
      <c r="J27" s="143">
        <f t="shared" si="2"/>
        <v>249086.36134428531</v>
      </c>
      <c r="K27" s="143">
        <f>'Total Population '!K27*'SC%'!J25/100</f>
        <v>538669.35312612529</v>
      </c>
      <c r="L27" s="143">
        <f>'Total Population '!L27*'SC%'!K25/100</f>
        <v>280184.45151377522</v>
      </c>
      <c r="M27" s="143">
        <f t="shared" si="3"/>
        <v>231965.15916210262</v>
      </c>
      <c r="N27" s="143">
        <f>'Total Population '!N27*'SC%'!M25/100</f>
        <v>512149.61067587783</v>
      </c>
    </row>
    <row r="28" spans="1:14" ht="18.75" customHeight="1" x14ac:dyDescent="0.25">
      <c r="A28" s="141">
        <v>23</v>
      </c>
      <c r="B28" s="142" t="s">
        <v>34</v>
      </c>
      <c r="C28" s="143">
        <f>'Total Population '!C28*'SC%'!B26/100</f>
        <v>1365.8782098312545</v>
      </c>
      <c r="D28" s="143">
        <f t="shared" si="0"/>
        <v>1362.3836285262105</v>
      </c>
      <c r="E28" s="143">
        <f>'Total Population '!E28*'SC%'!D26/100</f>
        <v>2728.261838357465</v>
      </c>
      <c r="F28" s="143">
        <f>'Total Population '!F28*'SC%'!E26/100</f>
        <v>1123.2311702820966</v>
      </c>
      <c r="G28" s="143">
        <f t="shared" si="1"/>
        <v>1156.9893137652621</v>
      </c>
      <c r="H28" s="143">
        <f>'Total Population '!H28*'SC%'!G26/100</f>
        <v>2280.2204840473587</v>
      </c>
      <c r="I28" s="143">
        <f>'Total Population '!I28*'SC%'!H26/100</f>
        <v>679.50122412641895</v>
      </c>
      <c r="J28" s="143">
        <f t="shared" si="2"/>
        <v>714.28160769931492</v>
      </c>
      <c r="K28" s="143">
        <f>'Total Population '!K28*'SC%'!J26/100</f>
        <v>1393.7828318257339</v>
      </c>
      <c r="L28" s="143">
        <f>'Total Population '!L28*'SC%'!K26/100</f>
        <v>783.01257456069652</v>
      </c>
      <c r="M28" s="143">
        <f t="shared" si="3"/>
        <v>843.42562768649464</v>
      </c>
      <c r="N28" s="143">
        <f>'Total Population '!N28*'SC%'!M26/100</f>
        <v>1626.4382022471912</v>
      </c>
    </row>
    <row r="29" spans="1:14" ht="18.75" customHeight="1" x14ac:dyDescent="0.25">
      <c r="A29" s="141">
        <v>24</v>
      </c>
      <c r="B29" s="142" t="s">
        <v>35</v>
      </c>
      <c r="C29" s="143">
        <f>'Total Population '!C29*'SC%'!B27/100</f>
        <v>604593.57892105961</v>
      </c>
      <c r="D29" s="143">
        <f t="shared" si="0"/>
        <v>571203.65992233763</v>
      </c>
      <c r="E29" s="143">
        <f>'Total Population '!E29*'SC%'!D27/100</f>
        <v>1175797.2388433972</v>
      </c>
      <c r="F29" s="143">
        <f>'Total Population '!F29*'SC%'!E27/100</f>
        <v>357585.66655408376</v>
      </c>
      <c r="G29" s="143">
        <f t="shared" si="1"/>
        <v>343749.37491629872</v>
      </c>
      <c r="H29" s="143">
        <f>'Total Population '!H29*'SC%'!G27/100</f>
        <v>701335.04147038248</v>
      </c>
      <c r="I29" s="143">
        <f>'Total Population '!I29*'SC%'!H27/100</f>
        <v>244015.79796633526</v>
      </c>
      <c r="J29" s="143">
        <f t="shared" si="2"/>
        <v>234695.66236965323</v>
      </c>
      <c r="K29" s="143">
        <f>'Total Population '!K29*'SC%'!J27/100</f>
        <v>478711.46033598849</v>
      </c>
      <c r="L29" s="143">
        <f>'Total Population '!L29*'SC%'!K27/100</f>
        <v>241165.6850852381</v>
      </c>
      <c r="M29" s="143">
        <f t="shared" si="3"/>
        <v>227770.06945681115</v>
      </c>
      <c r="N29" s="143">
        <f>'Total Population '!N29*'SC%'!M27/100</f>
        <v>468935.75454204925</v>
      </c>
    </row>
    <row r="30" spans="1:14" ht="18.75" customHeight="1" x14ac:dyDescent="0.25">
      <c r="A30" s="141">
        <v>25</v>
      </c>
      <c r="B30" s="142" t="s">
        <v>36</v>
      </c>
      <c r="C30" s="143">
        <f>'Total Population '!C30*'SC%'!B28/100</f>
        <v>25448.287047160145</v>
      </c>
      <c r="D30" s="143">
        <f t="shared" si="0"/>
        <v>24918.824348259393</v>
      </c>
      <c r="E30" s="143">
        <f>'Total Population '!E30*'SC%'!D28/100</f>
        <v>50367.111395419539</v>
      </c>
      <c r="F30" s="143">
        <f>'Total Population '!F30*'SC%'!E28/100</f>
        <v>21903.448720937977</v>
      </c>
      <c r="G30" s="143">
        <f t="shared" si="1"/>
        <v>21558.392245424391</v>
      </c>
      <c r="H30" s="143">
        <f>'Total Population '!H30*'SC%'!G28/100</f>
        <v>43461.840966362368</v>
      </c>
      <c r="I30" s="143">
        <f>'Total Population '!I30*'SC%'!H28/100</f>
        <v>14552.528540604158</v>
      </c>
      <c r="J30" s="143">
        <f t="shared" si="2"/>
        <v>14281.47952537657</v>
      </c>
      <c r="K30" s="143">
        <f>'Total Population '!K30*'SC%'!J28/100</f>
        <v>28834.008065980728</v>
      </c>
      <c r="L30" s="143">
        <f>'Total Population '!L30*'SC%'!K28/100</f>
        <v>15207.481810115351</v>
      </c>
      <c r="M30" s="143">
        <f t="shared" si="3"/>
        <v>13836.055614711167</v>
      </c>
      <c r="N30" s="143">
        <f>'Total Population '!N30*'SC%'!M28/100</f>
        <v>29043.537424826518</v>
      </c>
    </row>
    <row r="31" spans="1:14" ht="18.75" customHeight="1" x14ac:dyDescent="0.25">
      <c r="A31" s="141">
        <v>26</v>
      </c>
      <c r="B31" s="142" t="s">
        <v>37</v>
      </c>
      <c r="C31" s="143">
        <f>'Total Population '!C31*'SC%'!B29/100</f>
        <v>2710328.5614835746</v>
      </c>
      <c r="D31" s="143">
        <f t="shared" si="0"/>
        <v>2389586.2851412161</v>
      </c>
      <c r="E31" s="143">
        <f>'Total Population '!E31*'SC%'!D29/100</f>
        <v>5099914.8466247907</v>
      </c>
      <c r="F31" s="143">
        <f>'Total Population '!F31*'SC%'!E29/100</f>
        <v>1476264.5436672189</v>
      </c>
      <c r="G31" s="143">
        <f t="shared" si="1"/>
        <v>1337172.6258427391</v>
      </c>
      <c r="H31" s="143">
        <f>'Total Population '!H31*'SC%'!G29/100</f>
        <v>2813437.169509958</v>
      </c>
      <c r="I31" s="143">
        <f>'Total Population '!I31*'SC%'!H29/100</f>
        <v>975782.9732474495</v>
      </c>
      <c r="J31" s="143">
        <f t="shared" si="2"/>
        <v>833724.87746773183</v>
      </c>
      <c r="K31" s="143">
        <f>'Total Population '!K31*'SC%'!J29/100</f>
        <v>1809507.8507151813</v>
      </c>
      <c r="L31" s="143">
        <f>'Total Population '!L31*'SC%'!K29/100</f>
        <v>934390.31689269398</v>
      </c>
      <c r="M31" s="143">
        <f t="shared" si="3"/>
        <v>779695.84107577265</v>
      </c>
      <c r="N31" s="143">
        <f>'Total Population '!N31*'SC%'!M29/100</f>
        <v>1714086.1579684666</v>
      </c>
    </row>
    <row r="32" spans="1:14" ht="18.75" customHeight="1" x14ac:dyDescent="0.25">
      <c r="A32" s="141">
        <v>27</v>
      </c>
      <c r="B32" s="142" t="s">
        <v>38</v>
      </c>
      <c r="C32" s="143">
        <f>'Total Population '!C32*'SC%'!B30/100</f>
        <v>104849.70167328423</v>
      </c>
      <c r="D32" s="143">
        <f t="shared" si="0"/>
        <v>96629.822880786873</v>
      </c>
      <c r="E32" s="143">
        <f>'Total Population '!E32*'SC%'!D30/100</f>
        <v>201479.5245540711</v>
      </c>
      <c r="F32" s="143">
        <f>'Total Population '!F32*'SC%'!E30/100</f>
        <v>58301.9881823139</v>
      </c>
      <c r="G32" s="143">
        <f t="shared" si="1"/>
        <v>52972.131138112163</v>
      </c>
      <c r="H32" s="143">
        <f>'Total Population '!H32*'SC%'!G30/100</f>
        <v>111274.11932042606</v>
      </c>
      <c r="I32" s="143">
        <f>'Total Population '!I32*'SC%'!H30/100</f>
        <v>38800.982685262068</v>
      </c>
      <c r="J32" s="143">
        <f t="shared" si="2"/>
        <v>35399.643698533058</v>
      </c>
      <c r="K32" s="143">
        <f>'Total Population '!K32*'SC%'!J30/100</f>
        <v>74200.626383795126</v>
      </c>
      <c r="L32" s="143">
        <f>'Total Population '!L32*'SC%'!K30/100</f>
        <v>38228.196897548063</v>
      </c>
      <c r="M32" s="143">
        <f t="shared" si="3"/>
        <v>33635.149572275062</v>
      </c>
      <c r="N32" s="143">
        <f>'Total Population '!N32*'SC%'!M30/100</f>
        <v>71863.346469823126</v>
      </c>
    </row>
    <row r="33" spans="1:14" ht="18.75" customHeight="1" x14ac:dyDescent="0.25">
      <c r="A33" s="141">
        <v>28</v>
      </c>
      <c r="B33" s="142" t="s">
        <v>58</v>
      </c>
      <c r="C33" s="143">
        <f>'Total Population '!C33*'SC%'!B31/100</f>
        <v>975901.93798401416</v>
      </c>
      <c r="D33" s="143">
        <f t="shared" si="0"/>
        <v>942773.0148995372</v>
      </c>
      <c r="E33" s="143">
        <f>'Total Population '!E33*'SC%'!D31/100</f>
        <v>1918674.9528835514</v>
      </c>
      <c r="F33" s="143">
        <f>'Total Population '!F33*'SC%'!E31/100</f>
        <v>644684.36072555161</v>
      </c>
      <c r="G33" s="143">
        <f t="shared" si="1"/>
        <v>623879.95517170755</v>
      </c>
      <c r="H33" s="143">
        <f>'Total Population '!H33*'SC%'!G31/100</f>
        <v>1268564.3158972592</v>
      </c>
      <c r="I33" s="143">
        <f>'Total Population '!I33*'SC%'!H31/100</f>
        <v>440950.01694743423</v>
      </c>
      <c r="J33" s="143">
        <f t="shared" si="2"/>
        <v>414624.94543936854</v>
      </c>
      <c r="K33" s="143">
        <f>'Total Population '!K33*'SC%'!J31/100</f>
        <v>855574.96238680277</v>
      </c>
      <c r="L33" s="143">
        <f>'Total Population '!L33*'SC%'!K31/100</f>
        <v>448363.44565541385</v>
      </c>
      <c r="M33" s="143">
        <f t="shared" si="3"/>
        <v>402768.65375011967</v>
      </c>
      <c r="N33" s="143">
        <f>'Total Population '!N33*'SC%'!M31/100</f>
        <v>851132.09940553352</v>
      </c>
    </row>
    <row r="34" spans="1:14" ht="18.75" customHeight="1" x14ac:dyDescent="0.25">
      <c r="A34" s="141">
        <v>29</v>
      </c>
      <c r="B34" s="142" t="s">
        <v>40</v>
      </c>
      <c r="C34" s="143">
        <f>'Total Population '!C34*'SC%'!B32/100</f>
        <v>0</v>
      </c>
      <c r="D34" s="143">
        <f t="shared" si="0"/>
        <v>0</v>
      </c>
      <c r="E34" s="143">
        <f>'Total Population '!E34*'SC%'!D32/100</f>
        <v>0</v>
      </c>
      <c r="F34" s="143">
        <f>'Total Population '!F34*'SC%'!E32/100</f>
        <v>0</v>
      </c>
      <c r="G34" s="143">
        <f t="shared" si="1"/>
        <v>0</v>
      </c>
      <c r="H34" s="143">
        <f>'Total Population '!H34*'SC%'!G32/100</f>
        <v>0</v>
      </c>
      <c r="I34" s="143">
        <f>'Total Population '!I34*'SC%'!H32/100</f>
        <v>0</v>
      </c>
      <c r="J34" s="143">
        <f t="shared" si="2"/>
        <v>0</v>
      </c>
      <c r="K34" s="143">
        <f>'Total Population '!K34*'SC%'!J32/100</f>
        <v>0</v>
      </c>
      <c r="L34" s="143">
        <f>'Total Population '!L34*'SC%'!K32/100</f>
        <v>0</v>
      </c>
      <c r="M34" s="143">
        <f t="shared" si="3"/>
        <v>0</v>
      </c>
      <c r="N34" s="143">
        <f>'Total Population '!N34*'SC%'!M32/100</f>
        <v>0</v>
      </c>
    </row>
    <row r="35" spans="1:14" ht="18.75" customHeight="1" x14ac:dyDescent="0.25">
      <c r="A35" s="141">
        <v>30</v>
      </c>
      <c r="B35" s="142" t="s">
        <v>41</v>
      </c>
      <c r="C35" s="143">
        <f>'Total Population '!C35*'SC%'!B33/100</f>
        <v>12647.744665647766</v>
      </c>
      <c r="D35" s="143">
        <f t="shared" si="0"/>
        <v>11486.620828623196</v>
      </c>
      <c r="E35" s="143">
        <f>'Total Population '!E35*'SC%'!D33/100</f>
        <v>24134.365494270962</v>
      </c>
      <c r="F35" s="143">
        <f>'Total Population '!F35*'SC%'!E33/100</f>
        <v>6725.0520712554026</v>
      </c>
      <c r="G35" s="143">
        <f t="shared" si="1"/>
        <v>6174.4237866249478</v>
      </c>
      <c r="H35" s="143">
        <f>'Total Population '!H35*'SC%'!G33/100</f>
        <v>12899.47585788035</v>
      </c>
      <c r="I35" s="143">
        <f>'Total Population '!I35*'SC%'!H33/100</f>
        <v>4578.4673633197035</v>
      </c>
      <c r="J35" s="143">
        <f t="shared" si="2"/>
        <v>5081.1580010705256</v>
      </c>
      <c r="K35" s="143">
        <f>'Total Population '!K35*'SC%'!J33/100</f>
        <v>9659.6253643902292</v>
      </c>
      <c r="L35" s="143">
        <f>'Total Population '!L35*'SC%'!K33/100</f>
        <v>4116.0445597436283</v>
      </c>
      <c r="M35" s="143">
        <f t="shared" si="3"/>
        <v>3480.2977150601655</v>
      </c>
      <c r="N35" s="143">
        <f>'Total Population '!N35*'SC%'!M33/100</f>
        <v>7596.3422748037938</v>
      </c>
    </row>
    <row r="36" spans="1:14" ht="18.75" customHeight="1" x14ac:dyDescent="0.25">
      <c r="A36" s="141">
        <v>31</v>
      </c>
      <c r="B36" s="142" t="s">
        <v>42</v>
      </c>
      <c r="C36" s="143">
        <f>'Total Population '!C36*'SC%'!B34/100</f>
        <v>299.11700586934984</v>
      </c>
      <c r="D36" s="143">
        <f t="shared" si="0"/>
        <v>314.20637257208733</v>
      </c>
      <c r="E36" s="143">
        <f>'Total Population '!E36*'SC%'!D34/100</f>
        <v>613.32337844143717</v>
      </c>
      <c r="F36" s="143">
        <f>'Total Population '!F36*'SC%'!E34/100</f>
        <v>180.83765752409192</v>
      </c>
      <c r="G36" s="143">
        <f t="shared" si="1"/>
        <v>132.94778936406908</v>
      </c>
      <c r="H36" s="143">
        <f>'Total Population '!H36*'SC%'!G34/100</f>
        <v>313.785446888161</v>
      </c>
      <c r="I36" s="143">
        <f>'Total Population '!I36*'SC%'!H34/100</f>
        <v>142.34789644012946</v>
      </c>
      <c r="J36" s="143">
        <f t="shared" si="2"/>
        <v>89.431850709102065</v>
      </c>
      <c r="K36" s="143">
        <f>'Total Population '!K36*'SC%'!J34/100</f>
        <v>231.77974714923153</v>
      </c>
      <c r="L36" s="143">
        <f>'Total Population '!L36*'SC%'!K34/100</f>
        <v>132.73462510530749</v>
      </c>
      <c r="M36" s="143">
        <f t="shared" si="3"/>
        <v>105.18452763932257</v>
      </c>
      <c r="N36" s="143">
        <f>'Total Population '!N36*'SC%'!M34/100</f>
        <v>237.91915274463005</v>
      </c>
    </row>
    <row r="37" spans="1:14" ht="18.75" customHeight="1" x14ac:dyDescent="0.25">
      <c r="A37" s="141">
        <v>32</v>
      </c>
      <c r="B37" s="142" t="s">
        <v>43</v>
      </c>
      <c r="C37" s="143">
        <f>'Total Population '!C37*'SC%'!B35/100</f>
        <v>422.35252084160385</v>
      </c>
      <c r="D37" s="143">
        <f t="shared" si="0"/>
        <v>335.26308609481231</v>
      </c>
      <c r="E37" s="143">
        <f>'Total Population '!E37*'SC%'!D35/100</f>
        <v>757.61560693641616</v>
      </c>
      <c r="F37" s="143">
        <f>'Total Population '!F37*'SC%'!E35/100</f>
        <v>296.12985179957656</v>
      </c>
      <c r="G37" s="143">
        <f t="shared" si="1"/>
        <v>242.14958188149654</v>
      </c>
      <c r="H37" s="143">
        <f>'Total Population '!H37*'SC%'!G35/100</f>
        <v>538.2794336810731</v>
      </c>
      <c r="I37" s="143">
        <f>'Total Population '!I37*'SC%'!H35/100</f>
        <v>163.87990109501945</v>
      </c>
      <c r="J37" s="143">
        <f t="shared" si="2"/>
        <v>164.46644396113967</v>
      </c>
      <c r="K37" s="143">
        <f>'Total Population '!K37*'SC%'!J35/100</f>
        <v>328.34634505615912</v>
      </c>
      <c r="L37" s="143">
        <f>'Total Population '!L37*'SC%'!K35/100</f>
        <v>151.369904995403</v>
      </c>
      <c r="M37" s="143">
        <f t="shared" si="3"/>
        <v>147.60632266380227</v>
      </c>
      <c r="N37" s="143">
        <f>'Total Population '!N37*'SC%'!M35/100</f>
        <v>298.97622765920528</v>
      </c>
    </row>
    <row r="38" spans="1:14" ht="18.75" customHeight="1" x14ac:dyDescent="0.25">
      <c r="A38" s="141">
        <v>33</v>
      </c>
      <c r="B38" s="142" t="s">
        <v>44</v>
      </c>
      <c r="C38" s="143">
        <f>'Total Population '!C38*'SC%'!B36/100</f>
        <v>139325.40990068932</v>
      </c>
      <c r="D38" s="143">
        <f t="shared" si="0"/>
        <v>122944.07600534341</v>
      </c>
      <c r="E38" s="143">
        <f>'Total Population '!E38*'SC%'!D36/100</f>
        <v>262269.48590603273</v>
      </c>
      <c r="F38" s="143">
        <f>'Total Population '!F38*'SC%'!E36/100</f>
        <v>92842.107920739538</v>
      </c>
      <c r="G38" s="143">
        <f t="shared" si="1"/>
        <v>84914.455842130963</v>
      </c>
      <c r="H38" s="143">
        <f>'Total Population '!H38*'SC%'!G36/100</f>
        <v>177756.5637628705</v>
      </c>
      <c r="I38" s="143">
        <f>'Total Population '!I38*'SC%'!H36/100</f>
        <v>65185.46348995142</v>
      </c>
      <c r="J38" s="143">
        <f t="shared" si="2"/>
        <v>60348.906913623781</v>
      </c>
      <c r="K38" s="143">
        <f>'Total Population '!K38*'SC%'!J36/100</f>
        <v>125534.3704035752</v>
      </c>
      <c r="L38" s="143">
        <f>'Total Population '!L38*'SC%'!K36/100</f>
        <v>65701.024128543737</v>
      </c>
      <c r="M38" s="143">
        <f t="shared" si="3"/>
        <v>62162.864636520782</v>
      </c>
      <c r="N38" s="143">
        <f>'Total Population '!N38*'SC%'!M36/100</f>
        <v>127863.88876506452</v>
      </c>
    </row>
    <row r="39" spans="1:14" ht="18.75" customHeight="1" x14ac:dyDescent="0.25">
      <c r="A39" s="141">
        <v>34</v>
      </c>
      <c r="B39" s="142" t="s">
        <v>59</v>
      </c>
      <c r="C39" s="143">
        <f>'Total Population '!C39*'SC%'!B37/100</f>
        <v>0</v>
      </c>
      <c r="D39" s="143">
        <f t="shared" si="0"/>
        <v>0</v>
      </c>
      <c r="E39" s="143">
        <f>'Total Population '!E39*'SC%'!D37/100</f>
        <v>0</v>
      </c>
      <c r="F39" s="143">
        <f>'Total Population '!F39*'SC%'!E37/100</f>
        <v>0</v>
      </c>
      <c r="G39" s="143">
        <f t="shared" si="1"/>
        <v>0</v>
      </c>
      <c r="H39" s="143">
        <f>'Total Population '!H39*'SC%'!G37/100</f>
        <v>0</v>
      </c>
      <c r="I39" s="143">
        <f>'Total Population '!I39*'SC%'!H37/100</f>
        <v>0</v>
      </c>
      <c r="J39" s="143">
        <f t="shared" si="2"/>
        <v>0</v>
      </c>
      <c r="K39" s="143">
        <f>'Total Population '!K39*'SC%'!J37/100</f>
        <v>0</v>
      </c>
      <c r="L39" s="143">
        <f>'Total Population '!L39*'SC%'!K37/100</f>
        <v>0</v>
      </c>
      <c r="M39" s="143">
        <f t="shared" si="3"/>
        <v>0</v>
      </c>
      <c r="N39" s="143">
        <f>'Total Population '!N39*'SC%'!M37/100</f>
        <v>0</v>
      </c>
    </row>
    <row r="40" spans="1:14" ht="18.75" customHeight="1" x14ac:dyDescent="0.25">
      <c r="A40" s="141">
        <v>35</v>
      </c>
      <c r="B40" s="142" t="s">
        <v>46</v>
      </c>
      <c r="C40" s="143">
        <f>'Total Population '!C40*'SC%'!B38/100</f>
        <v>9870.0137547556333</v>
      </c>
      <c r="D40" s="143">
        <f t="shared" si="0"/>
        <v>9832.9225806123286</v>
      </c>
      <c r="E40" s="143">
        <f>'Total Population '!E40*'SC%'!D38/100</f>
        <v>19702.936335367962</v>
      </c>
      <c r="F40" s="143">
        <f>'Total Population '!F40*'SC%'!E38/100</f>
        <v>6498.1308199351306</v>
      </c>
      <c r="G40" s="143">
        <f t="shared" si="1"/>
        <v>6534.2214423157757</v>
      </c>
      <c r="H40" s="143">
        <f>'Total Population '!H40*'SC%'!G38/100</f>
        <v>13032.352262250906</v>
      </c>
      <c r="I40" s="143">
        <f>'Total Population '!I40*'SC%'!H38/100</f>
        <v>4185.9491673016219</v>
      </c>
      <c r="J40" s="143">
        <f t="shared" si="2"/>
        <v>4383.3460160955256</v>
      </c>
      <c r="K40" s="143">
        <f>'Total Population '!K40*'SC%'!J38/100</f>
        <v>8569.2951833971474</v>
      </c>
      <c r="L40" s="143">
        <f>'Total Population '!L40*'SC%'!K38/100</f>
        <v>4416.3571581654523</v>
      </c>
      <c r="M40" s="143">
        <f t="shared" si="3"/>
        <v>4307.6271350282641</v>
      </c>
      <c r="N40" s="143">
        <f>'Total Population '!N40*'SC%'!M38/100</f>
        <v>8723.9842931937164</v>
      </c>
    </row>
    <row r="41" spans="1:14" ht="19.5" customHeight="1" x14ac:dyDescent="0.25">
      <c r="A41" s="262" t="s">
        <v>47</v>
      </c>
      <c r="B41" s="262"/>
      <c r="C41" s="147">
        <f>SUM(C6:C40)</f>
        <v>10743077.469769161</v>
      </c>
      <c r="D41" s="147">
        <f>SUM(D6:D40)</f>
        <v>9756674.3285298403</v>
      </c>
      <c r="E41" s="147">
        <f t="shared" ref="E41:N41" si="4">SUM(E6:E40)</f>
        <v>20499751.798298996</v>
      </c>
      <c r="F41" s="147">
        <f t="shared" si="4"/>
        <v>6370145.2549444409</v>
      </c>
      <c r="G41" s="147">
        <f>SUM(G6:G40)</f>
        <v>5875660.2753061261</v>
      </c>
      <c r="H41" s="147">
        <f t="shared" si="4"/>
        <v>12245805.530250564</v>
      </c>
      <c r="I41" s="147">
        <f t="shared" si="4"/>
        <v>4260312.544566635</v>
      </c>
      <c r="J41" s="147">
        <f>SUM(J6:J40)</f>
        <v>3794550.0011467384</v>
      </c>
      <c r="K41" s="147">
        <f t="shared" si="4"/>
        <v>8054862.5457133725</v>
      </c>
      <c r="L41" s="147">
        <f t="shared" si="4"/>
        <v>4168380.9805796384</v>
      </c>
      <c r="M41" s="147">
        <f>SUM(M6:M40)</f>
        <v>3628255.1524043418</v>
      </c>
      <c r="N41" s="147">
        <f t="shared" si="4"/>
        <v>7796636.1329839816</v>
      </c>
    </row>
    <row r="42" spans="1:14" ht="19.5" customHeight="1" x14ac:dyDescent="0.25">
      <c r="E42" s="149"/>
      <c r="H42" s="149"/>
      <c r="K42" s="149"/>
    </row>
    <row r="45" spans="1:14" ht="19.5" customHeight="1" x14ac:dyDescent="0.25">
      <c r="C45" s="148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ageMargins left="0.28000000000000003" right="0.16" top="0.52" bottom="0.62" header="0.36" footer="0.24"/>
  <pageSetup paperSize="9" firstPageNumber="71" orientation="portrait" useFirstPageNumber="1" horizontalDpi="300" verticalDpi="300" r:id="rId1"/>
  <headerFooter alignWithMargins="0">
    <oddFooter>&amp;LStatistics of School Education 2010-11&amp;R&amp;P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Zeros="0" view="pageBreakPreview" topLeftCell="I34" zoomScaleSheetLayoutView="100" workbookViewId="0">
      <selection activeCell="Q43" sqref="Q43"/>
    </sheetView>
  </sheetViews>
  <sheetFormatPr defaultRowHeight="19.5" customHeight="1" x14ac:dyDescent="0.25"/>
  <cols>
    <col min="1" max="1" width="4.5703125" style="132" customWidth="1"/>
    <col min="2" max="2" width="20" style="132" customWidth="1"/>
    <col min="3" max="4" width="11.85546875" style="132" customWidth="1"/>
    <col min="5" max="5" width="12.7109375" style="132" customWidth="1"/>
    <col min="6" max="14" width="11.85546875" style="132" customWidth="1"/>
    <col min="15" max="256" width="9.140625" style="132"/>
    <col min="257" max="257" width="4.5703125" style="132" customWidth="1"/>
    <col min="258" max="258" width="20" style="132" customWidth="1"/>
    <col min="259" max="260" width="11.85546875" style="132" customWidth="1"/>
    <col min="261" max="261" width="12.7109375" style="132" customWidth="1"/>
    <col min="262" max="270" width="11.85546875" style="132" customWidth="1"/>
    <col min="271" max="512" width="9.140625" style="132"/>
    <col min="513" max="513" width="4.5703125" style="132" customWidth="1"/>
    <col min="514" max="514" width="20" style="132" customWidth="1"/>
    <col min="515" max="516" width="11.85546875" style="132" customWidth="1"/>
    <col min="517" max="517" width="12.7109375" style="132" customWidth="1"/>
    <col min="518" max="526" width="11.85546875" style="132" customWidth="1"/>
    <col min="527" max="768" width="9.140625" style="132"/>
    <col min="769" max="769" width="4.5703125" style="132" customWidth="1"/>
    <col min="770" max="770" width="20" style="132" customWidth="1"/>
    <col min="771" max="772" width="11.85546875" style="132" customWidth="1"/>
    <col min="773" max="773" width="12.7109375" style="132" customWidth="1"/>
    <col min="774" max="782" width="11.85546875" style="132" customWidth="1"/>
    <col min="783" max="1024" width="9.140625" style="132"/>
    <col min="1025" max="1025" width="4.5703125" style="132" customWidth="1"/>
    <col min="1026" max="1026" width="20" style="132" customWidth="1"/>
    <col min="1027" max="1028" width="11.85546875" style="132" customWidth="1"/>
    <col min="1029" max="1029" width="12.7109375" style="132" customWidth="1"/>
    <col min="1030" max="1038" width="11.85546875" style="132" customWidth="1"/>
    <col min="1039" max="1280" width="9.140625" style="132"/>
    <col min="1281" max="1281" width="4.5703125" style="132" customWidth="1"/>
    <col min="1282" max="1282" width="20" style="132" customWidth="1"/>
    <col min="1283" max="1284" width="11.85546875" style="132" customWidth="1"/>
    <col min="1285" max="1285" width="12.7109375" style="132" customWidth="1"/>
    <col min="1286" max="1294" width="11.85546875" style="132" customWidth="1"/>
    <col min="1295" max="1536" width="9.140625" style="132"/>
    <col min="1537" max="1537" width="4.5703125" style="132" customWidth="1"/>
    <col min="1538" max="1538" width="20" style="132" customWidth="1"/>
    <col min="1539" max="1540" width="11.85546875" style="132" customWidth="1"/>
    <col min="1541" max="1541" width="12.7109375" style="132" customWidth="1"/>
    <col min="1542" max="1550" width="11.85546875" style="132" customWidth="1"/>
    <col min="1551" max="1792" width="9.140625" style="132"/>
    <col min="1793" max="1793" width="4.5703125" style="132" customWidth="1"/>
    <col min="1794" max="1794" width="20" style="132" customWidth="1"/>
    <col min="1795" max="1796" width="11.85546875" style="132" customWidth="1"/>
    <col min="1797" max="1797" width="12.7109375" style="132" customWidth="1"/>
    <col min="1798" max="1806" width="11.85546875" style="132" customWidth="1"/>
    <col min="1807" max="2048" width="9.140625" style="132"/>
    <col min="2049" max="2049" width="4.5703125" style="132" customWidth="1"/>
    <col min="2050" max="2050" width="20" style="132" customWidth="1"/>
    <col min="2051" max="2052" width="11.85546875" style="132" customWidth="1"/>
    <col min="2053" max="2053" width="12.7109375" style="132" customWidth="1"/>
    <col min="2054" max="2062" width="11.85546875" style="132" customWidth="1"/>
    <col min="2063" max="2304" width="9.140625" style="132"/>
    <col min="2305" max="2305" width="4.5703125" style="132" customWidth="1"/>
    <col min="2306" max="2306" width="20" style="132" customWidth="1"/>
    <col min="2307" max="2308" width="11.85546875" style="132" customWidth="1"/>
    <col min="2309" max="2309" width="12.7109375" style="132" customWidth="1"/>
    <col min="2310" max="2318" width="11.85546875" style="132" customWidth="1"/>
    <col min="2319" max="2560" width="9.140625" style="132"/>
    <col min="2561" max="2561" width="4.5703125" style="132" customWidth="1"/>
    <col min="2562" max="2562" width="20" style="132" customWidth="1"/>
    <col min="2563" max="2564" width="11.85546875" style="132" customWidth="1"/>
    <col min="2565" max="2565" width="12.7109375" style="132" customWidth="1"/>
    <col min="2566" max="2574" width="11.85546875" style="132" customWidth="1"/>
    <col min="2575" max="2816" width="9.140625" style="132"/>
    <col min="2817" max="2817" width="4.5703125" style="132" customWidth="1"/>
    <col min="2818" max="2818" width="20" style="132" customWidth="1"/>
    <col min="2819" max="2820" width="11.85546875" style="132" customWidth="1"/>
    <col min="2821" max="2821" width="12.7109375" style="132" customWidth="1"/>
    <col min="2822" max="2830" width="11.85546875" style="132" customWidth="1"/>
    <col min="2831" max="3072" width="9.140625" style="132"/>
    <col min="3073" max="3073" width="4.5703125" style="132" customWidth="1"/>
    <col min="3074" max="3074" width="20" style="132" customWidth="1"/>
    <col min="3075" max="3076" width="11.85546875" style="132" customWidth="1"/>
    <col min="3077" max="3077" width="12.7109375" style="132" customWidth="1"/>
    <col min="3078" max="3086" width="11.85546875" style="132" customWidth="1"/>
    <col min="3087" max="3328" width="9.140625" style="132"/>
    <col min="3329" max="3329" width="4.5703125" style="132" customWidth="1"/>
    <col min="3330" max="3330" width="20" style="132" customWidth="1"/>
    <col min="3331" max="3332" width="11.85546875" style="132" customWidth="1"/>
    <col min="3333" max="3333" width="12.7109375" style="132" customWidth="1"/>
    <col min="3334" max="3342" width="11.85546875" style="132" customWidth="1"/>
    <col min="3343" max="3584" width="9.140625" style="132"/>
    <col min="3585" max="3585" width="4.5703125" style="132" customWidth="1"/>
    <col min="3586" max="3586" width="20" style="132" customWidth="1"/>
    <col min="3587" max="3588" width="11.85546875" style="132" customWidth="1"/>
    <col min="3589" max="3589" width="12.7109375" style="132" customWidth="1"/>
    <col min="3590" max="3598" width="11.85546875" style="132" customWidth="1"/>
    <col min="3599" max="3840" width="9.140625" style="132"/>
    <col min="3841" max="3841" width="4.5703125" style="132" customWidth="1"/>
    <col min="3842" max="3842" width="20" style="132" customWidth="1"/>
    <col min="3843" max="3844" width="11.85546875" style="132" customWidth="1"/>
    <col min="3845" max="3845" width="12.7109375" style="132" customWidth="1"/>
    <col min="3846" max="3854" width="11.85546875" style="132" customWidth="1"/>
    <col min="3855" max="4096" width="9.140625" style="132"/>
    <col min="4097" max="4097" width="4.5703125" style="132" customWidth="1"/>
    <col min="4098" max="4098" width="20" style="132" customWidth="1"/>
    <col min="4099" max="4100" width="11.85546875" style="132" customWidth="1"/>
    <col min="4101" max="4101" width="12.7109375" style="132" customWidth="1"/>
    <col min="4102" max="4110" width="11.85546875" style="132" customWidth="1"/>
    <col min="4111" max="4352" width="9.140625" style="132"/>
    <col min="4353" max="4353" width="4.5703125" style="132" customWidth="1"/>
    <col min="4354" max="4354" width="20" style="132" customWidth="1"/>
    <col min="4355" max="4356" width="11.85546875" style="132" customWidth="1"/>
    <col min="4357" max="4357" width="12.7109375" style="132" customWidth="1"/>
    <col min="4358" max="4366" width="11.85546875" style="132" customWidth="1"/>
    <col min="4367" max="4608" width="9.140625" style="132"/>
    <col min="4609" max="4609" width="4.5703125" style="132" customWidth="1"/>
    <col min="4610" max="4610" width="20" style="132" customWidth="1"/>
    <col min="4611" max="4612" width="11.85546875" style="132" customWidth="1"/>
    <col min="4613" max="4613" width="12.7109375" style="132" customWidth="1"/>
    <col min="4614" max="4622" width="11.85546875" style="132" customWidth="1"/>
    <col min="4623" max="4864" width="9.140625" style="132"/>
    <col min="4865" max="4865" width="4.5703125" style="132" customWidth="1"/>
    <col min="4866" max="4866" width="20" style="132" customWidth="1"/>
    <col min="4867" max="4868" width="11.85546875" style="132" customWidth="1"/>
    <col min="4869" max="4869" width="12.7109375" style="132" customWidth="1"/>
    <col min="4870" max="4878" width="11.85546875" style="132" customWidth="1"/>
    <col min="4879" max="5120" width="9.140625" style="132"/>
    <col min="5121" max="5121" width="4.5703125" style="132" customWidth="1"/>
    <col min="5122" max="5122" width="20" style="132" customWidth="1"/>
    <col min="5123" max="5124" width="11.85546875" style="132" customWidth="1"/>
    <col min="5125" max="5125" width="12.7109375" style="132" customWidth="1"/>
    <col min="5126" max="5134" width="11.85546875" style="132" customWidth="1"/>
    <col min="5135" max="5376" width="9.140625" style="132"/>
    <col min="5377" max="5377" width="4.5703125" style="132" customWidth="1"/>
    <col min="5378" max="5378" width="20" style="132" customWidth="1"/>
    <col min="5379" max="5380" width="11.85546875" style="132" customWidth="1"/>
    <col min="5381" max="5381" width="12.7109375" style="132" customWidth="1"/>
    <col min="5382" max="5390" width="11.85546875" style="132" customWidth="1"/>
    <col min="5391" max="5632" width="9.140625" style="132"/>
    <col min="5633" max="5633" width="4.5703125" style="132" customWidth="1"/>
    <col min="5634" max="5634" width="20" style="132" customWidth="1"/>
    <col min="5635" max="5636" width="11.85546875" style="132" customWidth="1"/>
    <col min="5637" max="5637" width="12.7109375" style="132" customWidth="1"/>
    <col min="5638" max="5646" width="11.85546875" style="132" customWidth="1"/>
    <col min="5647" max="5888" width="9.140625" style="132"/>
    <col min="5889" max="5889" width="4.5703125" style="132" customWidth="1"/>
    <col min="5890" max="5890" width="20" style="132" customWidth="1"/>
    <col min="5891" max="5892" width="11.85546875" style="132" customWidth="1"/>
    <col min="5893" max="5893" width="12.7109375" style="132" customWidth="1"/>
    <col min="5894" max="5902" width="11.85546875" style="132" customWidth="1"/>
    <col min="5903" max="6144" width="9.140625" style="132"/>
    <col min="6145" max="6145" width="4.5703125" style="132" customWidth="1"/>
    <col min="6146" max="6146" width="20" style="132" customWidth="1"/>
    <col min="6147" max="6148" width="11.85546875" style="132" customWidth="1"/>
    <col min="6149" max="6149" width="12.7109375" style="132" customWidth="1"/>
    <col min="6150" max="6158" width="11.85546875" style="132" customWidth="1"/>
    <col min="6159" max="6400" width="9.140625" style="132"/>
    <col min="6401" max="6401" width="4.5703125" style="132" customWidth="1"/>
    <col min="6402" max="6402" width="20" style="132" customWidth="1"/>
    <col min="6403" max="6404" width="11.85546875" style="132" customWidth="1"/>
    <col min="6405" max="6405" width="12.7109375" style="132" customWidth="1"/>
    <col min="6406" max="6414" width="11.85546875" style="132" customWidth="1"/>
    <col min="6415" max="6656" width="9.140625" style="132"/>
    <col min="6657" max="6657" width="4.5703125" style="132" customWidth="1"/>
    <col min="6658" max="6658" width="20" style="132" customWidth="1"/>
    <col min="6659" max="6660" width="11.85546875" style="132" customWidth="1"/>
    <col min="6661" max="6661" width="12.7109375" style="132" customWidth="1"/>
    <col min="6662" max="6670" width="11.85546875" style="132" customWidth="1"/>
    <col min="6671" max="6912" width="9.140625" style="132"/>
    <col min="6913" max="6913" width="4.5703125" style="132" customWidth="1"/>
    <col min="6914" max="6914" width="20" style="132" customWidth="1"/>
    <col min="6915" max="6916" width="11.85546875" style="132" customWidth="1"/>
    <col min="6917" max="6917" width="12.7109375" style="132" customWidth="1"/>
    <col min="6918" max="6926" width="11.85546875" style="132" customWidth="1"/>
    <col min="6927" max="7168" width="9.140625" style="132"/>
    <col min="7169" max="7169" width="4.5703125" style="132" customWidth="1"/>
    <col min="7170" max="7170" width="20" style="132" customWidth="1"/>
    <col min="7171" max="7172" width="11.85546875" style="132" customWidth="1"/>
    <col min="7173" max="7173" width="12.7109375" style="132" customWidth="1"/>
    <col min="7174" max="7182" width="11.85546875" style="132" customWidth="1"/>
    <col min="7183" max="7424" width="9.140625" style="132"/>
    <col min="7425" max="7425" width="4.5703125" style="132" customWidth="1"/>
    <col min="7426" max="7426" width="20" style="132" customWidth="1"/>
    <col min="7427" max="7428" width="11.85546875" style="132" customWidth="1"/>
    <col min="7429" max="7429" width="12.7109375" style="132" customWidth="1"/>
    <col min="7430" max="7438" width="11.85546875" style="132" customWidth="1"/>
    <col min="7439" max="7680" width="9.140625" style="132"/>
    <col min="7681" max="7681" width="4.5703125" style="132" customWidth="1"/>
    <col min="7682" max="7682" width="20" style="132" customWidth="1"/>
    <col min="7683" max="7684" width="11.85546875" style="132" customWidth="1"/>
    <col min="7685" max="7685" width="12.7109375" style="132" customWidth="1"/>
    <col min="7686" max="7694" width="11.85546875" style="132" customWidth="1"/>
    <col min="7695" max="7936" width="9.140625" style="132"/>
    <col min="7937" max="7937" width="4.5703125" style="132" customWidth="1"/>
    <col min="7938" max="7938" width="20" style="132" customWidth="1"/>
    <col min="7939" max="7940" width="11.85546875" style="132" customWidth="1"/>
    <col min="7941" max="7941" width="12.7109375" style="132" customWidth="1"/>
    <col min="7942" max="7950" width="11.85546875" style="132" customWidth="1"/>
    <col min="7951" max="8192" width="9.140625" style="132"/>
    <col min="8193" max="8193" width="4.5703125" style="132" customWidth="1"/>
    <col min="8194" max="8194" width="20" style="132" customWidth="1"/>
    <col min="8195" max="8196" width="11.85546875" style="132" customWidth="1"/>
    <col min="8197" max="8197" width="12.7109375" style="132" customWidth="1"/>
    <col min="8198" max="8206" width="11.85546875" style="132" customWidth="1"/>
    <col min="8207" max="8448" width="9.140625" style="132"/>
    <col min="8449" max="8449" width="4.5703125" style="132" customWidth="1"/>
    <col min="8450" max="8450" width="20" style="132" customWidth="1"/>
    <col min="8451" max="8452" width="11.85546875" style="132" customWidth="1"/>
    <col min="8453" max="8453" width="12.7109375" style="132" customWidth="1"/>
    <col min="8454" max="8462" width="11.85546875" style="132" customWidth="1"/>
    <col min="8463" max="8704" width="9.140625" style="132"/>
    <col min="8705" max="8705" width="4.5703125" style="132" customWidth="1"/>
    <col min="8706" max="8706" width="20" style="132" customWidth="1"/>
    <col min="8707" max="8708" width="11.85546875" style="132" customWidth="1"/>
    <col min="8709" max="8709" width="12.7109375" style="132" customWidth="1"/>
    <col min="8710" max="8718" width="11.85546875" style="132" customWidth="1"/>
    <col min="8719" max="8960" width="9.140625" style="132"/>
    <col min="8961" max="8961" width="4.5703125" style="132" customWidth="1"/>
    <col min="8962" max="8962" width="20" style="132" customWidth="1"/>
    <col min="8963" max="8964" width="11.85546875" style="132" customWidth="1"/>
    <col min="8965" max="8965" width="12.7109375" style="132" customWidth="1"/>
    <col min="8966" max="8974" width="11.85546875" style="132" customWidth="1"/>
    <col min="8975" max="9216" width="9.140625" style="132"/>
    <col min="9217" max="9217" width="4.5703125" style="132" customWidth="1"/>
    <col min="9218" max="9218" width="20" style="132" customWidth="1"/>
    <col min="9219" max="9220" width="11.85546875" style="132" customWidth="1"/>
    <col min="9221" max="9221" width="12.7109375" style="132" customWidth="1"/>
    <col min="9222" max="9230" width="11.85546875" style="132" customWidth="1"/>
    <col min="9231" max="9472" width="9.140625" style="132"/>
    <col min="9473" max="9473" width="4.5703125" style="132" customWidth="1"/>
    <col min="9474" max="9474" width="20" style="132" customWidth="1"/>
    <col min="9475" max="9476" width="11.85546875" style="132" customWidth="1"/>
    <col min="9477" max="9477" width="12.7109375" style="132" customWidth="1"/>
    <col min="9478" max="9486" width="11.85546875" style="132" customWidth="1"/>
    <col min="9487" max="9728" width="9.140625" style="132"/>
    <col min="9729" max="9729" width="4.5703125" style="132" customWidth="1"/>
    <col min="9730" max="9730" width="20" style="132" customWidth="1"/>
    <col min="9731" max="9732" width="11.85546875" style="132" customWidth="1"/>
    <col min="9733" max="9733" width="12.7109375" style="132" customWidth="1"/>
    <col min="9734" max="9742" width="11.85546875" style="132" customWidth="1"/>
    <col min="9743" max="9984" width="9.140625" style="132"/>
    <col min="9985" max="9985" width="4.5703125" style="132" customWidth="1"/>
    <col min="9986" max="9986" width="20" style="132" customWidth="1"/>
    <col min="9987" max="9988" width="11.85546875" style="132" customWidth="1"/>
    <col min="9989" max="9989" width="12.7109375" style="132" customWidth="1"/>
    <col min="9990" max="9998" width="11.85546875" style="132" customWidth="1"/>
    <col min="9999" max="10240" width="9.140625" style="132"/>
    <col min="10241" max="10241" width="4.5703125" style="132" customWidth="1"/>
    <col min="10242" max="10242" width="20" style="132" customWidth="1"/>
    <col min="10243" max="10244" width="11.85546875" style="132" customWidth="1"/>
    <col min="10245" max="10245" width="12.7109375" style="132" customWidth="1"/>
    <col min="10246" max="10254" width="11.85546875" style="132" customWidth="1"/>
    <col min="10255" max="10496" width="9.140625" style="132"/>
    <col min="10497" max="10497" width="4.5703125" style="132" customWidth="1"/>
    <col min="10498" max="10498" width="20" style="132" customWidth="1"/>
    <col min="10499" max="10500" width="11.85546875" style="132" customWidth="1"/>
    <col min="10501" max="10501" width="12.7109375" style="132" customWidth="1"/>
    <col min="10502" max="10510" width="11.85546875" style="132" customWidth="1"/>
    <col min="10511" max="10752" width="9.140625" style="132"/>
    <col min="10753" max="10753" width="4.5703125" style="132" customWidth="1"/>
    <col min="10754" max="10754" width="20" style="132" customWidth="1"/>
    <col min="10755" max="10756" width="11.85546875" style="132" customWidth="1"/>
    <col min="10757" max="10757" width="12.7109375" style="132" customWidth="1"/>
    <col min="10758" max="10766" width="11.85546875" style="132" customWidth="1"/>
    <col min="10767" max="11008" width="9.140625" style="132"/>
    <col min="11009" max="11009" width="4.5703125" style="132" customWidth="1"/>
    <col min="11010" max="11010" width="20" style="132" customWidth="1"/>
    <col min="11011" max="11012" width="11.85546875" style="132" customWidth="1"/>
    <col min="11013" max="11013" width="12.7109375" style="132" customWidth="1"/>
    <col min="11014" max="11022" width="11.85546875" style="132" customWidth="1"/>
    <col min="11023" max="11264" width="9.140625" style="132"/>
    <col min="11265" max="11265" width="4.5703125" style="132" customWidth="1"/>
    <col min="11266" max="11266" width="20" style="132" customWidth="1"/>
    <col min="11267" max="11268" width="11.85546875" style="132" customWidth="1"/>
    <col min="11269" max="11269" width="12.7109375" style="132" customWidth="1"/>
    <col min="11270" max="11278" width="11.85546875" style="132" customWidth="1"/>
    <col min="11279" max="11520" width="9.140625" style="132"/>
    <col min="11521" max="11521" width="4.5703125" style="132" customWidth="1"/>
    <col min="11522" max="11522" width="20" style="132" customWidth="1"/>
    <col min="11523" max="11524" width="11.85546875" style="132" customWidth="1"/>
    <col min="11525" max="11525" width="12.7109375" style="132" customWidth="1"/>
    <col min="11526" max="11534" width="11.85546875" style="132" customWidth="1"/>
    <col min="11535" max="11776" width="9.140625" style="132"/>
    <col min="11777" max="11777" width="4.5703125" style="132" customWidth="1"/>
    <col min="11778" max="11778" width="20" style="132" customWidth="1"/>
    <col min="11779" max="11780" width="11.85546875" style="132" customWidth="1"/>
    <col min="11781" max="11781" width="12.7109375" style="132" customWidth="1"/>
    <col min="11782" max="11790" width="11.85546875" style="132" customWidth="1"/>
    <col min="11791" max="12032" width="9.140625" style="132"/>
    <col min="12033" max="12033" width="4.5703125" style="132" customWidth="1"/>
    <col min="12034" max="12034" width="20" style="132" customWidth="1"/>
    <col min="12035" max="12036" width="11.85546875" style="132" customWidth="1"/>
    <col min="12037" max="12037" width="12.7109375" style="132" customWidth="1"/>
    <col min="12038" max="12046" width="11.85546875" style="132" customWidth="1"/>
    <col min="12047" max="12288" width="9.140625" style="132"/>
    <col min="12289" max="12289" width="4.5703125" style="132" customWidth="1"/>
    <col min="12290" max="12290" width="20" style="132" customWidth="1"/>
    <col min="12291" max="12292" width="11.85546875" style="132" customWidth="1"/>
    <col min="12293" max="12293" width="12.7109375" style="132" customWidth="1"/>
    <col min="12294" max="12302" width="11.85546875" style="132" customWidth="1"/>
    <col min="12303" max="12544" width="9.140625" style="132"/>
    <col min="12545" max="12545" width="4.5703125" style="132" customWidth="1"/>
    <col min="12546" max="12546" width="20" style="132" customWidth="1"/>
    <col min="12547" max="12548" width="11.85546875" style="132" customWidth="1"/>
    <col min="12549" max="12549" width="12.7109375" style="132" customWidth="1"/>
    <col min="12550" max="12558" width="11.85546875" style="132" customWidth="1"/>
    <col min="12559" max="12800" width="9.140625" style="132"/>
    <col min="12801" max="12801" width="4.5703125" style="132" customWidth="1"/>
    <col min="12802" max="12802" width="20" style="132" customWidth="1"/>
    <col min="12803" max="12804" width="11.85546875" style="132" customWidth="1"/>
    <col min="12805" max="12805" width="12.7109375" style="132" customWidth="1"/>
    <col min="12806" max="12814" width="11.85546875" style="132" customWidth="1"/>
    <col min="12815" max="13056" width="9.140625" style="132"/>
    <col min="13057" max="13057" width="4.5703125" style="132" customWidth="1"/>
    <col min="13058" max="13058" width="20" style="132" customWidth="1"/>
    <col min="13059" max="13060" width="11.85546875" style="132" customWidth="1"/>
    <col min="13061" max="13061" width="12.7109375" style="132" customWidth="1"/>
    <col min="13062" max="13070" width="11.85546875" style="132" customWidth="1"/>
    <col min="13071" max="13312" width="9.140625" style="132"/>
    <col min="13313" max="13313" width="4.5703125" style="132" customWidth="1"/>
    <col min="13314" max="13314" width="20" style="132" customWidth="1"/>
    <col min="13315" max="13316" width="11.85546875" style="132" customWidth="1"/>
    <col min="13317" max="13317" width="12.7109375" style="132" customWidth="1"/>
    <col min="13318" max="13326" width="11.85546875" style="132" customWidth="1"/>
    <col min="13327" max="13568" width="9.140625" style="132"/>
    <col min="13569" max="13569" width="4.5703125" style="132" customWidth="1"/>
    <col min="13570" max="13570" width="20" style="132" customWidth="1"/>
    <col min="13571" max="13572" width="11.85546875" style="132" customWidth="1"/>
    <col min="13573" max="13573" width="12.7109375" style="132" customWidth="1"/>
    <col min="13574" max="13582" width="11.85546875" style="132" customWidth="1"/>
    <col min="13583" max="13824" width="9.140625" style="132"/>
    <col min="13825" max="13825" width="4.5703125" style="132" customWidth="1"/>
    <col min="13826" max="13826" width="20" style="132" customWidth="1"/>
    <col min="13827" max="13828" width="11.85546875" style="132" customWidth="1"/>
    <col min="13829" max="13829" width="12.7109375" style="132" customWidth="1"/>
    <col min="13830" max="13838" width="11.85546875" style="132" customWidth="1"/>
    <col min="13839" max="14080" width="9.140625" style="132"/>
    <col min="14081" max="14081" width="4.5703125" style="132" customWidth="1"/>
    <col min="14082" max="14082" width="20" style="132" customWidth="1"/>
    <col min="14083" max="14084" width="11.85546875" style="132" customWidth="1"/>
    <col min="14085" max="14085" width="12.7109375" style="132" customWidth="1"/>
    <col min="14086" max="14094" width="11.85546875" style="132" customWidth="1"/>
    <col min="14095" max="14336" width="9.140625" style="132"/>
    <col min="14337" max="14337" width="4.5703125" style="132" customWidth="1"/>
    <col min="14338" max="14338" width="20" style="132" customWidth="1"/>
    <col min="14339" max="14340" width="11.85546875" style="132" customWidth="1"/>
    <col min="14341" max="14341" width="12.7109375" style="132" customWidth="1"/>
    <col min="14342" max="14350" width="11.85546875" style="132" customWidth="1"/>
    <col min="14351" max="14592" width="9.140625" style="132"/>
    <col min="14593" max="14593" width="4.5703125" style="132" customWidth="1"/>
    <col min="14594" max="14594" width="20" style="132" customWidth="1"/>
    <col min="14595" max="14596" width="11.85546875" style="132" customWidth="1"/>
    <col min="14597" max="14597" width="12.7109375" style="132" customWidth="1"/>
    <col min="14598" max="14606" width="11.85546875" style="132" customWidth="1"/>
    <col min="14607" max="14848" width="9.140625" style="132"/>
    <col min="14849" max="14849" width="4.5703125" style="132" customWidth="1"/>
    <col min="14850" max="14850" width="20" style="132" customWidth="1"/>
    <col min="14851" max="14852" width="11.85546875" style="132" customWidth="1"/>
    <col min="14853" max="14853" width="12.7109375" style="132" customWidth="1"/>
    <col min="14854" max="14862" width="11.85546875" style="132" customWidth="1"/>
    <col min="14863" max="15104" width="9.140625" style="132"/>
    <col min="15105" max="15105" width="4.5703125" style="132" customWidth="1"/>
    <col min="15106" max="15106" width="20" style="132" customWidth="1"/>
    <col min="15107" max="15108" width="11.85546875" style="132" customWidth="1"/>
    <col min="15109" max="15109" width="12.7109375" style="132" customWidth="1"/>
    <col min="15110" max="15118" width="11.85546875" style="132" customWidth="1"/>
    <col min="15119" max="15360" width="9.140625" style="132"/>
    <col min="15361" max="15361" width="4.5703125" style="132" customWidth="1"/>
    <col min="15362" max="15362" width="20" style="132" customWidth="1"/>
    <col min="15363" max="15364" width="11.85546875" style="132" customWidth="1"/>
    <col min="15365" max="15365" width="12.7109375" style="132" customWidth="1"/>
    <col min="15366" max="15374" width="11.85546875" style="132" customWidth="1"/>
    <col min="15375" max="15616" width="9.140625" style="132"/>
    <col min="15617" max="15617" width="4.5703125" style="132" customWidth="1"/>
    <col min="15618" max="15618" width="20" style="132" customWidth="1"/>
    <col min="15619" max="15620" width="11.85546875" style="132" customWidth="1"/>
    <col min="15621" max="15621" width="12.7109375" style="132" customWidth="1"/>
    <col min="15622" max="15630" width="11.85546875" style="132" customWidth="1"/>
    <col min="15631" max="15872" width="9.140625" style="132"/>
    <col min="15873" max="15873" width="4.5703125" style="132" customWidth="1"/>
    <col min="15874" max="15874" width="20" style="132" customWidth="1"/>
    <col min="15875" max="15876" width="11.85546875" style="132" customWidth="1"/>
    <col min="15877" max="15877" width="12.7109375" style="132" customWidth="1"/>
    <col min="15878" max="15886" width="11.85546875" style="132" customWidth="1"/>
    <col min="15887" max="16128" width="9.140625" style="132"/>
    <col min="16129" max="16129" width="4.5703125" style="132" customWidth="1"/>
    <col min="16130" max="16130" width="20" style="132" customWidth="1"/>
    <col min="16131" max="16132" width="11.85546875" style="132" customWidth="1"/>
    <col min="16133" max="16133" width="12.7109375" style="132" customWidth="1"/>
    <col min="16134" max="16142" width="11.85546875" style="132" customWidth="1"/>
    <col min="16143" max="16384" width="9.140625" style="132"/>
  </cols>
  <sheetData>
    <row r="1" spans="1:16" ht="19.5" customHeight="1" x14ac:dyDescent="0.25">
      <c r="B1" s="133"/>
      <c r="C1" s="134" t="s">
        <v>186</v>
      </c>
      <c r="I1" s="134" t="str">
        <f>C1</f>
        <v>Table H3: Projected Population 2010</v>
      </c>
    </row>
    <row r="2" spans="1:16" ht="18" customHeight="1" x14ac:dyDescent="0.25">
      <c r="C2" s="212" t="s">
        <v>100</v>
      </c>
      <c r="D2" s="135"/>
      <c r="E2" s="135"/>
      <c r="F2" s="135"/>
      <c r="G2" s="135"/>
      <c r="H2" s="135"/>
      <c r="I2" s="212" t="str">
        <f>C2</f>
        <v>Scheduled Tribe</v>
      </c>
      <c r="J2" s="135"/>
      <c r="K2" s="135"/>
      <c r="L2" s="135"/>
      <c r="M2" s="135"/>
      <c r="N2" s="135"/>
    </row>
    <row r="3" spans="1:16" ht="18.75" customHeight="1" x14ac:dyDescent="0.25">
      <c r="A3" s="263" t="s">
        <v>70</v>
      </c>
      <c r="B3" s="264" t="s">
        <v>68</v>
      </c>
      <c r="C3" s="259" t="s">
        <v>151</v>
      </c>
      <c r="D3" s="260"/>
      <c r="E3" s="261"/>
      <c r="F3" s="259" t="s">
        <v>152</v>
      </c>
      <c r="G3" s="260"/>
      <c r="H3" s="261"/>
      <c r="I3" s="259" t="s">
        <v>153</v>
      </c>
      <c r="J3" s="260"/>
      <c r="K3" s="261"/>
      <c r="L3" s="259" t="s">
        <v>154</v>
      </c>
      <c r="M3" s="260"/>
      <c r="N3" s="261"/>
      <c r="O3" s="150"/>
      <c r="P3" s="150"/>
    </row>
    <row r="4" spans="1:16" s="150" customFormat="1" ht="18.75" customHeight="1" x14ac:dyDescent="0.25">
      <c r="A4" s="262"/>
      <c r="B4" s="265"/>
      <c r="C4" s="138" t="s">
        <v>155</v>
      </c>
      <c r="D4" s="138" t="s">
        <v>156</v>
      </c>
      <c r="E4" s="138" t="s">
        <v>15</v>
      </c>
      <c r="F4" s="138" t="s">
        <v>155</v>
      </c>
      <c r="G4" s="138" t="s">
        <v>156</v>
      </c>
      <c r="H4" s="138" t="s">
        <v>15</v>
      </c>
      <c r="I4" s="138" t="s">
        <v>155</v>
      </c>
      <c r="J4" s="138" t="s">
        <v>156</v>
      </c>
      <c r="K4" s="138" t="s">
        <v>15</v>
      </c>
      <c r="L4" s="138" t="s">
        <v>155</v>
      </c>
      <c r="M4" s="138" t="s">
        <v>156</v>
      </c>
      <c r="N4" s="138" t="s">
        <v>15</v>
      </c>
    </row>
    <row r="5" spans="1:16" s="152" customFormat="1" ht="10.5" customHeight="1" x14ac:dyDescent="0.25">
      <c r="A5" s="139">
        <v>1</v>
      </c>
      <c r="B5" s="151">
        <v>2</v>
      </c>
      <c r="C5" s="139">
        <v>3</v>
      </c>
      <c r="D5" s="151">
        <v>4</v>
      </c>
      <c r="E5" s="139">
        <v>5</v>
      </c>
      <c r="F5" s="151">
        <v>6</v>
      </c>
      <c r="G5" s="139">
        <v>7</v>
      </c>
      <c r="H5" s="151">
        <v>8</v>
      </c>
      <c r="I5" s="139">
        <v>9</v>
      </c>
      <c r="J5" s="151">
        <v>10</v>
      </c>
      <c r="K5" s="139">
        <v>11</v>
      </c>
      <c r="L5" s="151">
        <v>12</v>
      </c>
      <c r="M5" s="139">
        <v>13</v>
      </c>
      <c r="N5" s="151">
        <v>14</v>
      </c>
    </row>
    <row r="6" spans="1:16" ht="18.75" customHeight="1" x14ac:dyDescent="0.25">
      <c r="A6" s="141">
        <v>1</v>
      </c>
      <c r="B6" s="142" t="s">
        <v>16</v>
      </c>
      <c r="C6" s="143">
        <f>'Total Population '!C6*'ST%'!B4/100</f>
        <v>323991.24565665564</v>
      </c>
      <c r="D6" s="143">
        <f>E6-C6</f>
        <v>302665.67762675451</v>
      </c>
      <c r="E6" s="143">
        <f>'Total Population '!E6*'ST%'!D4/100</f>
        <v>626656.92328341014</v>
      </c>
      <c r="F6" s="143">
        <f>'Total Population '!F6*'ST%'!E4/100</f>
        <v>168403.06302714773</v>
      </c>
      <c r="G6" s="143">
        <f>H6-F6</f>
        <v>146554.28762454813</v>
      </c>
      <c r="H6" s="143">
        <f>'Total Population '!H6*'ST%'!G4/100</f>
        <v>314957.35065169586</v>
      </c>
      <c r="I6" s="143">
        <f>'Total Population '!I6*'ST%'!H4/100</f>
        <v>112767.54821176214</v>
      </c>
      <c r="J6" s="143">
        <f>K6-I6</f>
        <v>95725.864034132552</v>
      </c>
      <c r="K6" s="143">
        <f>'Total Population '!K6*'ST%'!J4/100</f>
        <v>208493.41224589469</v>
      </c>
      <c r="L6" s="143">
        <f>'Total Population '!L6*'ST%'!K4/100</f>
        <v>96304.684669542316</v>
      </c>
      <c r="M6" s="143">
        <f>N6-L6</f>
        <v>89795.343298736363</v>
      </c>
      <c r="N6" s="143">
        <f>'Total Population '!N6*'ST%'!M4/100</f>
        <v>186100.02796827868</v>
      </c>
    </row>
    <row r="7" spans="1:16" ht="18.75" customHeight="1" x14ac:dyDescent="0.25">
      <c r="A7" s="141">
        <v>2</v>
      </c>
      <c r="B7" s="142" t="s">
        <v>17</v>
      </c>
      <c r="C7" s="143">
        <f>'Total Population '!C7*'ST%'!B5/100</f>
        <v>42961.643414815509</v>
      </c>
      <c r="D7" s="143">
        <f t="shared" ref="D7:D40" si="0">E7-C7</f>
        <v>42341.940159435952</v>
      </c>
      <c r="E7" s="143">
        <f>'Total Population '!E7*'ST%'!D5/100</f>
        <v>85303.583574251461</v>
      </c>
      <c r="F7" s="143">
        <f>'Total Population '!F7*'ST%'!E5/100</f>
        <v>25513.611711895537</v>
      </c>
      <c r="G7" s="143">
        <f t="shared" ref="G7:G40" si="1">H7-F7</f>
        <v>26142.733419589887</v>
      </c>
      <c r="H7" s="143">
        <f>'Total Population '!H7*'ST%'!G5/100</f>
        <v>51656.345131485425</v>
      </c>
      <c r="I7" s="143">
        <f>'Total Population '!I7*'ST%'!H5/100</f>
        <v>18285.766220504029</v>
      </c>
      <c r="J7" s="143">
        <f t="shared" ref="J7:J40" si="2">K7-I7</f>
        <v>17982.62607820363</v>
      </c>
      <c r="K7" s="143">
        <f>'Total Population '!K7*'ST%'!J5/100</f>
        <v>36268.392298707658</v>
      </c>
      <c r="L7" s="143">
        <f>'Total Population '!L7*'ST%'!K5/100</f>
        <v>16557.812057407231</v>
      </c>
      <c r="M7" s="143">
        <f t="shared" ref="M7:M40" si="3">N7-L7</f>
        <v>16158.008808588471</v>
      </c>
      <c r="N7" s="143">
        <f>'Total Population '!N7*'ST%'!M5/100</f>
        <v>32715.820865995702</v>
      </c>
    </row>
    <row r="8" spans="1:16" ht="18.75" customHeight="1" x14ac:dyDescent="0.25">
      <c r="A8" s="141">
        <v>3</v>
      </c>
      <c r="B8" s="142" t="s">
        <v>49</v>
      </c>
      <c r="C8" s="143">
        <f>'Total Population '!C8*'ST%'!B6/100</f>
        <v>198976.65852721341</v>
      </c>
      <c r="D8" s="143">
        <f t="shared" si="0"/>
        <v>194070.82950592288</v>
      </c>
      <c r="E8" s="143">
        <f>'Total Population '!E8*'ST%'!D6/100</f>
        <v>393047.48803313629</v>
      </c>
      <c r="F8" s="143">
        <f>'Total Population '!F8*'ST%'!E6/100</f>
        <v>127920.30477266153</v>
      </c>
      <c r="G8" s="143">
        <f t="shared" si="1"/>
        <v>126540.51224613088</v>
      </c>
      <c r="H8" s="143">
        <f>'Total Population '!H8*'ST%'!G6/100</f>
        <v>254460.81701879241</v>
      </c>
      <c r="I8" s="143">
        <f>'Total Population '!I8*'ST%'!H6/100</f>
        <v>91215.56464019118</v>
      </c>
      <c r="J8" s="143">
        <f t="shared" si="2"/>
        <v>93006.349086670787</v>
      </c>
      <c r="K8" s="143">
        <f>'Total Population '!K8*'ST%'!J6/100</f>
        <v>184221.91372686197</v>
      </c>
      <c r="L8" s="143">
        <f>'Total Population '!L8*'ST%'!K6/100</f>
        <v>93007.390184837117</v>
      </c>
      <c r="M8" s="143">
        <f t="shared" si="3"/>
        <v>96994.242416024834</v>
      </c>
      <c r="N8" s="143">
        <f>'Total Population '!N8*'ST%'!M6/100</f>
        <v>190001.63260086195</v>
      </c>
    </row>
    <row r="9" spans="1:16" ht="18.75" customHeight="1" x14ac:dyDescent="0.25">
      <c r="A9" s="141">
        <v>4</v>
      </c>
      <c r="B9" s="146" t="s">
        <v>50</v>
      </c>
      <c r="C9" s="143">
        <f>'Total Population '!C9*'ST%'!B7/100</f>
        <v>58023.426114402078</v>
      </c>
      <c r="D9" s="143">
        <f t="shared" si="0"/>
        <v>52736.691117009737</v>
      </c>
      <c r="E9" s="143">
        <f>'Total Population '!E9*'ST%'!D7/100</f>
        <v>110760.11723141182</v>
      </c>
      <c r="F9" s="143">
        <f>'Total Population '!F9*'ST%'!E7/100</f>
        <v>33935.566426400743</v>
      </c>
      <c r="G9" s="143">
        <f t="shared" si="1"/>
        <v>32058.462076319141</v>
      </c>
      <c r="H9" s="143">
        <f>'Total Population '!H9*'ST%'!G7/100</f>
        <v>65994.028502719884</v>
      </c>
      <c r="I9" s="143">
        <f>'Total Population '!I9*'ST%'!H7/100</f>
        <v>23004.165479876778</v>
      </c>
      <c r="J9" s="143">
        <f t="shared" si="2"/>
        <v>20840.21663729992</v>
      </c>
      <c r="K9" s="143">
        <f>'Total Population '!K9*'ST%'!J7/100</f>
        <v>43844.382117176698</v>
      </c>
      <c r="L9" s="143">
        <f>'Total Population '!L9*'ST%'!K7/100</f>
        <v>20688.35062141205</v>
      </c>
      <c r="M9" s="143">
        <f t="shared" si="3"/>
        <v>18824.382777521241</v>
      </c>
      <c r="N9" s="143">
        <f>'Total Population '!N9*'ST%'!M7/100</f>
        <v>39512.733398933291</v>
      </c>
    </row>
    <row r="10" spans="1:16" ht="18.75" customHeight="1" x14ac:dyDescent="0.25">
      <c r="A10" s="141">
        <v>5</v>
      </c>
      <c r="B10" s="146" t="s">
        <v>19</v>
      </c>
      <c r="C10" s="143">
        <f>'Total Population '!C10*'ST%'!B8/100</f>
        <v>441498.20005365892</v>
      </c>
      <c r="D10" s="143">
        <f t="shared" si="0"/>
        <v>431699.76870123926</v>
      </c>
      <c r="E10" s="143">
        <f>'Total Population '!E10*'ST%'!D8/100</f>
        <v>873197.96875489817</v>
      </c>
      <c r="F10" s="143">
        <f>'Total Population '!F10*'ST%'!E8/100</f>
        <v>249990.57456589572</v>
      </c>
      <c r="G10" s="143">
        <f t="shared" si="1"/>
        <v>245218.465328575</v>
      </c>
      <c r="H10" s="143">
        <f>'Total Population '!H10*'ST%'!G8/100</f>
        <v>495209.03989447071</v>
      </c>
      <c r="I10" s="143">
        <f>'Total Population '!I10*'ST%'!H8/100</f>
        <v>170376.12079253478</v>
      </c>
      <c r="J10" s="143">
        <f t="shared" si="2"/>
        <v>163540.20042629924</v>
      </c>
      <c r="K10" s="143">
        <f>'Total Population '!K10*'ST%'!J8/100</f>
        <v>333916.32121883403</v>
      </c>
      <c r="L10" s="143">
        <f>'Total Population '!L10*'ST%'!K8/100</f>
        <v>155961.7726102898</v>
      </c>
      <c r="M10" s="143">
        <f t="shared" si="3"/>
        <v>156269.03842201916</v>
      </c>
      <c r="N10" s="143">
        <f>'Total Population '!N10*'ST%'!M8/100</f>
        <v>312230.81103230896</v>
      </c>
    </row>
    <row r="11" spans="1:16" ht="18.75" customHeight="1" x14ac:dyDescent="0.25">
      <c r="A11" s="141">
        <v>6</v>
      </c>
      <c r="B11" s="142" t="s">
        <v>20</v>
      </c>
      <c r="C11" s="143">
        <f>'Total Population '!C11*'ST%'!B9/100</f>
        <v>29.427142029596084</v>
      </c>
      <c r="D11" s="143">
        <f t="shared" si="0"/>
        <v>42.334650423234109</v>
      </c>
      <c r="E11" s="143">
        <f>'Total Population '!E11*'ST%'!D9/100</f>
        <v>71.761792452830193</v>
      </c>
      <c r="F11" s="143">
        <f>'Total Population '!F11*'ST%'!E9/100</f>
        <v>23.877275296777839</v>
      </c>
      <c r="G11" s="143">
        <f t="shared" si="1"/>
        <v>20.62430144269851</v>
      </c>
      <c r="H11" s="143">
        <f>'Total Population '!H11*'ST%'!G9/100</f>
        <v>44.501576739476349</v>
      </c>
      <c r="I11" s="143">
        <f>'Total Population '!I11*'ST%'!H9/100</f>
        <v>9.7712488177967831</v>
      </c>
      <c r="J11" s="143">
        <f t="shared" si="2"/>
        <v>14.109026084772049</v>
      </c>
      <c r="K11" s="143">
        <f>'Total Population '!K11*'ST%'!J9/100</f>
        <v>23.880274902568832</v>
      </c>
      <c r="L11" s="143">
        <f>'Total Population '!L11*'ST%'!K9/100</f>
        <v>17.381025378981434</v>
      </c>
      <c r="M11" s="143">
        <f t="shared" si="3"/>
        <v>11.936300217519673</v>
      </c>
      <c r="N11" s="143">
        <f>'Total Population '!N11*'ST%'!M9/100</f>
        <v>29.317325596501107</v>
      </c>
    </row>
    <row r="12" spans="1:16" ht="18.75" customHeight="1" x14ac:dyDescent="0.25">
      <c r="A12" s="141">
        <v>7</v>
      </c>
      <c r="B12" s="142" t="s">
        <v>21</v>
      </c>
      <c r="C12" s="143">
        <f>'Total Population '!C12*'ST%'!B10/100</f>
        <v>492931.7831093063</v>
      </c>
      <c r="D12" s="143">
        <f t="shared" si="0"/>
        <v>447934.1951918159</v>
      </c>
      <c r="E12" s="143">
        <f>'Total Population '!E12*'ST%'!D10/100</f>
        <v>940865.9783011222</v>
      </c>
      <c r="F12" s="143">
        <f>'Total Population '!F12*'ST%'!E10/100</f>
        <v>263373.18593287381</v>
      </c>
      <c r="G12" s="143">
        <f t="shared" si="1"/>
        <v>244949.55098144151</v>
      </c>
      <c r="H12" s="143">
        <f>'Total Population '!H12*'ST%'!G10/100</f>
        <v>508322.73691431532</v>
      </c>
      <c r="I12" s="143">
        <f>'Total Population '!I12*'ST%'!H10/100</f>
        <v>177194.62936618482</v>
      </c>
      <c r="J12" s="143">
        <f t="shared" si="2"/>
        <v>160932.07123940904</v>
      </c>
      <c r="K12" s="143">
        <f>'Total Population '!K12*'ST%'!J10/100</f>
        <v>338126.70060559385</v>
      </c>
      <c r="L12" s="143">
        <f>'Total Population '!L12*'ST%'!K10/100</f>
        <v>156766.27681250824</v>
      </c>
      <c r="M12" s="143">
        <f t="shared" si="3"/>
        <v>142328.97356556682</v>
      </c>
      <c r="N12" s="143">
        <f>'Total Population '!N12*'ST%'!M10/100</f>
        <v>299095.25037807506</v>
      </c>
    </row>
    <row r="13" spans="1:16" ht="18.75" customHeight="1" x14ac:dyDescent="0.25">
      <c r="A13" s="141">
        <v>8</v>
      </c>
      <c r="B13" s="142" t="s">
        <v>22</v>
      </c>
      <c r="C13" s="143">
        <f>'Total Population '!C13*'ST%'!B11/100</f>
        <v>0</v>
      </c>
      <c r="D13" s="143">
        <f t="shared" si="0"/>
        <v>0</v>
      </c>
      <c r="E13" s="143">
        <f>'Total Population '!E13*'ST%'!D11/100</f>
        <v>0</v>
      </c>
      <c r="F13" s="143">
        <f>'Total Population '!F13*'ST%'!E11/100</f>
        <v>0</v>
      </c>
      <c r="G13" s="143">
        <f t="shared" si="1"/>
        <v>0</v>
      </c>
      <c r="H13" s="143">
        <f>'Total Population '!H13*'ST%'!G11/100</f>
        <v>0</v>
      </c>
      <c r="I13" s="143">
        <f>'Total Population '!I13*'ST%'!H11/100</f>
        <v>0</v>
      </c>
      <c r="J13" s="143">
        <f t="shared" si="2"/>
        <v>0</v>
      </c>
      <c r="K13" s="143">
        <f>'Total Population '!K13*'ST%'!J11/100</f>
        <v>0</v>
      </c>
      <c r="L13" s="143">
        <f>'Total Population '!L13*'ST%'!K11/100</f>
        <v>0</v>
      </c>
      <c r="M13" s="143">
        <f t="shared" si="3"/>
        <v>0</v>
      </c>
      <c r="N13" s="143">
        <f>'Total Population '!N13*'ST%'!M11/100</f>
        <v>0</v>
      </c>
    </row>
    <row r="14" spans="1:16" ht="18.75" customHeight="1" x14ac:dyDescent="0.25">
      <c r="A14" s="141">
        <v>9</v>
      </c>
      <c r="B14" s="142" t="s">
        <v>51</v>
      </c>
      <c r="C14" s="143">
        <f>'Total Population '!C14*'ST%'!B12/100</f>
        <v>12674.318129027646</v>
      </c>
      <c r="D14" s="143">
        <f t="shared" si="0"/>
        <v>12221.511127154592</v>
      </c>
      <c r="E14" s="143">
        <f>'Total Population '!E14*'ST%'!D12/100</f>
        <v>24895.829256182238</v>
      </c>
      <c r="F14" s="143">
        <f>'Total Population '!F14*'ST%'!E12/100</f>
        <v>8050.4167801971416</v>
      </c>
      <c r="G14" s="143">
        <f t="shared" si="1"/>
        <v>7523.1967168684496</v>
      </c>
      <c r="H14" s="143">
        <f>'Total Population '!H14*'ST%'!G12/100</f>
        <v>15573.613497065591</v>
      </c>
      <c r="I14" s="143">
        <f>'Total Population '!I14*'ST%'!H12/100</f>
        <v>5302.5961242672238</v>
      </c>
      <c r="J14" s="143">
        <f t="shared" si="2"/>
        <v>5081.9623625568674</v>
      </c>
      <c r="K14" s="143">
        <f>'Total Population '!K14*'ST%'!J12/100</f>
        <v>10384.558486824091</v>
      </c>
      <c r="L14" s="143">
        <f>'Total Population '!L14*'ST%'!K12/100</f>
        <v>5267.0066282811986</v>
      </c>
      <c r="M14" s="143">
        <f t="shared" si="3"/>
        <v>5331.5532067470394</v>
      </c>
      <c r="N14" s="143">
        <f>'Total Population '!N14*'ST%'!M12/100</f>
        <v>10598.559835028238</v>
      </c>
    </row>
    <row r="15" spans="1:16" ht="18.75" customHeight="1" x14ac:dyDescent="0.25">
      <c r="A15" s="141">
        <v>10</v>
      </c>
      <c r="B15" s="142" t="s">
        <v>52</v>
      </c>
      <c r="C15" s="143">
        <f>'Total Population '!C15*'ST%'!B13/100</f>
        <v>77737.405504421855</v>
      </c>
      <c r="D15" s="143">
        <f t="shared" si="0"/>
        <v>69951.465774227108</v>
      </c>
      <c r="E15" s="143">
        <f>'Total Population '!E15*'ST%'!D13/100</f>
        <v>147688.87127864896</v>
      </c>
      <c r="F15" s="143">
        <f>'Total Population '!F15*'ST%'!E13/100</f>
        <v>42183.175766718021</v>
      </c>
      <c r="G15" s="143">
        <f t="shared" si="1"/>
        <v>37034.460631134411</v>
      </c>
      <c r="H15" s="143">
        <f>'Total Population '!H15*'ST%'!G13/100</f>
        <v>79217.636397852431</v>
      </c>
      <c r="I15" s="143">
        <f>'Total Population '!I15*'ST%'!H13/100</f>
        <v>28665.539894406746</v>
      </c>
      <c r="J15" s="143">
        <f t="shared" si="2"/>
        <v>24729.702629504969</v>
      </c>
      <c r="K15" s="143">
        <f>'Total Population '!K15*'ST%'!J13/100</f>
        <v>53395.242523911715</v>
      </c>
      <c r="L15" s="143">
        <f>'Total Population '!L15*'ST%'!K13/100</f>
        <v>26543.295041936515</v>
      </c>
      <c r="M15" s="143">
        <f t="shared" si="3"/>
        <v>22914.139096375518</v>
      </c>
      <c r="N15" s="143">
        <f>'Total Population '!N15*'ST%'!M13/100</f>
        <v>49457.434138312034</v>
      </c>
    </row>
    <row r="16" spans="1:16" ht="18.75" customHeight="1" x14ac:dyDescent="0.25">
      <c r="A16" s="141">
        <v>11</v>
      </c>
      <c r="B16" s="142" t="s">
        <v>53</v>
      </c>
      <c r="C16" s="143">
        <f>'Total Population '!C16*'ST%'!B14/100</f>
        <v>470909.36222659313</v>
      </c>
      <c r="D16" s="143">
        <f t="shared" si="0"/>
        <v>451547.67395788099</v>
      </c>
      <c r="E16" s="143">
        <f>'Total Population '!E16*'ST%'!D14/100</f>
        <v>922457.03618447413</v>
      </c>
      <c r="F16" s="143">
        <f>'Total Population '!F16*'ST%'!E14/100</f>
        <v>290183.84614671028</v>
      </c>
      <c r="G16" s="143">
        <f t="shared" si="1"/>
        <v>289727.44599228288</v>
      </c>
      <c r="H16" s="143">
        <f>'Total Population '!H16*'ST%'!G14/100</f>
        <v>579911.29213899316</v>
      </c>
      <c r="I16" s="143">
        <f>'Total Population '!I16*'ST%'!H14/100</f>
        <v>194587.93410440459</v>
      </c>
      <c r="J16" s="143">
        <f t="shared" si="2"/>
        <v>193330.73671571322</v>
      </c>
      <c r="K16" s="143">
        <f>'Total Population '!K16*'ST%'!J14/100</f>
        <v>387918.67082011781</v>
      </c>
      <c r="L16" s="143">
        <f>'Total Population '!L16*'ST%'!K14/100</f>
        <v>179167.30440308357</v>
      </c>
      <c r="M16" s="143">
        <f t="shared" si="3"/>
        <v>182547.39515132509</v>
      </c>
      <c r="N16" s="143">
        <f>'Total Population '!N16*'ST%'!M14/100</f>
        <v>361714.69955440867</v>
      </c>
    </row>
    <row r="17" spans="1:14" ht="18.75" customHeight="1" x14ac:dyDescent="0.25">
      <c r="A17" s="141">
        <v>12</v>
      </c>
      <c r="B17" s="142" t="s">
        <v>25</v>
      </c>
      <c r="C17" s="143">
        <f>'Total Population '!C17*'ST%'!B15/100</f>
        <v>203526.18935112123</v>
      </c>
      <c r="D17" s="143">
        <f t="shared" si="0"/>
        <v>195684.83591555254</v>
      </c>
      <c r="E17" s="143">
        <f>'Total Population '!E17*'ST%'!D15/100</f>
        <v>399211.02526667377</v>
      </c>
      <c r="F17" s="143">
        <f>'Total Population '!F17*'ST%'!E15/100</f>
        <v>120069.79036432134</v>
      </c>
      <c r="G17" s="143">
        <f t="shared" si="1"/>
        <v>115172.71105497143</v>
      </c>
      <c r="H17" s="143">
        <f>'Total Population '!H17*'ST%'!G15/100</f>
        <v>235242.50141929276</v>
      </c>
      <c r="I17" s="143">
        <f>'Total Population '!I17*'ST%'!H15/100</f>
        <v>82660.029056644969</v>
      </c>
      <c r="J17" s="143">
        <f t="shared" si="2"/>
        <v>74428.829435197171</v>
      </c>
      <c r="K17" s="143">
        <f>'Total Population '!K17*'ST%'!J15/100</f>
        <v>157088.85849184214</v>
      </c>
      <c r="L17" s="143">
        <f>'Total Population '!L17*'ST%'!K15/100</f>
        <v>78161.500957957091</v>
      </c>
      <c r="M17" s="143">
        <f t="shared" si="3"/>
        <v>66098.10036441448</v>
      </c>
      <c r="N17" s="143">
        <f>'Total Population '!N17*'ST%'!M15/100</f>
        <v>144259.60132237157</v>
      </c>
    </row>
    <row r="18" spans="1:14" ht="18.75" customHeight="1" x14ac:dyDescent="0.25">
      <c r="A18" s="141">
        <v>13</v>
      </c>
      <c r="B18" s="142" t="s">
        <v>54</v>
      </c>
      <c r="C18" s="143">
        <f>'Total Population '!C18*'ST%'!B16/100</f>
        <v>16289.992450225644</v>
      </c>
      <c r="D18" s="143">
        <f t="shared" si="0"/>
        <v>15625.521863897273</v>
      </c>
      <c r="E18" s="143">
        <f>'Total Population '!E18*'ST%'!D16/100</f>
        <v>31915.514314122916</v>
      </c>
      <c r="F18" s="143">
        <f>'Total Population '!F18*'ST%'!E16/100</f>
        <v>9113.8288167663413</v>
      </c>
      <c r="G18" s="143">
        <f t="shared" si="1"/>
        <v>8623.1387171152055</v>
      </c>
      <c r="H18" s="143">
        <f>'Total Population '!H18*'ST%'!G16/100</f>
        <v>17736.967533881547</v>
      </c>
      <c r="I18" s="143">
        <f>'Total Population '!I18*'ST%'!H16/100</f>
        <v>6437.0290811210216</v>
      </c>
      <c r="J18" s="143">
        <f t="shared" si="2"/>
        <v>6099.7365675041219</v>
      </c>
      <c r="K18" s="143">
        <f>'Total Population '!K18*'ST%'!J16/100</f>
        <v>12536.765648625144</v>
      </c>
      <c r="L18" s="143">
        <f>'Total Population '!L18*'ST%'!K16/100</f>
        <v>5995.0562914139964</v>
      </c>
      <c r="M18" s="143">
        <f t="shared" si="3"/>
        <v>6027.2174556919426</v>
      </c>
      <c r="N18" s="143">
        <f>'Total Population '!N18*'ST%'!M16/100</f>
        <v>12022.273747105939</v>
      </c>
    </row>
    <row r="19" spans="1:14" ht="18.75" customHeight="1" x14ac:dyDescent="0.25">
      <c r="A19" s="141">
        <v>14</v>
      </c>
      <c r="B19" s="142" t="s">
        <v>27</v>
      </c>
      <c r="C19" s="143">
        <f>'Total Population '!C19*'ST%'!B17/100</f>
        <v>946100.86482454673</v>
      </c>
      <c r="D19" s="143">
        <f t="shared" si="0"/>
        <v>888474.64305711305</v>
      </c>
      <c r="E19" s="143">
        <f>'Total Population '!E19*'ST%'!D17/100</f>
        <v>1834575.5078816598</v>
      </c>
      <c r="F19" s="143">
        <f>'Total Population '!F19*'ST%'!E17/100</f>
        <v>475965.10284089268</v>
      </c>
      <c r="G19" s="143">
        <f t="shared" si="1"/>
        <v>465607.34347308654</v>
      </c>
      <c r="H19" s="143">
        <f>'Total Population '!H19*'ST%'!G17/100</f>
        <v>941572.44631397922</v>
      </c>
      <c r="I19" s="143">
        <f>'Total Population '!I19*'ST%'!H17/100</f>
        <v>308956.48084461637</v>
      </c>
      <c r="J19" s="143">
        <f t="shared" si="2"/>
        <v>299174.67152222333</v>
      </c>
      <c r="K19" s="143">
        <f>'Total Population '!K19*'ST%'!J17/100</f>
        <v>608131.1523668397</v>
      </c>
      <c r="L19" s="143">
        <f>'Total Population '!L19*'ST%'!K17/100</f>
        <v>274198.80429187155</v>
      </c>
      <c r="M19" s="143">
        <f t="shared" si="3"/>
        <v>285731.81709378824</v>
      </c>
      <c r="N19" s="143">
        <f>'Total Population '!N19*'ST%'!M17/100</f>
        <v>559930.62138565979</v>
      </c>
    </row>
    <row r="20" spans="1:14" ht="18.75" customHeight="1" x14ac:dyDescent="0.25">
      <c r="A20" s="141">
        <v>15</v>
      </c>
      <c r="B20" s="142" t="s">
        <v>28</v>
      </c>
      <c r="C20" s="143">
        <f>'Total Population '!C20*'ST%'!B18/100</f>
        <v>564289.58517266065</v>
      </c>
      <c r="D20" s="143">
        <f t="shared" si="0"/>
        <v>514779.34009435005</v>
      </c>
      <c r="E20" s="143">
        <f>'Total Population '!E20*'ST%'!D18/100</f>
        <v>1079068.9252670107</v>
      </c>
      <c r="F20" s="143">
        <f>'Total Population '!F20*'ST%'!E18/100</f>
        <v>304761.95338774752</v>
      </c>
      <c r="G20" s="143">
        <f t="shared" si="1"/>
        <v>279888.91322867142</v>
      </c>
      <c r="H20" s="143">
        <f>'Total Population '!H20*'ST%'!G18/100</f>
        <v>584650.86661641893</v>
      </c>
      <c r="I20" s="143">
        <f>'Total Population '!I20*'ST%'!H18/100</f>
        <v>204125.64153926529</v>
      </c>
      <c r="J20" s="143">
        <f t="shared" si="2"/>
        <v>189876.72134500201</v>
      </c>
      <c r="K20" s="143">
        <f>'Total Population '!K20*'ST%'!J18/100</f>
        <v>394002.36288426729</v>
      </c>
      <c r="L20" s="143">
        <f>'Total Population '!L20*'ST%'!K18/100</f>
        <v>185074.23425517604</v>
      </c>
      <c r="M20" s="143">
        <f t="shared" si="3"/>
        <v>175567.33069946669</v>
      </c>
      <c r="N20" s="143">
        <f>'Total Population '!N20*'ST%'!M18/100</f>
        <v>360641.56495464273</v>
      </c>
    </row>
    <row r="21" spans="1:14" ht="18.75" customHeight="1" x14ac:dyDescent="0.25">
      <c r="A21" s="141">
        <v>16</v>
      </c>
      <c r="B21" s="142" t="s">
        <v>29</v>
      </c>
      <c r="C21" s="143">
        <f>'Total Population '!C21*'ST%'!B19/100</f>
        <v>36686.625291158642</v>
      </c>
      <c r="D21" s="143">
        <f t="shared" si="0"/>
        <v>35490.905736260938</v>
      </c>
      <c r="E21" s="143">
        <f>'Total Population '!E21*'ST%'!D19/100</f>
        <v>72177.53102741958</v>
      </c>
      <c r="F21" s="143">
        <f>'Total Population '!F21*'ST%'!E19/100</f>
        <v>25734.746523501817</v>
      </c>
      <c r="G21" s="143">
        <f t="shared" si="1"/>
        <v>24624.020724456124</v>
      </c>
      <c r="H21" s="143">
        <f>'Total Population '!H21*'ST%'!G19/100</f>
        <v>50358.767247957941</v>
      </c>
      <c r="I21" s="143">
        <f>'Total Population '!I21*'ST%'!H19/100</f>
        <v>19418.846754468483</v>
      </c>
      <c r="J21" s="143">
        <f t="shared" si="2"/>
        <v>18511.397325417398</v>
      </c>
      <c r="K21" s="143">
        <f>'Total Population '!K21*'ST%'!J19/100</f>
        <v>37930.244079885881</v>
      </c>
      <c r="L21" s="143">
        <f>'Total Population '!L21*'ST%'!K19/100</f>
        <v>18804.601135877572</v>
      </c>
      <c r="M21" s="143">
        <f t="shared" si="3"/>
        <v>19025.0004626722</v>
      </c>
      <c r="N21" s="143">
        <f>'Total Population '!N21*'ST%'!M19/100</f>
        <v>37829.601598549772</v>
      </c>
    </row>
    <row r="22" spans="1:14" ht="18.75" customHeight="1" x14ac:dyDescent="0.25">
      <c r="A22" s="141">
        <v>17</v>
      </c>
      <c r="B22" s="142" t="s">
        <v>30</v>
      </c>
      <c r="C22" s="143">
        <f>'Total Population '!C22*'ST%'!B20/100</f>
        <v>116987.81575539288</v>
      </c>
      <c r="D22" s="143">
        <f t="shared" si="0"/>
        <v>116053.34358190301</v>
      </c>
      <c r="E22" s="143">
        <f>'Total Population '!E22*'ST%'!D20/100</f>
        <v>233041.15933729589</v>
      </c>
      <c r="F22" s="143">
        <f>'Total Population '!F22*'ST%'!E20/100</f>
        <v>76550.091251271617</v>
      </c>
      <c r="G22" s="143">
        <f t="shared" si="1"/>
        <v>76820.766131979748</v>
      </c>
      <c r="H22" s="143">
        <f>'Total Population '!H22*'ST%'!G20/100</f>
        <v>153370.85738325136</v>
      </c>
      <c r="I22" s="143">
        <f>'Total Population '!I22*'ST%'!H20/100</f>
        <v>48729.095924049325</v>
      </c>
      <c r="J22" s="143">
        <f t="shared" si="2"/>
        <v>49551.739992220129</v>
      </c>
      <c r="K22" s="143">
        <f>'Total Population '!K22*'ST%'!J20/100</f>
        <v>98280.835916269454</v>
      </c>
      <c r="L22" s="143">
        <f>'Total Population '!L22*'ST%'!K20/100</f>
        <v>51031.415563578012</v>
      </c>
      <c r="M22" s="143">
        <f t="shared" si="3"/>
        <v>50964.818926604996</v>
      </c>
      <c r="N22" s="143">
        <f>'Total Population '!N22*'ST%'!M20/100</f>
        <v>101996.23449018301</v>
      </c>
    </row>
    <row r="23" spans="1:14" ht="18.75" customHeight="1" x14ac:dyDescent="0.25">
      <c r="A23" s="141">
        <v>18</v>
      </c>
      <c r="B23" s="142" t="s">
        <v>31</v>
      </c>
      <c r="C23" s="143">
        <f>'Total Population '!C23*'ST%'!B21/100</f>
        <v>39409.872323552736</v>
      </c>
      <c r="D23" s="143">
        <f t="shared" si="0"/>
        <v>38658.380397513793</v>
      </c>
      <c r="E23" s="143">
        <f>'Total Population '!E23*'ST%'!D21/100</f>
        <v>78068.252721066528</v>
      </c>
      <c r="F23" s="143">
        <f>'Total Population '!F23*'ST%'!E21/100</f>
        <v>30178.740712516665</v>
      </c>
      <c r="G23" s="143">
        <f t="shared" si="1"/>
        <v>29935.225121233394</v>
      </c>
      <c r="H23" s="143">
        <f>'Total Population '!H23*'ST%'!G21/100</f>
        <v>60113.965833750059</v>
      </c>
      <c r="I23" s="143">
        <f>'Total Population '!I23*'ST%'!H21/100</f>
        <v>19984.969446272444</v>
      </c>
      <c r="J23" s="143">
        <f t="shared" si="2"/>
        <v>19682.845746255189</v>
      </c>
      <c r="K23" s="143">
        <f>'Total Population '!K23*'ST%'!J21/100</f>
        <v>39667.815192527632</v>
      </c>
      <c r="L23" s="143">
        <f>'Total Population '!L23*'ST%'!K21/100</f>
        <v>21689.273097036606</v>
      </c>
      <c r="M23" s="143">
        <f t="shared" si="3"/>
        <v>22205.936394255546</v>
      </c>
      <c r="N23" s="143">
        <f>'Total Population '!N23*'ST%'!M21/100</f>
        <v>43895.209491292153</v>
      </c>
    </row>
    <row r="24" spans="1:14" ht="18.75" customHeight="1" x14ac:dyDescent="0.25">
      <c r="A24" s="141">
        <v>19</v>
      </c>
      <c r="B24" s="142" t="s">
        <v>55</v>
      </c>
      <c r="C24" s="143">
        <f>'Total Population '!C24*'ST%'!B22/100</f>
        <v>99691.278156525717</v>
      </c>
      <c r="D24" s="143">
        <f t="shared" si="0"/>
        <v>94158.493044835137</v>
      </c>
      <c r="E24" s="143">
        <f>'Total Population '!E24*'ST%'!D22/100</f>
        <v>193849.77120136085</v>
      </c>
      <c r="F24" s="143">
        <f>'Total Population '!F24*'ST%'!E22/100</f>
        <v>70712.31601510667</v>
      </c>
      <c r="G24" s="143">
        <f t="shared" si="1"/>
        <v>66709.049672479436</v>
      </c>
      <c r="H24" s="143">
        <f>'Total Population '!H24*'ST%'!G22/100</f>
        <v>137421.36568758611</v>
      </c>
      <c r="I24" s="143">
        <f>'Total Population '!I24*'ST%'!H22/100</f>
        <v>53957.786062152147</v>
      </c>
      <c r="J24" s="143">
        <f t="shared" si="2"/>
        <v>50160.121887856083</v>
      </c>
      <c r="K24" s="143">
        <f>'Total Population '!K24*'ST%'!J22/100</f>
        <v>104117.90795000823</v>
      </c>
      <c r="L24" s="143">
        <f>'Total Population '!L24*'ST%'!K22/100</f>
        <v>56029.258647553746</v>
      </c>
      <c r="M24" s="143">
        <f t="shared" si="3"/>
        <v>52723.13812867758</v>
      </c>
      <c r="N24" s="143">
        <f>'Total Population '!N24*'ST%'!M22/100</f>
        <v>108752.39677623133</v>
      </c>
    </row>
    <row r="25" spans="1:14" ht="18.75" customHeight="1" x14ac:dyDescent="0.25">
      <c r="A25" s="141">
        <v>20</v>
      </c>
      <c r="B25" s="142" t="s">
        <v>56</v>
      </c>
      <c r="C25" s="143">
        <f>'Total Population '!C25*'ST%'!B23/100</f>
        <v>515773.55197771953</v>
      </c>
      <c r="D25" s="143">
        <f t="shared" si="0"/>
        <v>475948.2246502341</v>
      </c>
      <c r="E25" s="143">
        <f>'Total Population '!E25*'ST%'!D23/100</f>
        <v>991721.77662795363</v>
      </c>
      <c r="F25" s="143">
        <f>'Total Population '!F25*'ST%'!E23/100</f>
        <v>272425.26088197215</v>
      </c>
      <c r="G25" s="143">
        <f t="shared" si="1"/>
        <v>254887.97884510015</v>
      </c>
      <c r="H25" s="143">
        <f>'Total Population '!H25*'ST%'!G23/100</f>
        <v>527313.2397270723</v>
      </c>
      <c r="I25" s="143">
        <f>'Total Population '!I25*'ST%'!H23/100</f>
        <v>183037.69068816199</v>
      </c>
      <c r="J25" s="143">
        <f t="shared" si="2"/>
        <v>167203.57901485637</v>
      </c>
      <c r="K25" s="143">
        <f>'Total Population '!K25*'ST%'!J23/100</f>
        <v>350241.26970301836</v>
      </c>
      <c r="L25" s="143">
        <f>'Total Population '!L25*'ST%'!K23/100</f>
        <v>156974.73735048567</v>
      </c>
      <c r="M25" s="143">
        <f t="shared" si="3"/>
        <v>150930.81726373834</v>
      </c>
      <c r="N25" s="143">
        <f>'Total Population '!N25*'ST%'!M23/100</f>
        <v>307905.55461422401</v>
      </c>
    </row>
    <row r="26" spans="1:14" ht="18.75" customHeight="1" x14ac:dyDescent="0.25">
      <c r="A26" s="141">
        <v>21</v>
      </c>
      <c r="B26" s="142" t="s">
        <v>57</v>
      </c>
      <c r="C26" s="143">
        <f>'Total Population '!C26*'ST%'!B24/100</f>
        <v>0</v>
      </c>
      <c r="D26" s="143">
        <f t="shared" si="0"/>
        <v>0</v>
      </c>
      <c r="E26" s="143">
        <f>'Total Population '!E26*'ST%'!D24/100</f>
        <v>0</v>
      </c>
      <c r="F26" s="143">
        <f>'Total Population '!F26*'ST%'!E24/100</f>
        <v>0</v>
      </c>
      <c r="G26" s="143">
        <f t="shared" si="1"/>
        <v>0</v>
      </c>
      <c r="H26" s="143">
        <f>'Total Population '!H26*'ST%'!G24/100</f>
        <v>0</v>
      </c>
      <c r="I26" s="143">
        <f>'Total Population '!I26*'ST%'!H24/100</f>
        <v>0</v>
      </c>
      <c r="J26" s="143">
        <f t="shared" si="2"/>
        <v>0</v>
      </c>
      <c r="K26" s="143">
        <f>'Total Population '!K26*'ST%'!J24/100</f>
        <v>0</v>
      </c>
      <c r="L26" s="143">
        <f>'Total Population '!L26*'ST%'!K24/100</f>
        <v>0</v>
      </c>
      <c r="M26" s="143">
        <f t="shared" si="3"/>
        <v>0</v>
      </c>
      <c r="N26" s="143">
        <f>'Total Population '!N26*'ST%'!M24/100</f>
        <v>0</v>
      </c>
    </row>
    <row r="27" spans="1:14" ht="18.75" customHeight="1" x14ac:dyDescent="0.25">
      <c r="A27" s="141">
        <v>22</v>
      </c>
      <c r="B27" s="142" t="s">
        <v>33</v>
      </c>
      <c r="C27" s="143">
        <f>'Total Population '!C27*'ST%'!B25/100</f>
        <v>533927.09380858322</v>
      </c>
      <c r="D27" s="143">
        <f t="shared" si="0"/>
        <v>483791.3131015494</v>
      </c>
      <c r="E27" s="143">
        <f>'Total Population '!E27*'ST%'!D25/100</f>
        <v>1017718.4069101326</v>
      </c>
      <c r="F27" s="143">
        <f>'Total Population '!F27*'ST%'!E25/100</f>
        <v>290969.38777347986</v>
      </c>
      <c r="G27" s="143">
        <f t="shared" si="1"/>
        <v>266165.46278621332</v>
      </c>
      <c r="H27" s="143">
        <f>'Total Population '!H27*'ST%'!G25/100</f>
        <v>557134.85055969318</v>
      </c>
      <c r="I27" s="143">
        <f>'Total Population '!I27*'ST%'!H25/100</f>
        <v>190934.43746939435</v>
      </c>
      <c r="J27" s="143">
        <f t="shared" si="2"/>
        <v>173892.63357154123</v>
      </c>
      <c r="K27" s="143">
        <f>'Total Population '!K27*'ST%'!J25/100</f>
        <v>364827.07104093558</v>
      </c>
      <c r="L27" s="143">
        <f>'Total Population '!L27*'ST%'!K25/100</f>
        <v>175212.63556218089</v>
      </c>
      <c r="M27" s="143">
        <f t="shared" si="3"/>
        <v>167677.23490793043</v>
      </c>
      <c r="N27" s="143">
        <f>'Total Population '!N27*'ST%'!M25/100</f>
        <v>342889.87047011132</v>
      </c>
    </row>
    <row r="28" spans="1:14" ht="18.75" customHeight="1" x14ac:dyDescent="0.25">
      <c r="A28" s="141">
        <v>23</v>
      </c>
      <c r="B28" s="142" t="s">
        <v>34</v>
      </c>
      <c r="C28" s="143">
        <f>'Total Population '!C28*'ST%'!B26/100</f>
        <v>5296.6542039618489</v>
      </c>
      <c r="D28" s="143">
        <f t="shared" si="0"/>
        <v>5427.1064772629306</v>
      </c>
      <c r="E28" s="143">
        <f>'Total Population '!E28*'ST%'!D26/100</f>
        <v>10723.76068122478</v>
      </c>
      <c r="F28" s="143">
        <f>'Total Population '!F28*'ST%'!E26/100</f>
        <v>4490.9436737733913</v>
      </c>
      <c r="G28" s="143">
        <f t="shared" si="1"/>
        <v>4489.8017971980325</v>
      </c>
      <c r="H28" s="143">
        <f>'Total Population '!H28*'ST%'!G26/100</f>
        <v>8980.7454709714239</v>
      </c>
      <c r="I28" s="143">
        <f>'Total Population '!I28*'ST%'!H26/100</f>
        <v>2745.2238296609539</v>
      </c>
      <c r="J28" s="143">
        <f t="shared" si="2"/>
        <v>2877.7333791261981</v>
      </c>
      <c r="K28" s="143">
        <f>'Total Population '!K28*'ST%'!J26/100</f>
        <v>5622.957208787152</v>
      </c>
      <c r="L28" s="143">
        <f>'Total Population '!L28*'ST%'!K26/100</f>
        <v>2934.5121715299047</v>
      </c>
      <c r="M28" s="143">
        <f t="shared" si="3"/>
        <v>3151.437266672343</v>
      </c>
      <c r="N28" s="143">
        <f>'Total Population '!N28*'ST%'!M26/100</f>
        <v>6085.9494382022476</v>
      </c>
    </row>
    <row r="29" spans="1:14" ht="18.75" customHeight="1" x14ac:dyDescent="0.25">
      <c r="A29" s="141">
        <v>24</v>
      </c>
      <c r="B29" s="142" t="s">
        <v>35</v>
      </c>
      <c r="C29" s="143">
        <f>'Total Population '!C29*'ST%'!B27/100</f>
        <v>39217.938603206996</v>
      </c>
      <c r="D29" s="143">
        <f t="shared" si="0"/>
        <v>35653.948495975514</v>
      </c>
      <c r="E29" s="143">
        <f>'Total Population '!E29*'ST%'!D27/100</f>
        <v>74871.88709918251</v>
      </c>
      <c r="F29" s="143">
        <f>'Total Population '!F29*'ST%'!E27/100</f>
        <v>18736.420178704804</v>
      </c>
      <c r="G29" s="143">
        <f t="shared" si="1"/>
        <v>17189.261431853029</v>
      </c>
      <c r="H29" s="143">
        <f>'Total Population '!H29*'ST%'!G27/100</f>
        <v>35925.681610557833</v>
      </c>
      <c r="I29" s="143">
        <f>'Total Population '!I29*'ST%'!H27/100</f>
        <v>12656.176123226895</v>
      </c>
      <c r="J29" s="143">
        <f t="shared" si="2"/>
        <v>10812.266143957946</v>
      </c>
      <c r="K29" s="143">
        <f>'Total Population '!K29*'ST%'!J27/100</f>
        <v>23468.442267184841</v>
      </c>
      <c r="L29" s="143">
        <f>'Total Population '!L29*'ST%'!K27/100</f>
        <v>11339.64282731506</v>
      </c>
      <c r="M29" s="143">
        <f t="shared" si="3"/>
        <v>10020.272230061932</v>
      </c>
      <c r="N29" s="143">
        <f>'Total Population '!N29*'ST%'!M27/100</f>
        <v>21359.915057376991</v>
      </c>
    </row>
    <row r="30" spans="1:14" ht="18.75" customHeight="1" x14ac:dyDescent="0.25">
      <c r="A30" s="141">
        <v>25</v>
      </c>
      <c r="B30" s="142" t="s">
        <v>36</v>
      </c>
      <c r="C30" s="143">
        <f>'Total Population '!C30*'ST%'!B28/100</f>
        <v>58183.017893450611</v>
      </c>
      <c r="D30" s="143">
        <f t="shared" si="0"/>
        <v>56386.792209913794</v>
      </c>
      <c r="E30" s="143">
        <f>'Total Population '!E30*'ST%'!D28/100</f>
        <v>114569.81010336441</v>
      </c>
      <c r="F30" s="143">
        <f>'Total Population '!F30*'ST%'!E28/100</f>
        <v>40487.652804609948</v>
      </c>
      <c r="G30" s="143">
        <f t="shared" si="1"/>
        <v>38413.30560565061</v>
      </c>
      <c r="H30" s="143">
        <f>'Total Population '!H30*'ST%'!G28/100</f>
        <v>78900.958410260559</v>
      </c>
      <c r="I30" s="143">
        <f>'Total Population '!I30*'ST%'!H28/100</f>
        <v>26041.162220478622</v>
      </c>
      <c r="J30" s="143">
        <f t="shared" si="2"/>
        <v>24340.767665608186</v>
      </c>
      <c r="K30" s="143">
        <f>'Total Population '!K30*'ST%'!J28/100</f>
        <v>50381.929886086808</v>
      </c>
      <c r="L30" s="143">
        <f>'Total Population '!L30*'ST%'!K28/100</f>
        <v>24143.959775214433</v>
      </c>
      <c r="M30" s="143">
        <f t="shared" si="3"/>
        <v>22954.511096026894</v>
      </c>
      <c r="N30" s="143">
        <f>'Total Population '!N30*'ST%'!M28/100</f>
        <v>47098.470871241327</v>
      </c>
    </row>
    <row r="31" spans="1:14" ht="18.75" customHeight="1" x14ac:dyDescent="0.25">
      <c r="A31" s="141">
        <v>26</v>
      </c>
      <c r="B31" s="142" t="s">
        <v>37</v>
      </c>
      <c r="C31" s="143">
        <f>'Total Population '!C31*'ST%'!B29/100</f>
        <v>8338.2939019955356</v>
      </c>
      <c r="D31" s="143">
        <f t="shared" si="0"/>
        <v>7825.329255601051</v>
      </c>
      <c r="E31" s="143">
        <f>'Total Population '!E31*'ST%'!D29/100</f>
        <v>16163.623157596587</v>
      </c>
      <c r="F31" s="143">
        <f>'Total Population '!F31*'ST%'!E29/100</f>
        <v>4208.543150915998</v>
      </c>
      <c r="G31" s="143">
        <f t="shared" si="1"/>
        <v>4032.4844741239949</v>
      </c>
      <c r="H31" s="143">
        <f>'Total Population '!H31*'ST%'!G29/100</f>
        <v>8241.0276250399929</v>
      </c>
      <c r="I31" s="143">
        <f>'Total Population '!I31*'ST%'!H29/100</f>
        <v>2644.9948897342279</v>
      </c>
      <c r="J31" s="143">
        <f t="shared" si="2"/>
        <v>2657.6528647511236</v>
      </c>
      <c r="K31" s="143">
        <f>'Total Population '!K31*'ST%'!J29/100</f>
        <v>5302.6477544853515</v>
      </c>
      <c r="L31" s="143">
        <f>'Total Population '!L31*'ST%'!K29/100</f>
        <v>2540.7936522968912</v>
      </c>
      <c r="M31" s="143">
        <f t="shared" si="3"/>
        <v>2575.9324980469937</v>
      </c>
      <c r="N31" s="143">
        <f>'Total Population '!N31*'ST%'!M29/100</f>
        <v>5116.7261503438849</v>
      </c>
    </row>
    <row r="32" spans="1:14" ht="18.75" customHeight="1" x14ac:dyDescent="0.25">
      <c r="A32" s="141">
        <v>27</v>
      </c>
      <c r="B32" s="142" t="s">
        <v>38</v>
      </c>
      <c r="C32" s="143">
        <f>'Total Population '!C32*'ST%'!B30/100</f>
        <v>16993.702513636308</v>
      </c>
      <c r="D32" s="143">
        <f t="shared" si="0"/>
        <v>16163.477758764893</v>
      </c>
      <c r="E32" s="143">
        <f>'Total Population '!E32*'ST%'!D30/100</f>
        <v>33157.180272401201</v>
      </c>
      <c r="F32" s="143">
        <f>'Total Population '!F32*'ST%'!E30/100</f>
        <v>9183.8874107640913</v>
      </c>
      <c r="G32" s="143">
        <f t="shared" si="1"/>
        <v>8682.3390955330578</v>
      </c>
      <c r="H32" s="143">
        <f>'Total Population '!H32*'ST%'!G30/100</f>
        <v>17866.226506297149</v>
      </c>
      <c r="I32" s="143">
        <f>'Total Population '!I32*'ST%'!H30/100</f>
        <v>6615.2168916034543</v>
      </c>
      <c r="J32" s="143">
        <f t="shared" si="2"/>
        <v>6198.5221482546867</v>
      </c>
      <c r="K32" s="143">
        <f>'Total Population '!K32*'ST%'!J30/100</f>
        <v>12813.739039858141</v>
      </c>
      <c r="L32" s="143">
        <f>'Total Population '!L32*'ST%'!K30/100</f>
        <v>6495.1161078917212</v>
      </c>
      <c r="M32" s="143">
        <f t="shared" si="3"/>
        <v>6520.6765504965497</v>
      </c>
      <c r="N32" s="143">
        <f>'Total Population '!N32*'ST%'!M30/100</f>
        <v>13015.792658388271</v>
      </c>
    </row>
    <row r="33" spans="1:14" ht="18.75" customHeight="1" x14ac:dyDescent="0.25">
      <c r="A33" s="141">
        <v>28</v>
      </c>
      <c r="B33" s="142" t="s">
        <v>58</v>
      </c>
      <c r="C33" s="143">
        <f>'Total Population '!C33*'ST%'!B31/100</f>
        <v>252816.89387985412</v>
      </c>
      <c r="D33" s="143">
        <f t="shared" si="0"/>
        <v>244475.98168865277</v>
      </c>
      <c r="E33" s="143">
        <f>'Total Population '!E33*'ST%'!D31/100</f>
        <v>497292.87556850689</v>
      </c>
      <c r="F33" s="143">
        <f>'Total Population '!F33*'ST%'!E31/100</f>
        <v>153176.61261019172</v>
      </c>
      <c r="G33" s="143">
        <f t="shared" si="1"/>
        <v>144540.29657012838</v>
      </c>
      <c r="H33" s="143">
        <f>'Total Population '!H33*'ST%'!G31/100</f>
        <v>297716.9091803201</v>
      </c>
      <c r="I33" s="143">
        <f>'Total Population '!I33*'ST%'!H31/100</f>
        <v>106658.99462486446</v>
      </c>
      <c r="J33" s="143">
        <f t="shared" si="2"/>
        <v>97161.208915305557</v>
      </c>
      <c r="K33" s="143">
        <f>'Total Population '!K33*'ST%'!J31/100</f>
        <v>203820.20354017001</v>
      </c>
      <c r="L33" s="143">
        <f>'Total Population '!L33*'ST%'!K31/100</f>
        <v>99286.971706341574</v>
      </c>
      <c r="M33" s="143">
        <f t="shared" si="3"/>
        <v>94605.081825984642</v>
      </c>
      <c r="N33" s="143">
        <f>'Total Population '!N33*'ST%'!M31/100</f>
        <v>193892.05353232622</v>
      </c>
    </row>
    <row r="34" spans="1:14" ht="18.75" customHeight="1" x14ac:dyDescent="0.25">
      <c r="A34" s="141">
        <v>29</v>
      </c>
      <c r="B34" s="142" t="s">
        <v>40</v>
      </c>
      <c r="C34" s="143">
        <f>'Total Population '!C34*'ST%'!B32/100</f>
        <v>1713.9213836477988</v>
      </c>
      <c r="D34" s="143">
        <f t="shared" si="0"/>
        <v>1539.3657920920627</v>
      </c>
      <c r="E34" s="143">
        <f>'Total Population '!E34*'ST%'!D32/100</f>
        <v>3253.2871757398616</v>
      </c>
      <c r="F34" s="143">
        <f>'Total Population '!F34*'ST%'!E32/100</f>
        <v>1016.1431510372021</v>
      </c>
      <c r="G34" s="143">
        <f t="shared" si="1"/>
        <v>987.50615268217086</v>
      </c>
      <c r="H34" s="143">
        <f>'Total Population '!H34*'ST%'!G32/100</f>
        <v>2003.6493037193729</v>
      </c>
      <c r="I34" s="143">
        <f>'Total Population '!I34*'ST%'!H32/100</f>
        <v>703.8006389776358</v>
      </c>
      <c r="J34" s="143">
        <f t="shared" si="2"/>
        <v>648.63758330328596</v>
      </c>
      <c r="K34" s="143">
        <f>'Total Population '!K34*'ST%'!J32/100</f>
        <v>1352.4382222809218</v>
      </c>
      <c r="L34" s="143">
        <f>'Total Population '!L34*'ST%'!K32/100</f>
        <v>597.75749741468451</v>
      </c>
      <c r="M34" s="143">
        <f t="shared" si="3"/>
        <v>574.05318960821626</v>
      </c>
      <c r="N34" s="143">
        <f>'Total Population '!N34*'ST%'!M32/100</f>
        <v>1171.8106870229008</v>
      </c>
    </row>
    <row r="35" spans="1:14" ht="18.75" customHeight="1" x14ac:dyDescent="0.25">
      <c r="A35" s="141">
        <v>30</v>
      </c>
      <c r="B35" s="142" t="s">
        <v>41</v>
      </c>
      <c r="C35" s="143">
        <f>'Total Population '!C35*'ST%'!B33/100</f>
        <v>0</v>
      </c>
      <c r="D35" s="143">
        <f t="shared" si="0"/>
        <v>0</v>
      </c>
      <c r="E35" s="143">
        <f>'Total Population '!E35*'ST%'!D33/100</f>
        <v>0</v>
      </c>
      <c r="F35" s="143">
        <f>'Total Population '!F35*'ST%'!E33/100</f>
        <v>0</v>
      </c>
      <c r="G35" s="143">
        <f t="shared" si="1"/>
        <v>0</v>
      </c>
      <c r="H35" s="143">
        <f>'Total Population '!H35*'ST%'!G33/100</f>
        <v>0</v>
      </c>
      <c r="I35" s="143">
        <f>'Total Population '!I35*'ST%'!H33/100</f>
        <v>0</v>
      </c>
      <c r="J35" s="143">
        <f t="shared" si="2"/>
        <v>0</v>
      </c>
      <c r="K35" s="143">
        <f>'Total Population '!K35*'ST%'!J33/100</f>
        <v>0</v>
      </c>
      <c r="L35" s="143">
        <f>'Total Population '!L35*'ST%'!K33/100</f>
        <v>0</v>
      </c>
      <c r="M35" s="143">
        <f t="shared" si="3"/>
        <v>0</v>
      </c>
      <c r="N35" s="143">
        <f>'Total Population '!N35*'ST%'!M33/100</f>
        <v>0</v>
      </c>
    </row>
    <row r="36" spans="1:14" ht="18.75" customHeight="1" x14ac:dyDescent="0.25">
      <c r="A36" s="141">
        <v>31</v>
      </c>
      <c r="B36" s="142" t="s">
        <v>42</v>
      </c>
      <c r="C36" s="143">
        <f>'Total Population '!C36*'ST%'!B34/100</f>
        <v>14681.151002362985</v>
      </c>
      <c r="D36" s="143">
        <f t="shared" si="0"/>
        <v>13472.75100416991</v>
      </c>
      <c r="E36" s="143">
        <f>'Total Population '!E36*'ST%'!D34/100</f>
        <v>28153.902006532895</v>
      </c>
      <c r="F36" s="143">
        <f>'Total Population '!F36*'ST%'!E34/100</f>
        <v>7662.0459599703481</v>
      </c>
      <c r="G36" s="143">
        <f t="shared" si="1"/>
        <v>6380.2210810528959</v>
      </c>
      <c r="H36" s="143">
        <f>'Total Population '!H36*'ST%'!G34/100</f>
        <v>14042.267041023244</v>
      </c>
      <c r="I36" s="143">
        <f>'Total Population '!I36*'ST%'!H34/100</f>
        <v>5061.9537679149325</v>
      </c>
      <c r="J36" s="143">
        <f t="shared" si="2"/>
        <v>3831.6829450250771</v>
      </c>
      <c r="K36" s="143">
        <f>'Total Population '!K36*'ST%'!J34/100</f>
        <v>8893.6367129400096</v>
      </c>
      <c r="L36" s="143">
        <f>'Total Population '!L36*'ST%'!K34/100</f>
        <v>3610.6978376860434</v>
      </c>
      <c r="M36" s="143">
        <f t="shared" si="3"/>
        <v>3331.1204797363907</v>
      </c>
      <c r="N36" s="143">
        <f>'Total Population '!N36*'ST%'!M34/100</f>
        <v>6941.8183174224341</v>
      </c>
    </row>
    <row r="37" spans="1:14" ht="18.75" customHeight="1" x14ac:dyDescent="0.25">
      <c r="A37" s="141">
        <v>32</v>
      </c>
      <c r="B37" s="142" t="s">
        <v>43</v>
      </c>
      <c r="C37" s="143">
        <f>'Total Population '!C37*'ST%'!B35/100</f>
        <v>1407.8417361386796</v>
      </c>
      <c r="D37" s="143">
        <f t="shared" si="0"/>
        <v>1164.1813852486039</v>
      </c>
      <c r="E37" s="143">
        <f>'Total Population '!E37*'ST%'!D35/100</f>
        <v>2572.0231213872835</v>
      </c>
      <c r="F37" s="143">
        <f>'Total Population '!F37*'ST%'!E35/100</f>
        <v>793.88002822865212</v>
      </c>
      <c r="G37" s="143">
        <f t="shared" si="1"/>
        <v>609.80998667447773</v>
      </c>
      <c r="H37" s="143">
        <f>'Total Population '!H37*'ST%'!G35/100</f>
        <v>1403.6900149031298</v>
      </c>
      <c r="I37" s="143">
        <f>'Total Population '!I37*'ST%'!H35/100</f>
        <v>542.0642882373719</v>
      </c>
      <c r="J37" s="143">
        <f t="shared" si="2"/>
        <v>414.74587563668445</v>
      </c>
      <c r="K37" s="143">
        <f>'Total Population '!K37*'ST%'!J35/100</f>
        <v>956.81016387405634</v>
      </c>
      <c r="L37" s="143">
        <f>'Total Population '!L37*'ST%'!K35/100</f>
        <v>504.56634998467672</v>
      </c>
      <c r="M37" s="143">
        <f t="shared" si="3"/>
        <v>390.86745185464309</v>
      </c>
      <c r="N37" s="143">
        <f>'Total Population '!N37*'ST%'!M35/100</f>
        <v>895.43380183931981</v>
      </c>
    </row>
    <row r="38" spans="1:14" ht="18.75" customHeight="1" x14ac:dyDescent="0.25">
      <c r="A38" s="141">
        <v>33</v>
      </c>
      <c r="B38" s="142" t="s">
        <v>44</v>
      </c>
      <c r="C38" s="143">
        <f>'Total Population '!C38*'ST%'!B36/100</f>
        <v>0</v>
      </c>
      <c r="D38" s="143">
        <f t="shared" si="0"/>
        <v>0</v>
      </c>
      <c r="E38" s="143">
        <f>'Total Population '!E38*'ST%'!D36/100</f>
        <v>0</v>
      </c>
      <c r="F38" s="143">
        <f>'Total Population '!F38*'ST%'!E36/100</f>
        <v>0</v>
      </c>
      <c r="G38" s="143">
        <f t="shared" si="1"/>
        <v>0</v>
      </c>
      <c r="H38" s="143">
        <f>'Total Population '!H38*'ST%'!G36/100</f>
        <v>0</v>
      </c>
      <c r="I38" s="143">
        <f>'Total Population '!I38*'ST%'!H36/100</f>
        <v>0</v>
      </c>
      <c r="J38" s="143">
        <f t="shared" si="2"/>
        <v>0</v>
      </c>
      <c r="K38" s="143">
        <f>'Total Population '!K38*'ST%'!J36/100</f>
        <v>0</v>
      </c>
      <c r="L38" s="143">
        <f>'Total Population '!L38*'ST%'!K36/100</f>
        <v>0</v>
      </c>
      <c r="M38" s="143">
        <f t="shared" si="3"/>
        <v>0</v>
      </c>
      <c r="N38" s="143">
        <f>'Total Population '!N38*'ST%'!M36/100</f>
        <v>0</v>
      </c>
    </row>
    <row r="39" spans="1:14" ht="18.75" customHeight="1" x14ac:dyDescent="0.25">
      <c r="A39" s="141">
        <v>34</v>
      </c>
      <c r="B39" s="142" t="s">
        <v>59</v>
      </c>
      <c r="C39" s="143">
        <f>'Total Population '!C39*'ST%'!B37/100</f>
        <v>3677.1610660486667</v>
      </c>
      <c r="D39" s="143">
        <f t="shared" si="0"/>
        <v>3503.0803542454951</v>
      </c>
      <c r="E39" s="143">
        <f>'Total Population '!E39*'ST%'!D37/100</f>
        <v>7180.2414202941618</v>
      </c>
      <c r="F39" s="143">
        <f>'Total Population '!F39*'ST%'!E37/100</f>
        <v>2496.7097858042839</v>
      </c>
      <c r="G39" s="143">
        <f t="shared" si="1"/>
        <v>2286.1983414041965</v>
      </c>
      <c r="H39" s="143">
        <f>'Total Population '!H39*'ST%'!G37/100</f>
        <v>4782.9081272084804</v>
      </c>
      <c r="I39" s="143">
        <f>'Total Population '!I39*'ST%'!H37/100</f>
        <v>1546.0958811613775</v>
      </c>
      <c r="J39" s="143">
        <f t="shared" si="2"/>
        <v>1481.743367272861</v>
      </c>
      <c r="K39" s="143">
        <f>'Total Population '!K39*'ST%'!J37/100</f>
        <v>3027.8392484342385</v>
      </c>
      <c r="L39" s="143">
        <f>'Total Population '!L39*'ST%'!K37/100</f>
        <v>1290.3711093375898</v>
      </c>
      <c r="M39" s="143">
        <f t="shared" si="3"/>
        <v>1251.1930037308246</v>
      </c>
      <c r="N39" s="143">
        <f>'Total Population '!N39*'ST%'!M37/100</f>
        <v>2541.5641130684144</v>
      </c>
    </row>
    <row r="40" spans="1:14" ht="18.75" customHeight="1" x14ac:dyDescent="0.25">
      <c r="A40" s="141">
        <v>35</v>
      </c>
      <c r="B40" s="142" t="s">
        <v>46</v>
      </c>
      <c r="C40" s="143">
        <f>'Total Population '!C40*'ST%'!B38/100</f>
        <v>0</v>
      </c>
      <c r="D40" s="143">
        <f t="shared" si="0"/>
        <v>0</v>
      </c>
      <c r="E40" s="143">
        <f>'Total Population '!E40*'ST%'!D38/100</f>
        <v>0</v>
      </c>
      <c r="F40" s="143">
        <f>'Total Population '!F40*'ST%'!E38/100</f>
        <v>0</v>
      </c>
      <c r="G40" s="143">
        <f t="shared" si="1"/>
        <v>0</v>
      </c>
      <c r="H40" s="143">
        <f>'Total Population '!H40*'ST%'!G38/100</f>
        <v>0</v>
      </c>
      <c r="I40" s="143">
        <f>'Total Population '!I40*'ST%'!H38/100</f>
        <v>0</v>
      </c>
      <c r="J40" s="143">
        <f t="shared" si="2"/>
        <v>0</v>
      </c>
      <c r="K40" s="143">
        <f>'Total Population '!K40*'ST%'!J38/100</f>
        <v>0</v>
      </c>
      <c r="L40" s="143">
        <f>'Total Population '!L40*'ST%'!K38/100</f>
        <v>0</v>
      </c>
      <c r="M40" s="143">
        <f t="shared" si="3"/>
        <v>0</v>
      </c>
      <c r="N40" s="143">
        <f>'Total Population '!N40*'ST%'!M38/100</f>
        <v>0</v>
      </c>
    </row>
    <row r="41" spans="1:14" ht="19.5" customHeight="1" x14ac:dyDescent="0.25">
      <c r="A41" s="262" t="s">
        <v>47</v>
      </c>
      <c r="B41" s="262"/>
      <c r="C41" s="147">
        <f>SUM(C6:C40)</f>
        <v>5594742.9151739152</v>
      </c>
      <c r="D41" s="147">
        <f>SUM(D6:D40)</f>
        <v>5249489.1036770027</v>
      </c>
      <c r="E41" s="147">
        <f t="shared" ref="E41:N41" si="4">SUM(E6:E40)</f>
        <v>10844232.018850913</v>
      </c>
      <c r="F41" s="147">
        <f t="shared" si="4"/>
        <v>3128311.6797273741</v>
      </c>
      <c r="G41" s="147">
        <f>SUM(G6:G40)</f>
        <v>2971815.5736099402</v>
      </c>
      <c r="H41" s="147">
        <f t="shared" si="4"/>
        <v>6100127.2533373144</v>
      </c>
      <c r="I41" s="147">
        <f t="shared" si="4"/>
        <v>2104867.3261049567</v>
      </c>
      <c r="J41" s="147">
        <f>SUM(J6:J40)</f>
        <v>1974191.0755321898</v>
      </c>
      <c r="K41" s="147">
        <f t="shared" si="4"/>
        <v>4079058.4016371462</v>
      </c>
      <c r="L41" s="147">
        <f t="shared" si="4"/>
        <v>1926197.1802428211</v>
      </c>
      <c r="M41" s="147">
        <f>SUM(M6:M40)</f>
        <v>1873501.5703325821</v>
      </c>
      <c r="N41" s="147">
        <f t="shared" si="4"/>
        <v>3799698.7505754018</v>
      </c>
    </row>
    <row r="44" spans="1:14" ht="19.5" customHeight="1" x14ac:dyDescent="0.25">
      <c r="C44" s="148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ageMargins left="0.3" right="0.18" top="0.52" bottom="0.62" header="0.36" footer="0.24"/>
  <pageSetup paperSize="9" firstPageNumber="73" orientation="portrait" useFirstPageNumber="1" horizontalDpi="300" verticalDpi="300" r:id="rId1"/>
  <headerFooter alignWithMargins="0">
    <oddFooter>&amp;LStatistics of School Education 2010-11&amp;R&amp;P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showZeros="0" view="pageBreakPreview" zoomScaleSheetLayoutView="100" workbookViewId="0">
      <pane xSplit="2" ySplit="5" topLeftCell="Z38" activePane="bottomRight" state="frozen"/>
      <selection pane="topRight" activeCell="C1" sqref="C1"/>
      <selection pane="bottomLeft" activeCell="A6" sqref="A6"/>
      <selection pane="bottomRight" activeCell="AD52" sqref="AD52"/>
    </sheetView>
  </sheetViews>
  <sheetFormatPr defaultRowHeight="15.75" x14ac:dyDescent="0.25"/>
  <cols>
    <col min="1" max="1" width="4.85546875" style="79" customWidth="1"/>
    <col min="2" max="2" width="22.140625" style="79" customWidth="1"/>
    <col min="3" max="29" width="14.85546875" style="79" customWidth="1"/>
    <col min="30" max="237" width="9.140625" style="79"/>
    <col min="238" max="238" width="4.85546875" style="79" customWidth="1"/>
    <col min="239" max="239" width="22.140625" style="79" customWidth="1"/>
    <col min="240" max="240" width="11.42578125" style="79" customWidth="1"/>
    <col min="241" max="241" width="11.140625" style="79" customWidth="1"/>
    <col min="242" max="242" width="11.42578125" style="79" customWidth="1"/>
    <col min="243" max="243" width="11" style="79" customWidth="1"/>
    <col min="244" max="244" width="10.140625" style="79" customWidth="1"/>
    <col min="245" max="245" width="11.5703125" style="79" customWidth="1"/>
    <col min="246" max="246" width="9.5703125" style="79" bestFit="1" customWidth="1"/>
    <col min="247" max="248" width="9.140625" style="79"/>
    <col min="249" max="249" width="10.7109375" style="79" customWidth="1"/>
    <col min="250" max="250" width="10.85546875" style="79" customWidth="1"/>
    <col min="251" max="251" width="10.42578125" style="79" customWidth="1"/>
    <col min="252" max="252" width="12.85546875" style="79" customWidth="1"/>
    <col min="253" max="253" width="12.7109375" style="79" customWidth="1"/>
    <col min="254" max="254" width="11.85546875" style="79" customWidth="1"/>
    <col min="255" max="255" width="10.42578125" style="79" customWidth="1"/>
    <col min="256" max="256" width="12.42578125" style="79" customWidth="1"/>
    <col min="257" max="257" width="12.140625" style="79" customWidth="1"/>
    <col min="258" max="258" width="10.85546875" style="79" customWidth="1"/>
    <col min="259" max="259" width="10.28515625" style="79" customWidth="1"/>
    <col min="260" max="260" width="11.28515625" style="79" customWidth="1"/>
    <col min="261" max="261" width="11.5703125" style="79" customWidth="1"/>
    <col min="262" max="262" width="11.28515625" style="79" customWidth="1"/>
    <col min="263" max="263" width="11.42578125" style="79" customWidth="1"/>
    <col min="264" max="493" width="9.140625" style="79"/>
    <col min="494" max="494" width="4.85546875" style="79" customWidth="1"/>
    <col min="495" max="495" width="22.140625" style="79" customWidth="1"/>
    <col min="496" max="496" width="11.42578125" style="79" customWidth="1"/>
    <col min="497" max="497" width="11.140625" style="79" customWidth="1"/>
    <col min="498" max="498" width="11.42578125" style="79" customWidth="1"/>
    <col min="499" max="499" width="11" style="79" customWidth="1"/>
    <col min="500" max="500" width="10.140625" style="79" customWidth="1"/>
    <col min="501" max="501" width="11.5703125" style="79" customWidth="1"/>
    <col min="502" max="502" width="9.5703125" style="79" bestFit="1" customWidth="1"/>
    <col min="503" max="504" width="9.140625" style="79"/>
    <col min="505" max="505" width="10.7109375" style="79" customWidth="1"/>
    <col min="506" max="506" width="10.85546875" style="79" customWidth="1"/>
    <col min="507" max="507" width="10.42578125" style="79" customWidth="1"/>
    <col min="508" max="508" width="12.85546875" style="79" customWidth="1"/>
    <col min="509" max="509" width="12.7109375" style="79" customWidth="1"/>
    <col min="510" max="510" width="11.85546875" style="79" customWidth="1"/>
    <col min="511" max="511" width="10.42578125" style="79" customWidth="1"/>
    <col min="512" max="512" width="12.42578125" style="79" customWidth="1"/>
    <col min="513" max="513" width="12.140625" style="79" customWidth="1"/>
    <col min="514" max="514" width="10.85546875" style="79" customWidth="1"/>
    <col min="515" max="515" width="10.28515625" style="79" customWidth="1"/>
    <col min="516" max="516" width="11.28515625" style="79" customWidth="1"/>
    <col min="517" max="517" width="11.5703125" style="79" customWidth="1"/>
    <col min="518" max="518" width="11.28515625" style="79" customWidth="1"/>
    <col min="519" max="519" width="11.42578125" style="79" customWidth="1"/>
    <col min="520" max="749" width="9.140625" style="79"/>
    <col min="750" max="750" width="4.85546875" style="79" customWidth="1"/>
    <col min="751" max="751" width="22.140625" style="79" customWidth="1"/>
    <col min="752" max="752" width="11.42578125" style="79" customWidth="1"/>
    <col min="753" max="753" width="11.140625" style="79" customWidth="1"/>
    <col min="754" max="754" width="11.42578125" style="79" customWidth="1"/>
    <col min="755" max="755" width="11" style="79" customWidth="1"/>
    <col min="756" max="756" width="10.140625" style="79" customWidth="1"/>
    <col min="757" max="757" width="11.5703125" style="79" customWidth="1"/>
    <col min="758" max="758" width="9.5703125" style="79" bestFit="1" customWidth="1"/>
    <col min="759" max="760" width="9.140625" style="79"/>
    <col min="761" max="761" width="10.7109375" style="79" customWidth="1"/>
    <col min="762" max="762" width="10.85546875" style="79" customWidth="1"/>
    <col min="763" max="763" width="10.42578125" style="79" customWidth="1"/>
    <col min="764" max="764" width="12.85546875" style="79" customWidth="1"/>
    <col min="765" max="765" width="12.7109375" style="79" customWidth="1"/>
    <col min="766" max="766" width="11.85546875" style="79" customWidth="1"/>
    <col min="767" max="767" width="10.42578125" style="79" customWidth="1"/>
    <col min="768" max="768" width="12.42578125" style="79" customWidth="1"/>
    <col min="769" max="769" width="12.140625" style="79" customWidth="1"/>
    <col min="770" max="770" width="10.85546875" style="79" customWidth="1"/>
    <col min="771" max="771" width="10.28515625" style="79" customWidth="1"/>
    <col min="772" max="772" width="11.28515625" style="79" customWidth="1"/>
    <col min="773" max="773" width="11.5703125" style="79" customWidth="1"/>
    <col min="774" max="774" width="11.28515625" style="79" customWidth="1"/>
    <col min="775" max="775" width="11.42578125" style="79" customWidth="1"/>
    <col min="776" max="1005" width="9.140625" style="79"/>
    <col min="1006" max="1006" width="4.85546875" style="79" customWidth="1"/>
    <col min="1007" max="1007" width="22.140625" style="79" customWidth="1"/>
    <col min="1008" max="1008" width="11.42578125" style="79" customWidth="1"/>
    <col min="1009" max="1009" width="11.140625" style="79" customWidth="1"/>
    <col min="1010" max="1010" width="11.42578125" style="79" customWidth="1"/>
    <col min="1011" max="1011" width="11" style="79" customWidth="1"/>
    <col min="1012" max="1012" width="10.140625" style="79" customWidth="1"/>
    <col min="1013" max="1013" width="11.5703125" style="79" customWidth="1"/>
    <col min="1014" max="1014" width="9.5703125" style="79" bestFit="1" customWidth="1"/>
    <col min="1015" max="1016" width="9.140625" style="79"/>
    <col min="1017" max="1017" width="10.7109375" style="79" customWidth="1"/>
    <col min="1018" max="1018" width="10.85546875" style="79" customWidth="1"/>
    <col min="1019" max="1019" width="10.42578125" style="79" customWidth="1"/>
    <col min="1020" max="1020" width="12.85546875" style="79" customWidth="1"/>
    <col min="1021" max="1021" width="12.7109375" style="79" customWidth="1"/>
    <col min="1022" max="1022" width="11.85546875" style="79" customWidth="1"/>
    <col min="1023" max="1023" width="10.42578125" style="79" customWidth="1"/>
    <col min="1024" max="1024" width="12.42578125" style="79" customWidth="1"/>
    <col min="1025" max="1025" width="12.140625" style="79" customWidth="1"/>
    <col min="1026" max="1026" width="10.85546875" style="79" customWidth="1"/>
    <col min="1027" max="1027" width="10.28515625" style="79" customWidth="1"/>
    <col min="1028" max="1028" width="11.28515625" style="79" customWidth="1"/>
    <col min="1029" max="1029" width="11.5703125" style="79" customWidth="1"/>
    <col min="1030" max="1030" width="11.28515625" style="79" customWidth="1"/>
    <col min="1031" max="1031" width="11.42578125" style="79" customWidth="1"/>
    <col min="1032" max="1261" width="9.140625" style="79"/>
    <col min="1262" max="1262" width="4.85546875" style="79" customWidth="1"/>
    <col min="1263" max="1263" width="22.140625" style="79" customWidth="1"/>
    <col min="1264" max="1264" width="11.42578125" style="79" customWidth="1"/>
    <col min="1265" max="1265" width="11.140625" style="79" customWidth="1"/>
    <col min="1266" max="1266" width="11.42578125" style="79" customWidth="1"/>
    <col min="1267" max="1267" width="11" style="79" customWidth="1"/>
    <col min="1268" max="1268" width="10.140625" style="79" customWidth="1"/>
    <col min="1269" max="1269" width="11.5703125" style="79" customWidth="1"/>
    <col min="1270" max="1270" width="9.5703125" style="79" bestFit="1" customWidth="1"/>
    <col min="1271" max="1272" width="9.140625" style="79"/>
    <col min="1273" max="1273" width="10.7109375" style="79" customWidth="1"/>
    <col min="1274" max="1274" width="10.85546875" style="79" customWidth="1"/>
    <col min="1275" max="1275" width="10.42578125" style="79" customWidth="1"/>
    <col min="1276" max="1276" width="12.85546875" style="79" customWidth="1"/>
    <col min="1277" max="1277" width="12.7109375" style="79" customWidth="1"/>
    <col min="1278" max="1278" width="11.85546875" style="79" customWidth="1"/>
    <col min="1279" max="1279" width="10.42578125" style="79" customWidth="1"/>
    <col min="1280" max="1280" width="12.42578125" style="79" customWidth="1"/>
    <col min="1281" max="1281" width="12.140625" style="79" customWidth="1"/>
    <col min="1282" max="1282" width="10.85546875" style="79" customWidth="1"/>
    <col min="1283" max="1283" width="10.28515625" style="79" customWidth="1"/>
    <col min="1284" max="1284" width="11.28515625" style="79" customWidth="1"/>
    <col min="1285" max="1285" width="11.5703125" style="79" customWidth="1"/>
    <col min="1286" max="1286" width="11.28515625" style="79" customWidth="1"/>
    <col min="1287" max="1287" width="11.42578125" style="79" customWidth="1"/>
    <col min="1288" max="1517" width="9.140625" style="79"/>
    <col min="1518" max="1518" width="4.85546875" style="79" customWidth="1"/>
    <col min="1519" max="1519" width="22.140625" style="79" customWidth="1"/>
    <col min="1520" max="1520" width="11.42578125" style="79" customWidth="1"/>
    <col min="1521" max="1521" width="11.140625" style="79" customWidth="1"/>
    <col min="1522" max="1522" width="11.42578125" style="79" customWidth="1"/>
    <col min="1523" max="1523" width="11" style="79" customWidth="1"/>
    <col min="1524" max="1524" width="10.140625" style="79" customWidth="1"/>
    <col min="1525" max="1525" width="11.5703125" style="79" customWidth="1"/>
    <col min="1526" max="1526" width="9.5703125" style="79" bestFit="1" customWidth="1"/>
    <col min="1527" max="1528" width="9.140625" style="79"/>
    <col min="1529" max="1529" width="10.7109375" style="79" customWidth="1"/>
    <col min="1530" max="1530" width="10.85546875" style="79" customWidth="1"/>
    <col min="1531" max="1531" width="10.42578125" style="79" customWidth="1"/>
    <col min="1532" max="1532" width="12.85546875" style="79" customWidth="1"/>
    <col min="1533" max="1533" width="12.7109375" style="79" customWidth="1"/>
    <col min="1534" max="1534" width="11.85546875" style="79" customWidth="1"/>
    <col min="1535" max="1535" width="10.42578125" style="79" customWidth="1"/>
    <col min="1536" max="1536" width="12.42578125" style="79" customWidth="1"/>
    <col min="1537" max="1537" width="12.140625" style="79" customWidth="1"/>
    <col min="1538" max="1538" width="10.85546875" style="79" customWidth="1"/>
    <col min="1539" max="1539" width="10.28515625" style="79" customWidth="1"/>
    <col min="1540" max="1540" width="11.28515625" style="79" customWidth="1"/>
    <col min="1541" max="1541" width="11.5703125" style="79" customWidth="1"/>
    <col min="1542" max="1542" width="11.28515625" style="79" customWidth="1"/>
    <col min="1543" max="1543" width="11.42578125" style="79" customWidth="1"/>
    <col min="1544" max="1773" width="9.140625" style="79"/>
    <col min="1774" max="1774" width="4.85546875" style="79" customWidth="1"/>
    <col min="1775" max="1775" width="22.140625" style="79" customWidth="1"/>
    <col min="1776" max="1776" width="11.42578125" style="79" customWidth="1"/>
    <col min="1777" max="1777" width="11.140625" style="79" customWidth="1"/>
    <col min="1778" max="1778" width="11.42578125" style="79" customWidth="1"/>
    <col min="1779" max="1779" width="11" style="79" customWidth="1"/>
    <col min="1780" max="1780" width="10.140625" style="79" customWidth="1"/>
    <col min="1781" max="1781" width="11.5703125" style="79" customWidth="1"/>
    <col min="1782" max="1782" width="9.5703125" style="79" bestFit="1" customWidth="1"/>
    <col min="1783" max="1784" width="9.140625" style="79"/>
    <col min="1785" max="1785" width="10.7109375" style="79" customWidth="1"/>
    <col min="1786" max="1786" width="10.85546875" style="79" customWidth="1"/>
    <col min="1787" max="1787" width="10.42578125" style="79" customWidth="1"/>
    <col min="1788" max="1788" width="12.85546875" style="79" customWidth="1"/>
    <col min="1789" max="1789" width="12.7109375" style="79" customWidth="1"/>
    <col min="1790" max="1790" width="11.85546875" style="79" customWidth="1"/>
    <col min="1791" max="1791" width="10.42578125" style="79" customWidth="1"/>
    <col min="1792" max="1792" width="12.42578125" style="79" customWidth="1"/>
    <col min="1793" max="1793" width="12.140625" style="79" customWidth="1"/>
    <col min="1794" max="1794" width="10.85546875" style="79" customWidth="1"/>
    <col min="1795" max="1795" width="10.28515625" style="79" customWidth="1"/>
    <col min="1796" max="1796" width="11.28515625" style="79" customWidth="1"/>
    <col min="1797" max="1797" width="11.5703125" style="79" customWidth="1"/>
    <col min="1798" max="1798" width="11.28515625" style="79" customWidth="1"/>
    <col min="1799" max="1799" width="11.42578125" style="79" customWidth="1"/>
    <col min="1800" max="2029" width="9.140625" style="79"/>
    <col min="2030" max="2030" width="4.85546875" style="79" customWidth="1"/>
    <col min="2031" max="2031" width="22.140625" style="79" customWidth="1"/>
    <col min="2032" max="2032" width="11.42578125" style="79" customWidth="1"/>
    <col min="2033" max="2033" width="11.140625" style="79" customWidth="1"/>
    <col min="2034" max="2034" width="11.42578125" style="79" customWidth="1"/>
    <col min="2035" max="2035" width="11" style="79" customWidth="1"/>
    <col min="2036" max="2036" width="10.140625" style="79" customWidth="1"/>
    <col min="2037" max="2037" width="11.5703125" style="79" customWidth="1"/>
    <col min="2038" max="2038" width="9.5703125" style="79" bestFit="1" customWidth="1"/>
    <col min="2039" max="2040" width="9.140625" style="79"/>
    <col min="2041" max="2041" width="10.7109375" style="79" customWidth="1"/>
    <col min="2042" max="2042" width="10.85546875" style="79" customWidth="1"/>
    <col min="2043" max="2043" width="10.42578125" style="79" customWidth="1"/>
    <col min="2044" max="2044" width="12.85546875" style="79" customWidth="1"/>
    <col min="2045" max="2045" width="12.7109375" style="79" customWidth="1"/>
    <col min="2046" max="2046" width="11.85546875" style="79" customWidth="1"/>
    <col min="2047" max="2047" width="10.42578125" style="79" customWidth="1"/>
    <col min="2048" max="2048" width="12.42578125" style="79" customWidth="1"/>
    <col min="2049" max="2049" width="12.140625" style="79" customWidth="1"/>
    <col min="2050" max="2050" width="10.85546875" style="79" customWidth="1"/>
    <col min="2051" max="2051" width="10.28515625" style="79" customWidth="1"/>
    <col min="2052" max="2052" width="11.28515625" style="79" customWidth="1"/>
    <col min="2053" max="2053" width="11.5703125" style="79" customWidth="1"/>
    <col min="2054" max="2054" width="11.28515625" style="79" customWidth="1"/>
    <col min="2055" max="2055" width="11.42578125" style="79" customWidth="1"/>
    <col min="2056" max="2285" width="9.140625" style="79"/>
    <col min="2286" max="2286" width="4.85546875" style="79" customWidth="1"/>
    <col min="2287" max="2287" width="22.140625" style="79" customWidth="1"/>
    <col min="2288" max="2288" width="11.42578125" style="79" customWidth="1"/>
    <col min="2289" max="2289" width="11.140625" style="79" customWidth="1"/>
    <col min="2290" max="2290" width="11.42578125" style="79" customWidth="1"/>
    <col min="2291" max="2291" width="11" style="79" customWidth="1"/>
    <col min="2292" max="2292" width="10.140625" style="79" customWidth="1"/>
    <col min="2293" max="2293" width="11.5703125" style="79" customWidth="1"/>
    <col min="2294" max="2294" width="9.5703125" style="79" bestFit="1" customWidth="1"/>
    <col min="2295" max="2296" width="9.140625" style="79"/>
    <col min="2297" max="2297" width="10.7109375" style="79" customWidth="1"/>
    <col min="2298" max="2298" width="10.85546875" style="79" customWidth="1"/>
    <col min="2299" max="2299" width="10.42578125" style="79" customWidth="1"/>
    <col min="2300" max="2300" width="12.85546875" style="79" customWidth="1"/>
    <col min="2301" max="2301" width="12.7109375" style="79" customWidth="1"/>
    <col min="2302" max="2302" width="11.85546875" style="79" customWidth="1"/>
    <col min="2303" max="2303" width="10.42578125" style="79" customWidth="1"/>
    <col min="2304" max="2304" width="12.42578125" style="79" customWidth="1"/>
    <col min="2305" max="2305" width="12.140625" style="79" customWidth="1"/>
    <col min="2306" max="2306" width="10.85546875" style="79" customWidth="1"/>
    <col min="2307" max="2307" width="10.28515625" style="79" customWidth="1"/>
    <col min="2308" max="2308" width="11.28515625" style="79" customWidth="1"/>
    <col min="2309" max="2309" width="11.5703125" style="79" customWidth="1"/>
    <col min="2310" max="2310" width="11.28515625" style="79" customWidth="1"/>
    <col min="2311" max="2311" width="11.42578125" style="79" customWidth="1"/>
    <col min="2312" max="2541" width="9.140625" style="79"/>
    <col min="2542" max="2542" width="4.85546875" style="79" customWidth="1"/>
    <col min="2543" max="2543" width="22.140625" style="79" customWidth="1"/>
    <col min="2544" max="2544" width="11.42578125" style="79" customWidth="1"/>
    <col min="2545" max="2545" width="11.140625" style="79" customWidth="1"/>
    <col min="2546" max="2546" width="11.42578125" style="79" customWidth="1"/>
    <col min="2547" max="2547" width="11" style="79" customWidth="1"/>
    <col min="2548" max="2548" width="10.140625" style="79" customWidth="1"/>
    <col min="2549" max="2549" width="11.5703125" style="79" customWidth="1"/>
    <col min="2550" max="2550" width="9.5703125" style="79" bestFit="1" customWidth="1"/>
    <col min="2551" max="2552" width="9.140625" style="79"/>
    <col min="2553" max="2553" width="10.7109375" style="79" customWidth="1"/>
    <col min="2554" max="2554" width="10.85546875" style="79" customWidth="1"/>
    <col min="2555" max="2555" width="10.42578125" style="79" customWidth="1"/>
    <col min="2556" max="2556" width="12.85546875" style="79" customWidth="1"/>
    <col min="2557" max="2557" width="12.7109375" style="79" customWidth="1"/>
    <col min="2558" max="2558" width="11.85546875" style="79" customWidth="1"/>
    <col min="2559" max="2559" width="10.42578125" style="79" customWidth="1"/>
    <col min="2560" max="2560" width="12.42578125" style="79" customWidth="1"/>
    <col min="2561" max="2561" width="12.140625" style="79" customWidth="1"/>
    <col min="2562" max="2562" width="10.85546875" style="79" customWidth="1"/>
    <col min="2563" max="2563" width="10.28515625" style="79" customWidth="1"/>
    <col min="2564" max="2564" width="11.28515625" style="79" customWidth="1"/>
    <col min="2565" max="2565" width="11.5703125" style="79" customWidth="1"/>
    <col min="2566" max="2566" width="11.28515625" style="79" customWidth="1"/>
    <col min="2567" max="2567" width="11.42578125" style="79" customWidth="1"/>
    <col min="2568" max="2797" width="9.140625" style="79"/>
    <col min="2798" max="2798" width="4.85546875" style="79" customWidth="1"/>
    <col min="2799" max="2799" width="22.140625" style="79" customWidth="1"/>
    <col min="2800" max="2800" width="11.42578125" style="79" customWidth="1"/>
    <col min="2801" max="2801" width="11.140625" style="79" customWidth="1"/>
    <col min="2802" max="2802" width="11.42578125" style="79" customWidth="1"/>
    <col min="2803" max="2803" width="11" style="79" customWidth="1"/>
    <col min="2804" max="2804" width="10.140625" style="79" customWidth="1"/>
    <col min="2805" max="2805" width="11.5703125" style="79" customWidth="1"/>
    <col min="2806" max="2806" width="9.5703125" style="79" bestFit="1" customWidth="1"/>
    <col min="2807" max="2808" width="9.140625" style="79"/>
    <col min="2809" max="2809" width="10.7109375" style="79" customWidth="1"/>
    <col min="2810" max="2810" width="10.85546875" style="79" customWidth="1"/>
    <col min="2811" max="2811" width="10.42578125" style="79" customWidth="1"/>
    <col min="2812" max="2812" width="12.85546875" style="79" customWidth="1"/>
    <col min="2813" max="2813" width="12.7109375" style="79" customWidth="1"/>
    <col min="2814" max="2814" width="11.85546875" style="79" customWidth="1"/>
    <col min="2815" max="2815" width="10.42578125" style="79" customWidth="1"/>
    <col min="2816" max="2816" width="12.42578125" style="79" customWidth="1"/>
    <col min="2817" max="2817" width="12.140625" style="79" customWidth="1"/>
    <col min="2818" max="2818" width="10.85546875" style="79" customWidth="1"/>
    <col min="2819" max="2819" width="10.28515625" style="79" customWidth="1"/>
    <col min="2820" max="2820" width="11.28515625" style="79" customWidth="1"/>
    <col min="2821" max="2821" width="11.5703125" style="79" customWidth="1"/>
    <col min="2822" max="2822" width="11.28515625" style="79" customWidth="1"/>
    <col min="2823" max="2823" width="11.42578125" style="79" customWidth="1"/>
    <col min="2824" max="3053" width="9.140625" style="79"/>
    <col min="3054" max="3054" width="4.85546875" style="79" customWidth="1"/>
    <col min="3055" max="3055" width="22.140625" style="79" customWidth="1"/>
    <col min="3056" max="3056" width="11.42578125" style="79" customWidth="1"/>
    <col min="3057" max="3057" width="11.140625" style="79" customWidth="1"/>
    <col min="3058" max="3058" width="11.42578125" style="79" customWidth="1"/>
    <col min="3059" max="3059" width="11" style="79" customWidth="1"/>
    <col min="3060" max="3060" width="10.140625" style="79" customWidth="1"/>
    <col min="3061" max="3061" width="11.5703125" style="79" customWidth="1"/>
    <col min="3062" max="3062" width="9.5703125" style="79" bestFit="1" customWidth="1"/>
    <col min="3063" max="3064" width="9.140625" style="79"/>
    <col min="3065" max="3065" width="10.7109375" style="79" customWidth="1"/>
    <col min="3066" max="3066" width="10.85546875" style="79" customWidth="1"/>
    <col min="3067" max="3067" width="10.42578125" style="79" customWidth="1"/>
    <col min="3068" max="3068" width="12.85546875" style="79" customWidth="1"/>
    <col min="3069" max="3069" width="12.7109375" style="79" customWidth="1"/>
    <col min="3070" max="3070" width="11.85546875" style="79" customWidth="1"/>
    <col min="3071" max="3071" width="10.42578125" style="79" customWidth="1"/>
    <col min="3072" max="3072" width="12.42578125" style="79" customWidth="1"/>
    <col min="3073" max="3073" width="12.140625" style="79" customWidth="1"/>
    <col min="3074" max="3074" width="10.85546875" style="79" customWidth="1"/>
    <col min="3075" max="3075" width="10.28515625" style="79" customWidth="1"/>
    <col min="3076" max="3076" width="11.28515625" style="79" customWidth="1"/>
    <col min="3077" max="3077" width="11.5703125" style="79" customWidth="1"/>
    <col min="3078" max="3078" width="11.28515625" style="79" customWidth="1"/>
    <col min="3079" max="3079" width="11.42578125" style="79" customWidth="1"/>
    <col min="3080" max="3309" width="9.140625" style="79"/>
    <col min="3310" max="3310" width="4.85546875" style="79" customWidth="1"/>
    <col min="3311" max="3311" width="22.140625" style="79" customWidth="1"/>
    <col min="3312" max="3312" width="11.42578125" style="79" customWidth="1"/>
    <col min="3313" max="3313" width="11.140625" style="79" customWidth="1"/>
    <col min="3314" max="3314" width="11.42578125" style="79" customWidth="1"/>
    <col min="3315" max="3315" width="11" style="79" customWidth="1"/>
    <col min="3316" max="3316" width="10.140625" style="79" customWidth="1"/>
    <col min="3317" max="3317" width="11.5703125" style="79" customWidth="1"/>
    <col min="3318" max="3318" width="9.5703125" style="79" bestFit="1" customWidth="1"/>
    <col min="3319" max="3320" width="9.140625" style="79"/>
    <col min="3321" max="3321" width="10.7109375" style="79" customWidth="1"/>
    <col min="3322" max="3322" width="10.85546875" style="79" customWidth="1"/>
    <col min="3323" max="3323" width="10.42578125" style="79" customWidth="1"/>
    <col min="3324" max="3324" width="12.85546875" style="79" customWidth="1"/>
    <col min="3325" max="3325" width="12.7109375" style="79" customWidth="1"/>
    <col min="3326" max="3326" width="11.85546875" style="79" customWidth="1"/>
    <col min="3327" max="3327" width="10.42578125" style="79" customWidth="1"/>
    <col min="3328" max="3328" width="12.42578125" style="79" customWidth="1"/>
    <col min="3329" max="3329" width="12.140625" style="79" customWidth="1"/>
    <col min="3330" max="3330" width="10.85546875" style="79" customWidth="1"/>
    <col min="3331" max="3331" width="10.28515625" style="79" customWidth="1"/>
    <col min="3332" max="3332" width="11.28515625" style="79" customWidth="1"/>
    <col min="3333" max="3333" width="11.5703125" style="79" customWidth="1"/>
    <col min="3334" max="3334" width="11.28515625" style="79" customWidth="1"/>
    <col min="3335" max="3335" width="11.42578125" style="79" customWidth="1"/>
    <col min="3336" max="3565" width="9.140625" style="79"/>
    <col min="3566" max="3566" width="4.85546875" style="79" customWidth="1"/>
    <col min="3567" max="3567" width="22.140625" style="79" customWidth="1"/>
    <col min="3568" max="3568" width="11.42578125" style="79" customWidth="1"/>
    <col min="3569" max="3569" width="11.140625" style="79" customWidth="1"/>
    <col min="3570" max="3570" width="11.42578125" style="79" customWidth="1"/>
    <col min="3571" max="3571" width="11" style="79" customWidth="1"/>
    <col min="3572" max="3572" width="10.140625" style="79" customWidth="1"/>
    <col min="3573" max="3573" width="11.5703125" style="79" customWidth="1"/>
    <col min="3574" max="3574" width="9.5703125" style="79" bestFit="1" customWidth="1"/>
    <col min="3575" max="3576" width="9.140625" style="79"/>
    <col min="3577" max="3577" width="10.7109375" style="79" customWidth="1"/>
    <col min="3578" max="3578" width="10.85546875" style="79" customWidth="1"/>
    <col min="3579" max="3579" width="10.42578125" style="79" customWidth="1"/>
    <col min="3580" max="3580" width="12.85546875" style="79" customWidth="1"/>
    <col min="3581" max="3581" width="12.7109375" style="79" customWidth="1"/>
    <col min="3582" max="3582" width="11.85546875" style="79" customWidth="1"/>
    <col min="3583" max="3583" width="10.42578125" style="79" customWidth="1"/>
    <col min="3584" max="3584" width="12.42578125" style="79" customWidth="1"/>
    <col min="3585" max="3585" width="12.140625" style="79" customWidth="1"/>
    <col min="3586" max="3586" width="10.85546875" style="79" customWidth="1"/>
    <col min="3587" max="3587" width="10.28515625" style="79" customWidth="1"/>
    <col min="3588" max="3588" width="11.28515625" style="79" customWidth="1"/>
    <col min="3589" max="3589" width="11.5703125" style="79" customWidth="1"/>
    <col min="3590" max="3590" width="11.28515625" style="79" customWidth="1"/>
    <col min="3591" max="3591" width="11.42578125" style="79" customWidth="1"/>
    <col min="3592" max="3821" width="9.140625" style="79"/>
    <col min="3822" max="3822" width="4.85546875" style="79" customWidth="1"/>
    <col min="3823" max="3823" width="22.140625" style="79" customWidth="1"/>
    <col min="3824" max="3824" width="11.42578125" style="79" customWidth="1"/>
    <col min="3825" max="3825" width="11.140625" style="79" customWidth="1"/>
    <col min="3826" max="3826" width="11.42578125" style="79" customWidth="1"/>
    <col min="3827" max="3827" width="11" style="79" customWidth="1"/>
    <col min="3828" max="3828" width="10.140625" style="79" customWidth="1"/>
    <col min="3829" max="3829" width="11.5703125" style="79" customWidth="1"/>
    <col min="3830" max="3830" width="9.5703125" style="79" bestFit="1" customWidth="1"/>
    <col min="3831" max="3832" width="9.140625" style="79"/>
    <col min="3833" max="3833" width="10.7109375" style="79" customWidth="1"/>
    <col min="3834" max="3834" width="10.85546875" style="79" customWidth="1"/>
    <col min="3835" max="3835" width="10.42578125" style="79" customWidth="1"/>
    <col min="3836" max="3836" width="12.85546875" style="79" customWidth="1"/>
    <col min="3837" max="3837" width="12.7109375" style="79" customWidth="1"/>
    <col min="3838" max="3838" width="11.85546875" style="79" customWidth="1"/>
    <col min="3839" max="3839" width="10.42578125" style="79" customWidth="1"/>
    <col min="3840" max="3840" width="12.42578125" style="79" customWidth="1"/>
    <col min="3841" max="3841" width="12.140625" style="79" customWidth="1"/>
    <col min="3842" max="3842" width="10.85546875" style="79" customWidth="1"/>
    <col min="3843" max="3843" width="10.28515625" style="79" customWidth="1"/>
    <col min="3844" max="3844" width="11.28515625" style="79" customWidth="1"/>
    <col min="3845" max="3845" width="11.5703125" style="79" customWidth="1"/>
    <col min="3846" max="3846" width="11.28515625" style="79" customWidth="1"/>
    <col min="3847" max="3847" width="11.42578125" style="79" customWidth="1"/>
    <col min="3848" max="4077" width="9.140625" style="79"/>
    <col min="4078" max="4078" width="4.85546875" style="79" customWidth="1"/>
    <col min="4079" max="4079" width="22.140625" style="79" customWidth="1"/>
    <col min="4080" max="4080" width="11.42578125" style="79" customWidth="1"/>
    <col min="4081" max="4081" width="11.140625" style="79" customWidth="1"/>
    <col min="4082" max="4082" width="11.42578125" style="79" customWidth="1"/>
    <col min="4083" max="4083" width="11" style="79" customWidth="1"/>
    <col min="4084" max="4084" width="10.140625" style="79" customWidth="1"/>
    <col min="4085" max="4085" width="11.5703125" style="79" customWidth="1"/>
    <col min="4086" max="4086" width="9.5703125" style="79" bestFit="1" customWidth="1"/>
    <col min="4087" max="4088" width="9.140625" style="79"/>
    <col min="4089" max="4089" width="10.7109375" style="79" customWidth="1"/>
    <col min="4090" max="4090" width="10.85546875" style="79" customWidth="1"/>
    <col min="4091" max="4091" width="10.42578125" style="79" customWidth="1"/>
    <col min="4092" max="4092" width="12.85546875" style="79" customWidth="1"/>
    <col min="4093" max="4093" width="12.7109375" style="79" customWidth="1"/>
    <col min="4094" max="4094" width="11.85546875" style="79" customWidth="1"/>
    <col min="4095" max="4095" width="10.42578125" style="79" customWidth="1"/>
    <col min="4096" max="4096" width="12.42578125" style="79" customWidth="1"/>
    <col min="4097" max="4097" width="12.140625" style="79" customWidth="1"/>
    <col min="4098" max="4098" width="10.85546875" style="79" customWidth="1"/>
    <col min="4099" max="4099" width="10.28515625" style="79" customWidth="1"/>
    <col min="4100" max="4100" width="11.28515625" style="79" customWidth="1"/>
    <col min="4101" max="4101" width="11.5703125" style="79" customWidth="1"/>
    <col min="4102" max="4102" width="11.28515625" style="79" customWidth="1"/>
    <col min="4103" max="4103" width="11.42578125" style="79" customWidth="1"/>
    <col min="4104" max="4333" width="9.140625" style="79"/>
    <col min="4334" max="4334" width="4.85546875" style="79" customWidth="1"/>
    <col min="4335" max="4335" width="22.140625" style="79" customWidth="1"/>
    <col min="4336" max="4336" width="11.42578125" style="79" customWidth="1"/>
    <col min="4337" max="4337" width="11.140625" style="79" customWidth="1"/>
    <col min="4338" max="4338" width="11.42578125" style="79" customWidth="1"/>
    <col min="4339" max="4339" width="11" style="79" customWidth="1"/>
    <col min="4340" max="4340" width="10.140625" style="79" customWidth="1"/>
    <col min="4341" max="4341" width="11.5703125" style="79" customWidth="1"/>
    <col min="4342" max="4342" width="9.5703125" style="79" bestFit="1" customWidth="1"/>
    <col min="4343" max="4344" width="9.140625" style="79"/>
    <col min="4345" max="4345" width="10.7109375" style="79" customWidth="1"/>
    <col min="4346" max="4346" width="10.85546875" style="79" customWidth="1"/>
    <col min="4347" max="4347" width="10.42578125" style="79" customWidth="1"/>
    <col min="4348" max="4348" width="12.85546875" style="79" customWidth="1"/>
    <col min="4349" max="4349" width="12.7109375" style="79" customWidth="1"/>
    <col min="4350" max="4350" width="11.85546875" style="79" customWidth="1"/>
    <col min="4351" max="4351" width="10.42578125" style="79" customWidth="1"/>
    <col min="4352" max="4352" width="12.42578125" style="79" customWidth="1"/>
    <col min="4353" max="4353" width="12.140625" style="79" customWidth="1"/>
    <col min="4354" max="4354" width="10.85546875" style="79" customWidth="1"/>
    <col min="4355" max="4355" width="10.28515625" style="79" customWidth="1"/>
    <col min="4356" max="4356" width="11.28515625" style="79" customWidth="1"/>
    <col min="4357" max="4357" width="11.5703125" style="79" customWidth="1"/>
    <col min="4358" max="4358" width="11.28515625" style="79" customWidth="1"/>
    <col min="4359" max="4359" width="11.42578125" style="79" customWidth="1"/>
    <col min="4360" max="4589" width="9.140625" style="79"/>
    <col min="4590" max="4590" width="4.85546875" style="79" customWidth="1"/>
    <col min="4591" max="4591" width="22.140625" style="79" customWidth="1"/>
    <col min="4592" max="4592" width="11.42578125" style="79" customWidth="1"/>
    <col min="4593" max="4593" width="11.140625" style="79" customWidth="1"/>
    <col min="4594" max="4594" width="11.42578125" style="79" customWidth="1"/>
    <col min="4595" max="4595" width="11" style="79" customWidth="1"/>
    <col min="4596" max="4596" width="10.140625" style="79" customWidth="1"/>
    <col min="4597" max="4597" width="11.5703125" style="79" customWidth="1"/>
    <col min="4598" max="4598" width="9.5703125" style="79" bestFit="1" customWidth="1"/>
    <col min="4599" max="4600" width="9.140625" style="79"/>
    <col min="4601" max="4601" width="10.7109375" style="79" customWidth="1"/>
    <col min="4602" max="4602" width="10.85546875" style="79" customWidth="1"/>
    <col min="4603" max="4603" width="10.42578125" style="79" customWidth="1"/>
    <col min="4604" max="4604" width="12.85546875" style="79" customWidth="1"/>
    <col min="4605" max="4605" width="12.7109375" style="79" customWidth="1"/>
    <col min="4606" max="4606" width="11.85546875" style="79" customWidth="1"/>
    <col min="4607" max="4607" width="10.42578125" style="79" customWidth="1"/>
    <col min="4608" max="4608" width="12.42578125" style="79" customWidth="1"/>
    <col min="4609" max="4609" width="12.140625" style="79" customWidth="1"/>
    <col min="4610" max="4610" width="10.85546875" style="79" customWidth="1"/>
    <col min="4611" max="4611" width="10.28515625" style="79" customWidth="1"/>
    <col min="4612" max="4612" width="11.28515625" style="79" customWidth="1"/>
    <col min="4613" max="4613" width="11.5703125" style="79" customWidth="1"/>
    <col min="4614" max="4614" width="11.28515625" style="79" customWidth="1"/>
    <col min="4615" max="4615" width="11.42578125" style="79" customWidth="1"/>
    <col min="4616" max="4845" width="9.140625" style="79"/>
    <col min="4846" max="4846" width="4.85546875" style="79" customWidth="1"/>
    <col min="4847" max="4847" width="22.140625" style="79" customWidth="1"/>
    <col min="4848" max="4848" width="11.42578125" style="79" customWidth="1"/>
    <col min="4849" max="4849" width="11.140625" style="79" customWidth="1"/>
    <col min="4850" max="4850" width="11.42578125" style="79" customWidth="1"/>
    <col min="4851" max="4851" width="11" style="79" customWidth="1"/>
    <col min="4852" max="4852" width="10.140625" style="79" customWidth="1"/>
    <col min="4853" max="4853" width="11.5703125" style="79" customWidth="1"/>
    <col min="4854" max="4854" width="9.5703125" style="79" bestFit="1" customWidth="1"/>
    <col min="4855" max="4856" width="9.140625" style="79"/>
    <col min="4857" max="4857" width="10.7109375" style="79" customWidth="1"/>
    <col min="4858" max="4858" width="10.85546875" style="79" customWidth="1"/>
    <col min="4859" max="4859" width="10.42578125" style="79" customWidth="1"/>
    <col min="4860" max="4860" width="12.85546875" style="79" customWidth="1"/>
    <col min="4861" max="4861" width="12.7109375" style="79" customWidth="1"/>
    <col min="4862" max="4862" width="11.85546875" style="79" customWidth="1"/>
    <col min="4863" max="4863" width="10.42578125" style="79" customWidth="1"/>
    <col min="4864" max="4864" width="12.42578125" style="79" customWidth="1"/>
    <col min="4865" max="4865" width="12.140625" style="79" customWidth="1"/>
    <col min="4866" max="4866" width="10.85546875" style="79" customWidth="1"/>
    <col min="4867" max="4867" width="10.28515625" style="79" customWidth="1"/>
    <col min="4868" max="4868" width="11.28515625" style="79" customWidth="1"/>
    <col min="4869" max="4869" width="11.5703125" style="79" customWidth="1"/>
    <col min="4870" max="4870" width="11.28515625" style="79" customWidth="1"/>
    <col min="4871" max="4871" width="11.42578125" style="79" customWidth="1"/>
    <col min="4872" max="5101" width="9.140625" style="79"/>
    <col min="5102" max="5102" width="4.85546875" style="79" customWidth="1"/>
    <col min="5103" max="5103" width="22.140625" style="79" customWidth="1"/>
    <col min="5104" max="5104" width="11.42578125" style="79" customWidth="1"/>
    <col min="5105" max="5105" width="11.140625" style="79" customWidth="1"/>
    <col min="5106" max="5106" width="11.42578125" style="79" customWidth="1"/>
    <col min="5107" max="5107" width="11" style="79" customWidth="1"/>
    <col min="5108" max="5108" width="10.140625" style="79" customWidth="1"/>
    <col min="5109" max="5109" width="11.5703125" style="79" customWidth="1"/>
    <col min="5110" max="5110" width="9.5703125" style="79" bestFit="1" customWidth="1"/>
    <col min="5111" max="5112" width="9.140625" style="79"/>
    <col min="5113" max="5113" width="10.7109375" style="79" customWidth="1"/>
    <col min="5114" max="5114" width="10.85546875" style="79" customWidth="1"/>
    <col min="5115" max="5115" width="10.42578125" style="79" customWidth="1"/>
    <col min="5116" max="5116" width="12.85546875" style="79" customWidth="1"/>
    <col min="5117" max="5117" width="12.7109375" style="79" customWidth="1"/>
    <col min="5118" max="5118" width="11.85546875" style="79" customWidth="1"/>
    <col min="5119" max="5119" width="10.42578125" style="79" customWidth="1"/>
    <col min="5120" max="5120" width="12.42578125" style="79" customWidth="1"/>
    <col min="5121" max="5121" width="12.140625" style="79" customWidth="1"/>
    <col min="5122" max="5122" width="10.85546875" style="79" customWidth="1"/>
    <col min="5123" max="5123" width="10.28515625" style="79" customWidth="1"/>
    <col min="5124" max="5124" width="11.28515625" style="79" customWidth="1"/>
    <col min="5125" max="5125" width="11.5703125" style="79" customWidth="1"/>
    <col min="5126" max="5126" width="11.28515625" style="79" customWidth="1"/>
    <col min="5127" max="5127" width="11.42578125" style="79" customWidth="1"/>
    <col min="5128" max="5357" width="9.140625" style="79"/>
    <col min="5358" max="5358" width="4.85546875" style="79" customWidth="1"/>
    <col min="5359" max="5359" width="22.140625" style="79" customWidth="1"/>
    <col min="5360" max="5360" width="11.42578125" style="79" customWidth="1"/>
    <col min="5361" max="5361" width="11.140625" style="79" customWidth="1"/>
    <col min="5362" max="5362" width="11.42578125" style="79" customWidth="1"/>
    <col min="5363" max="5363" width="11" style="79" customWidth="1"/>
    <col min="5364" max="5364" width="10.140625" style="79" customWidth="1"/>
    <col min="5365" max="5365" width="11.5703125" style="79" customWidth="1"/>
    <col min="5366" max="5366" width="9.5703125" style="79" bestFit="1" customWidth="1"/>
    <col min="5367" max="5368" width="9.140625" style="79"/>
    <col min="5369" max="5369" width="10.7109375" style="79" customWidth="1"/>
    <col min="5370" max="5370" width="10.85546875" style="79" customWidth="1"/>
    <col min="5371" max="5371" width="10.42578125" style="79" customWidth="1"/>
    <col min="5372" max="5372" width="12.85546875" style="79" customWidth="1"/>
    <col min="5373" max="5373" width="12.7109375" style="79" customWidth="1"/>
    <col min="5374" max="5374" width="11.85546875" style="79" customWidth="1"/>
    <col min="5375" max="5375" width="10.42578125" style="79" customWidth="1"/>
    <col min="5376" max="5376" width="12.42578125" style="79" customWidth="1"/>
    <col min="5377" max="5377" width="12.140625" style="79" customWidth="1"/>
    <col min="5378" max="5378" width="10.85546875" style="79" customWidth="1"/>
    <col min="5379" max="5379" width="10.28515625" style="79" customWidth="1"/>
    <col min="5380" max="5380" width="11.28515625" style="79" customWidth="1"/>
    <col min="5381" max="5381" width="11.5703125" style="79" customWidth="1"/>
    <col min="5382" max="5382" width="11.28515625" style="79" customWidth="1"/>
    <col min="5383" max="5383" width="11.42578125" style="79" customWidth="1"/>
    <col min="5384" max="5613" width="9.140625" style="79"/>
    <col min="5614" max="5614" width="4.85546875" style="79" customWidth="1"/>
    <col min="5615" max="5615" width="22.140625" style="79" customWidth="1"/>
    <col min="5616" max="5616" width="11.42578125" style="79" customWidth="1"/>
    <col min="5617" max="5617" width="11.140625" style="79" customWidth="1"/>
    <col min="5618" max="5618" width="11.42578125" style="79" customWidth="1"/>
    <col min="5619" max="5619" width="11" style="79" customWidth="1"/>
    <col min="5620" max="5620" width="10.140625" style="79" customWidth="1"/>
    <col min="5621" max="5621" width="11.5703125" style="79" customWidth="1"/>
    <col min="5622" max="5622" width="9.5703125" style="79" bestFit="1" customWidth="1"/>
    <col min="5623" max="5624" width="9.140625" style="79"/>
    <col min="5625" max="5625" width="10.7109375" style="79" customWidth="1"/>
    <col min="5626" max="5626" width="10.85546875" style="79" customWidth="1"/>
    <col min="5627" max="5627" width="10.42578125" style="79" customWidth="1"/>
    <col min="5628" max="5628" width="12.85546875" style="79" customWidth="1"/>
    <col min="5629" max="5629" width="12.7109375" style="79" customWidth="1"/>
    <col min="5630" max="5630" width="11.85546875" style="79" customWidth="1"/>
    <col min="5631" max="5631" width="10.42578125" style="79" customWidth="1"/>
    <col min="5632" max="5632" width="12.42578125" style="79" customWidth="1"/>
    <col min="5633" max="5633" width="12.140625" style="79" customWidth="1"/>
    <col min="5634" max="5634" width="10.85546875" style="79" customWidth="1"/>
    <col min="5635" max="5635" width="10.28515625" style="79" customWidth="1"/>
    <col min="5636" max="5636" width="11.28515625" style="79" customWidth="1"/>
    <col min="5637" max="5637" width="11.5703125" style="79" customWidth="1"/>
    <col min="5638" max="5638" width="11.28515625" style="79" customWidth="1"/>
    <col min="5639" max="5639" width="11.42578125" style="79" customWidth="1"/>
    <col min="5640" max="5869" width="9.140625" style="79"/>
    <col min="5870" max="5870" width="4.85546875" style="79" customWidth="1"/>
    <col min="5871" max="5871" width="22.140625" style="79" customWidth="1"/>
    <col min="5872" max="5872" width="11.42578125" style="79" customWidth="1"/>
    <col min="5873" max="5873" width="11.140625" style="79" customWidth="1"/>
    <col min="5874" max="5874" width="11.42578125" style="79" customWidth="1"/>
    <col min="5875" max="5875" width="11" style="79" customWidth="1"/>
    <col min="5876" max="5876" width="10.140625" style="79" customWidth="1"/>
    <col min="5877" max="5877" width="11.5703125" style="79" customWidth="1"/>
    <col min="5878" max="5878" width="9.5703125" style="79" bestFit="1" customWidth="1"/>
    <col min="5879" max="5880" width="9.140625" style="79"/>
    <col min="5881" max="5881" width="10.7109375" style="79" customWidth="1"/>
    <col min="5882" max="5882" width="10.85546875" style="79" customWidth="1"/>
    <col min="5883" max="5883" width="10.42578125" style="79" customWidth="1"/>
    <col min="5884" max="5884" width="12.85546875" style="79" customWidth="1"/>
    <col min="5885" max="5885" width="12.7109375" style="79" customWidth="1"/>
    <col min="5886" max="5886" width="11.85546875" style="79" customWidth="1"/>
    <col min="5887" max="5887" width="10.42578125" style="79" customWidth="1"/>
    <col min="5888" max="5888" width="12.42578125" style="79" customWidth="1"/>
    <col min="5889" max="5889" width="12.140625" style="79" customWidth="1"/>
    <col min="5890" max="5890" width="10.85546875" style="79" customWidth="1"/>
    <col min="5891" max="5891" width="10.28515625" style="79" customWidth="1"/>
    <col min="5892" max="5892" width="11.28515625" style="79" customWidth="1"/>
    <col min="5893" max="5893" width="11.5703125" style="79" customWidth="1"/>
    <col min="5894" max="5894" width="11.28515625" style="79" customWidth="1"/>
    <col min="5895" max="5895" width="11.42578125" style="79" customWidth="1"/>
    <col min="5896" max="6125" width="9.140625" style="79"/>
    <col min="6126" max="6126" width="4.85546875" style="79" customWidth="1"/>
    <col min="6127" max="6127" width="22.140625" style="79" customWidth="1"/>
    <col min="6128" max="6128" width="11.42578125" style="79" customWidth="1"/>
    <col min="6129" max="6129" width="11.140625" style="79" customWidth="1"/>
    <col min="6130" max="6130" width="11.42578125" style="79" customWidth="1"/>
    <col min="6131" max="6131" width="11" style="79" customWidth="1"/>
    <col min="6132" max="6132" width="10.140625" style="79" customWidth="1"/>
    <col min="6133" max="6133" width="11.5703125" style="79" customWidth="1"/>
    <col min="6134" max="6134" width="9.5703125" style="79" bestFit="1" customWidth="1"/>
    <col min="6135" max="6136" width="9.140625" style="79"/>
    <col min="6137" max="6137" width="10.7109375" style="79" customWidth="1"/>
    <col min="6138" max="6138" width="10.85546875" style="79" customWidth="1"/>
    <col min="6139" max="6139" width="10.42578125" style="79" customWidth="1"/>
    <col min="6140" max="6140" width="12.85546875" style="79" customWidth="1"/>
    <col min="6141" max="6141" width="12.7109375" style="79" customWidth="1"/>
    <col min="6142" max="6142" width="11.85546875" style="79" customWidth="1"/>
    <col min="6143" max="6143" width="10.42578125" style="79" customWidth="1"/>
    <col min="6144" max="6144" width="12.42578125" style="79" customWidth="1"/>
    <col min="6145" max="6145" width="12.140625" style="79" customWidth="1"/>
    <col min="6146" max="6146" width="10.85546875" style="79" customWidth="1"/>
    <col min="6147" max="6147" width="10.28515625" style="79" customWidth="1"/>
    <col min="6148" max="6148" width="11.28515625" style="79" customWidth="1"/>
    <col min="6149" max="6149" width="11.5703125" style="79" customWidth="1"/>
    <col min="6150" max="6150" width="11.28515625" style="79" customWidth="1"/>
    <col min="6151" max="6151" width="11.42578125" style="79" customWidth="1"/>
    <col min="6152" max="6381" width="9.140625" style="79"/>
    <col min="6382" max="6382" width="4.85546875" style="79" customWidth="1"/>
    <col min="6383" max="6383" width="22.140625" style="79" customWidth="1"/>
    <col min="6384" max="6384" width="11.42578125" style="79" customWidth="1"/>
    <col min="6385" max="6385" width="11.140625" style="79" customWidth="1"/>
    <col min="6386" max="6386" width="11.42578125" style="79" customWidth="1"/>
    <col min="6387" max="6387" width="11" style="79" customWidth="1"/>
    <col min="6388" max="6388" width="10.140625" style="79" customWidth="1"/>
    <col min="6389" max="6389" width="11.5703125" style="79" customWidth="1"/>
    <col min="6390" max="6390" width="9.5703125" style="79" bestFit="1" customWidth="1"/>
    <col min="6391" max="6392" width="9.140625" style="79"/>
    <col min="6393" max="6393" width="10.7109375" style="79" customWidth="1"/>
    <col min="6394" max="6394" width="10.85546875" style="79" customWidth="1"/>
    <col min="6395" max="6395" width="10.42578125" style="79" customWidth="1"/>
    <col min="6396" max="6396" width="12.85546875" style="79" customWidth="1"/>
    <col min="6397" max="6397" width="12.7109375" style="79" customWidth="1"/>
    <col min="6398" max="6398" width="11.85546875" style="79" customWidth="1"/>
    <col min="6399" max="6399" width="10.42578125" style="79" customWidth="1"/>
    <col min="6400" max="6400" width="12.42578125" style="79" customWidth="1"/>
    <col min="6401" max="6401" width="12.140625" style="79" customWidth="1"/>
    <col min="6402" max="6402" width="10.85546875" style="79" customWidth="1"/>
    <col min="6403" max="6403" width="10.28515625" style="79" customWidth="1"/>
    <col min="6404" max="6404" width="11.28515625" style="79" customWidth="1"/>
    <col min="6405" max="6405" width="11.5703125" style="79" customWidth="1"/>
    <col min="6406" max="6406" width="11.28515625" style="79" customWidth="1"/>
    <col min="6407" max="6407" width="11.42578125" style="79" customWidth="1"/>
    <col min="6408" max="6637" width="9.140625" style="79"/>
    <col min="6638" max="6638" width="4.85546875" style="79" customWidth="1"/>
    <col min="6639" max="6639" width="22.140625" style="79" customWidth="1"/>
    <col min="6640" max="6640" width="11.42578125" style="79" customWidth="1"/>
    <col min="6641" max="6641" width="11.140625" style="79" customWidth="1"/>
    <col min="6642" max="6642" width="11.42578125" style="79" customWidth="1"/>
    <col min="6643" max="6643" width="11" style="79" customWidth="1"/>
    <col min="6644" max="6644" width="10.140625" style="79" customWidth="1"/>
    <col min="6645" max="6645" width="11.5703125" style="79" customWidth="1"/>
    <col min="6646" max="6646" width="9.5703125" style="79" bestFit="1" customWidth="1"/>
    <col min="6647" max="6648" width="9.140625" style="79"/>
    <col min="6649" max="6649" width="10.7109375" style="79" customWidth="1"/>
    <col min="6650" max="6650" width="10.85546875" style="79" customWidth="1"/>
    <col min="6651" max="6651" width="10.42578125" style="79" customWidth="1"/>
    <col min="6652" max="6652" width="12.85546875" style="79" customWidth="1"/>
    <col min="6653" max="6653" width="12.7109375" style="79" customWidth="1"/>
    <col min="6654" max="6654" width="11.85546875" style="79" customWidth="1"/>
    <col min="6655" max="6655" width="10.42578125" style="79" customWidth="1"/>
    <col min="6656" max="6656" width="12.42578125" style="79" customWidth="1"/>
    <col min="6657" max="6657" width="12.140625" style="79" customWidth="1"/>
    <col min="6658" max="6658" width="10.85546875" style="79" customWidth="1"/>
    <col min="6659" max="6659" width="10.28515625" style="79" customWidth="1"/>
    <col min="6660" max="6660" width="11.28515625" style="79" customWidth="1"/>
    <col min="6661" max="6661" width="11.5703125" style="79" customWidth="1"/>
    <col min="6662" max="6662" width="11.28515625" style="79" customWidth="1"/>
    <col min="6663" max="6663" width="11.42578125" style="79" customWidth="1"/>
    <col min="6664" max="6893" width="9.140625" style="79"/>
    <col min="6894" max="6894" width="4.85546875" style="79" customWidth="1"/>
    <col min="6895" max="6895" width="22.140625" style="79" customWidth="1"/>
    <col min="6896" max="6896" width="11.42578125" style="79" customWidth="1"/>
    <col min="6897" max="6897" width="11.140625" style="79" customWidth="1"/>
    <col min="6898" max="6898" width="11.42578125" style="79" customWidth="1"/>
    <col min="6899" max="6899" width="11" style="79" customWidth="1"/>
    <col min="6900" max="6900" width="10.140625" style="79" customWidth="1"/>
    <col min="6901" max="6901" width="11.5703125" style="79" customWidth="1"/>
    <col min="6902" max="6902" width="9.5703125" style="79" bestFit="1" customWidth="1"/>
    <col min="6903" max="6904" width="9.140625" style="79"/>
    <col min="6905" max="6905" width="10.7109375" style="79" customWidth="1"/>
    <col min="6906" max="6906" width="10.85546875" style="79" customWidth="1"/>
    <col min="6907" max="6907" width="10.42578125" style="79" customWidth="1"/>
    <col min="6908" max="6908" width="12.85546875" style="79" customWidth="1"/>
    <col min="6909" max="6909" width="12.7109375" style="79" customWidth="1"/>
    <col min="6910" max="6910" width="11.85546875" style="79" customWidth="1"/>
    <col min="6911" max="6911" width="10.42578125" style="79" customWidth="1"/>
    <col min="6912" max="6912" width="12.42578125" style="79" customWidth="1"/>
    <col min="6913" max="6913" width="12.140625" style="79" customWidth="1"/>
    <col min="6914" max="6914" width="10.85546875" style="79" customWidth="1"/>
    <col min="6915" max="6915" width="10.28515625" style="79" customWidth="1"/>
    <col min="6916" max="6916" width="11.28515625" style="79" customWidth="1"/>
    <col min="6917" max="6917" width="11.5703125" style="79" customWidth="1"/>
    <col min="6918" max="6918" width="11.28515625" style="79" customWidth="1"/>
    <col min="6919" max="6919" width="11.42578125" style="79" customWidth="1"/>
    <col min="6920" max="7149" width="9.140625" style="79"/>
    <col min="7150" max="7150" width="4.85546875" style="79" customWidth="1"/>
    <col min="7151" max="7151" width="22.140625" style="79" customWidth="1"/>
    <col min="7152" max="7152" width="11.42578125" style="79" customWidth="1"/>
    <col min="7153" max="7153" width="11.140625" style="79" customWidth="1"/>
    <col min="7154" max="7154" width="11.42578125" style="79" customWidth="1"/>
    <col min="7155" max="7155" width="11" style="79" customWidth="1"/>
    <col min="7156" max="7156" width="10.140625" style="79" customWidth="1"/>
    <col min="7157" max="7157" width="11.5703125" style="79" customWidth="1"/>
    <col min="7158" max="7158" width="9.5703125" style="79" bestFit="1" customWidth="1"/>
    <col min="7159" max="7160" width="9.140625" style="79"/>
    <col min="7161" max="7161" width="10.7109375" style="79" customWidth="1"/>
    <col min="7162" max="7162" width="10.85546875" style="79" customWidth="1"/>
    <col min="7163" max="7163" width="10.42578125" style="79" customWidth="1"/>
    <col min="7164" max="7164" width="12.85546875" style="79" customWidth="1"/>
    <col min="7165" max="7165" width="12.7109375" style="79" customWidth="1"/>
    <col min="7166" max="7166" width="11.85546875" style="79" customWidth="1"/>
    <col min="7167" max="7167" width="10.42578125" style="79" customWidth="1"/>
    <col min="7168" max="7168" width="12.42578125" style="79" customWidth="1"/>
    <col min="7169" max="7169" width="12.140625" style="79" customWidth="1"/>
    <col min="7170" max="7170" width="10.85546875" style="79" customWidth="1"/>
    <col min="7171" max="7171" width="10.28515625" style="79" customWidth="1"/>
    <col min="7172" max="7172" width="11.28515625" style="79" customWidth="1"/>
    <col min="7173" max="7173" width="11.5703125" style="79" customWidth="1"/>
    <col min="7174" max="7174" width="11.28515625" style="79" customWidth="1"/>
    <col min="7175" max="7175" width="11.42578125" style="79" customWidth="1"/>
    <col min="7176" max="7405" width="9.140625" style="79"/>
    <col min="7406" max="7406" width="4.85546875" style="79" customWidth="1"/>
    <col min="7407" max="7407" width="22.140625" style="79" customWidth="1"/>
    <col min="7408" max="7408" width="11.42578125" style="79" customWidth="1"/>
    <col min="7409" max="7409" width="11.140625" style="79" customWidth="1"/>
    <col min="7410" max="7410" width="11.42578125" style="79" customWidth="1"/>
    <col min="7411" max="7411" width="11" style="79" customWidth="1"/>
    <col min="7412" max="7412" width="10.140625" style="79" customWidth="1"/>
    <col min="7413" max="7413" width="11.5703125" style="79" customWidth="1"/>
    <col min="7414" max="7414" width="9.5703125" style="79" bestFit="1" customWidth="1"/>
    <col min="7415" max="7416" width="9.140625" style="79"/>
    <col min="7417" max="7417" width="10.7109375" style="79" customWidth="1"/>
    <col min="7418" max="7418" width="10.85546875" style="79" customWidth="1"/>
    <col min="7419" max="7419" width="10.42578125" style="79" customWidth="1"/>
    <col min="7420" max="7420" width="12.85546875" style="79" customWidth="1"/>
    <col min="7421" max="7421" width="12.7109375" style="79" customWidth="1"/>
    <col min="7422" max="7422" width="11.85546875" style="79" customWidth="1"/>
    <col min="7423" max="7423" width="10.42578125" style="79" customWidth="1"/>
    <col min="7424" max="7424" width="12.42578125" style="79" customWidth="1"/>
    <col min="7425" max="7425" width="12.140625" style="79" customWidth="1"/>
    <col min="7426" max="7426" width="10.85546875" style="79" customWidth="1"/>
    <col min="7427" max="7427" width="10.28515625" style="79" customWidth="1"/>
    <col min="7428" max="7428" width="11.28515625" style="79" customWidth="1"/>
    <col min="7429" max="7429" width="11.5703125" style="79" customWidth="1"/>
    <col min="7430" max="7430" width="11.28515625" style="79" customWidth="1"/>
    <col min="7431" max="7431" width="11.42578125" style="79" customWidth="1"/>
    <col min="7432" max="7661" width="9.140625" style="79"/>
    <col min="7662" max="7662" width="4.85546875" style="79" customWidth="1"/>
    <col min="7663" max="7663" width="22.140625" style="79" customWidth="1"/>
    <col min="7664" max="7664" width="11.42578125" style="79" customWidth="1"/>
    <col min="7665" max="7665" width="11.140625" style="79" customWidth="1"/>
    <col min="7666" max="7666" width="11.42578125" style="79" customWidth="1"/>
    <col min="7667" max="7667" width="11" style="79" customWidth="1"/>
    <col min="7668" max="7668" width="10.140625" style="79" customWidth="1"/>
    <col min="7669" max="7669" width="11.5703125" style="79" customWidth="1"/>
    <col min="7670" max="7670" width="9.5703125" style="79" bestFit="1" customWidth="1"/>
    <col min="7671" max="7672" width="9.140625" style="79"/>
    <col min="7673" max="7673" width="10.7109375" style="79" customWidth="1"/>
    <col min="7674" max="7674" width="10.85546875" style="79" customWidth="1"/>
    <col min="7675" max="7675" width="10.42578125" style="79" customWidth="1"/>
    <col min="7676" max="7676" width="12.85546875" style="79" customWidth="1"/>
    <col min="7677" max="7677" width="12.7109375" style="79" customWidth="1"/>
    <col min="7678" max="7678" width="11.85546875" style="79" customWidth="1"/>
    <col min="7679" max="7679" width="10.42578125" style="79" customWidth="1"/>
    <col min="7680" max="7680" width="12.42578125" style="79" customWidth="1"/>
    <col min="7681" max="7681" width="12.140625" style="79" customWidth="1"/>
    <col min="7682" max="7682" width="10.85546875" style="79" customWidth="1"/>
    <col min="7683" max="7683" width="10.28515625" style="79" customWidth="1"/>
    <col min="7684" max="7684" width="11.28515625" style="79" customWidth="1"/>
    <col min="7685" max="7685" width="11.5703125" style="79" customWidth="1"/>
    <col min="7686" max="7686" width="11.28515625" style="79" customWidth="1"/>
    <col min="7687" max="7687" width="11.42578125" style="79" customWidth="1"/>
    <col min="7688" max="7917" width="9.140625" style="79"/>
    <col min="7918" max="7918" width="4.85546875" style="79" customWidth="1"/>
    <col min="7919" max="7919" width="22.140625" style="79" customWidth="1"/>
    <col min="7920" max="7920" width="11.42578125" style="79" customWidth="1"/>
    <col min="7921" max="7921" width="11.140625" style="79" customWidth="1"/>
    <col min="7922" max="7922" width="11.42578125" style="79" customWidth="1"/>
    <col min="7923" max="7923" width="11" style="79" customWidth="1"/>
    <col min="7924" max="7924" width="10.140625" style="79" customWidth="1"/>
    <col min="7925" max="7925" width="11.5703125" style="79" customWidth="1"/>
    <col min="7926" max="7926" width="9.5703125" style="79" bestFit="1" customWidth="1"/>
    <col min="7927" max="7928" width="9.140625" style="79"/>
    <col min="7929" max="7929" width="10.7109375" style="79" customWidth="1"/>
    <col min="7930" max="7930" width="10.85546875" style="79" customWidth="1"/>
    <col min="7931" max="7931" width="10.42578125" style="79" customWidth="1"/>
    <col min="7932" max="7932" width="12.85546875" style="79" customWidth="1"/>
    <col min="7933" max="7933" width="12.7109375" style="79" customWidth="1"/>
    <col min="7934" max="7934" width="11.85546875" style="79" customWidth="1"/>
    <col min="7935" max="7935" width="10.42578125" style="79" customWidth="1"/>
    <col min="7936" max="7936" width="12.42578125" style="79" customWidth="1"/>
    <col min="7937" max="7937" width="12.140625" style="79" customWidth="1"/>
    <col min="7938" max="7938" width="10.85546875" style="79" customWidth="1"/>
    <col min="7939" max="7939" width="10.28515625" style="79" customWidth="1"/>
    <col min="7940" max="7940" width="11.28515625" style="79" customWidth="1"/>
    <col min="7941" max="7941" width="11.5703125" style="79" customWidth="1"/>
    <col min="7942" max="7942" width="11.28515625" style="79" customWidth="1"/>
    <col min="7943" max="7943" width="11.42578125" style="79" customWidth="1"/>
    <col min="7944" max="8173" width="9.140625" style="79"/>
    <col min="8174" max="8174" width="4.85546875" style="79" customWidth="1"/>
    <col min="8175" max="8175" width="22.140625" style="79" customWidth="1"/>
    <col min="8176" max="8176" width="11.42578125" style="79" customWidth="1"/>
    <col min="8177" max="8177" width="11.140625" style="79" customWidth="1"/>
    <col min="8178" max="8178" width="11.42578125" style="79" customWidth="1"/>
    <col min="8179" max="8179" width="11" style="79" customWidth="1"/>
    <col min="8180" max="8180" width="10.140625" style="79" customWidth="1"/>
    <col min="8181" max="8181" width="11.5703125" style="79" customWidth="1"/>
    <col min="8182" max="8182" width="9.5703125" style="79" bestFit="1" customWidth="1"/>
    <col min="8183" max="8184" width="9.140625" style="79"/>
    <col min="8185" max="8185" width="10.7109375" style="79" customWidth="1"/>
    <col min="8186" max="8186" width="10.85546875" style="79" customWidth="1"/>
    <col min="8187" max="8187" width="10.42578125" style="79" customWidth="1"/>
    <col min="8188" max="8188" width="12.85546875" style="79" customWidth="1"/>
    <col min="8189" max="8189" width="12.7109375" style="79" customWidth="1"/>
    <col min="8190" max="8190" width="11.85546875" style="79" customWidth="1"/>
    <col min="8191" max="8191" width="10.42578125" style="79" customWidth="1"/>
    <col min="8192" max="8192" width="12.42578125" style="79" customWidth="1"/>
    <col min="8193" max="8193" width="12.140625" style="79" customWidth="1"/>
    <col min="8194" max="8194" width="10.85546875" style="79" customWidth="1"/>
    <col min="8195" max="8195" width="10.28515625" style="79" customWidth="1"/>
    <col min="8196" max="8196" width="11.28515625" style="79" customWidth="1"/>
    <col min="8197" max="8197" width="11.5703125" style="79" customWidth="1"/>
    <col min="8198" max="8198" width="11.28515625" style="79" customWidth="1"/>
    <col min="8199" max="8199" width="11.42578125" style="79" customWidth="1"/>
    <col min="8200" max="8429" width="9.140625" style="79"/>
    <col min="8430" max="8430" width="4.85546875" style="79" customWidth="1"/>
    <col min="8431" max="8431" width="22.140625" style="79" customWidth="1"/>
    <col min="8432" max="8432" width="11.42578125" style="79" customWidth="1"/>
    <col min="8433" max="8433" width="11.140625" style="79" customWidth="1"/>
    <col min="8434" max="8434" width="11.42578125" style="79" customWidth="1"/>
    <col min="8435" max="8435" width="11" style="79" customWidth="1"/>
    <col min="8436" max="8436" width="10.140625" style="79" customWidth="1"/>
    <col min="8437" max="8437" width="11.5703125" style="79" customWidth="1"/>
    <col min="8438" max="8438" width="9.5703125" style="79" bestFit="1" customWidth="1"/>
    <col min="8439" max="8440" width="9.140625" style="79"/>
    <col min="8441" max="8441" width="10.7109375" style="79" customWidth="1"/>
    <col min="8442" max="8442" width="10.85546875" style="79" customWidth="1"/>
    <col min="8443" max="8443" width="10.42578125" style="79" customWidth="1"/>
    <col min="8444" max="8444" width="12.85546875" style="79" customWidth="1"/>
    <col min="8445" max="8445" width="12.7109375" style="79" customWidth="1"/>
    <col min="8446" max="8446" width="11.85546875" style="79" customWidth="1"/>
    <col min="8447" max="8447" width="10.42578125" style="79" customWidth="1"/>
    <col min="8448" max="8448" width="12.42578125" style="79" customWidth="1"/>
    <col min="8449" max="8449" width="12.140625" style="79" customWidth="1"/>
    <col min="8450" max="8450" width="10.85546875" style="79" customWidth="1"/>
    <col min="8451" max="8451" width="10.28515625" style="79" customWidth="1"/>
    <col min="8452" max="8452" width="11.28515625" style="79" customWidth="1"/>
    <col min="8453" max="8453" width="11.5703125" style="79" customWidth="1"/>
    <col min="8454" max="8454" width="11.28515625" style="79" customWidth="1"/>
    <col min="8455" max="8455" width="11.42578125" style="79" customWidth="1"/>
    <col min="8456" max="8685" width="9.140625" style="79"/>
    <col min="8686" max="8686" width="4.85546875" style="79" customWidth="1"/>
    <col min="8687" max="8687" width="22.140625" style="79" customWidth="1"/>
    <col min="8688" max="8688" width="11.42578125" style="79" customWidth="1"/>
    <col min="8689" max="8689" width="11.140625" style="79" customWidth="1"/>
    <col min="8690" max="8690" width="11.42578125" style="79" customWidth="1"/>
    <col min="8691" max="8691" width="11" style="79" customWidth="1"/>
    <col min="8692" max="8692" width="10.140625" style="79" customWidth="1"/>
    <col min="8693" max="8693" width="11.5703125" style="79" customWidth="1"/>
    <col min="8694" max="8694" width="9.5703125" style="79" bestFit="1" customWidth="1"/>
    <col min="8695" max="8696" width="9.140625" style="79"/>
    <col min="8697" max="8697" width="10.7109375" style="79" customWidth="1"/>
    <col min="8698" max="8698" width="10.85546875" style="79" customWidth="1"/>
    <col min="8699" max="8699" width="10.42578125" style="79" customWidth="1"/>
    <col min="8700" max="8700" width="12.85546875" style="79" customWidth="1"/>
    <col min="8701" max="8701" width="12.7109375" style="79" customWidth="1"/>
    <col min="8702" max="8702" width="11.85546875" style="79" customWidth="1"/>
    <col min="8703" max="8703" width="10.42578125" style="79" customWidth="1"/>
    <col min="8704" max="8704" width="12.42578125" style="79" customWidth="1"/>
    <col min="8705" max="8705" width="12.140625" style="79" customWidth="1"/>
    <col min="8706" max="8706" width="10.85546875" style="79" customWidth="1"/>
    <col min="8707" max="8707" width="10.28515625" style="79" customWidth="1"/>
    <col min="8708" max="8708" width="11.28515625" style="79" customWidth="1"/>
    <col min="8709" max="8709" width="11.5703125" style="79" customWidth="1"/>
    <col min="8710" max="8710" width="11.28515625" style="79" customWidth="1"/>
    <col min="8711" max="8711" width="11.42578125" style="79" customWidth="1"/>
    <col min="8712" max="8941" width="9.140625" style="79"/>
    <col min="8942" max="8942" width="4.85546875" style="79" customWidth="1"/>
    <col min="8943" max="8943" width="22.140625" style="79" customWidth="1"/>
    <col min="8944" max="8944" width="11.42578125" style="79" customWidth="1"/>
    <col min="8945" max="8945" width="11.140625" style="79" customWidth="1"/>
    <col min="8946" max="8946" width="11.42578125" style="79" customWidth="1"/>
    <col min="8947" max="8947" width="11" style="79" customWidth="1"/>
    <col min="8948" max="8948" width="10.140625" style="79" customWidth="1"/>
    <col min="8949" max="8949" width="11.5703125" style="79" customWidth="1"/>
    <col min="8950" max="8950" width="9.5703125" style="79" bestFit="1" customWidth="1"/>
    <col min="8951" max="8952" width="9.140625" style="79"/>
    <col min="8953" max="8953" width="10.7109375" style="79" customWidth="1"/>
    <col min="8954" max="8954" width="10.85546875" style="79" customWidth="1"/>
    <col min="8955" max="8955" width="10.42578125" style="79" customWidth="1"/>
    <col min="8956" max="8956" width="12.85546875" style="79" customWidth="1"/>
    <col min="8957" max="8957" width="12.7109375" style="79" customWidth="1"/>
    <col min="8958" max="8958" width="11.85546875" style="79" customWidth="1"/>
    <col min="8959" max="8959" width="10.42578125" style="79" customWidth="1"/>
    <col min="8960" max="8960" width="12.42578125" style="79" customWidth="1"/>
    <col min="8961" max="8961" width="12.140625" style="79" customWidth="1"/>
    <col min="8962" max="8962" width="10.85546875" style="79" customWidth="1"/>
    <col min="8963" max="8963" width="10.28515625" style="79" customWidth="1"/>
    <col min="8964" max="8964" width="11.28515625" style="79" customWidth="1"/>
    <col min="8965" max="8965" width="11.5703125" style="79" customWidth="1"/>
    <col min="8966" max="8966" width="11.28515625" style="79" customWidth="1"/>
    <col min="8967" max="8967" width="11.42578125" style="79" customWidth="1"/>
    <col min="8968" max="9197" width="9.140625" style="79"/>
    <col min="9198" max="9198" width="4.85546875" style="79" customWidth="1"/>
    <col min="9199" max="9199" width="22.140625" style="79" customWidth="1"/>
    <col min="9200" max="9200" width="11.42578125" style="79" customWidth="1"/>
    <col min="9201" max="9201" width="11.140625" style="79" customWidth="1"/>
    <col min="9202" max="9202" width="11.42578125" style="79" customWidth="1"/>
    <col min="9203" max="9203" width="11" style="79" customWidth="1"/>
    <col min="9204" max="9204" width="10.140625" style="79" customWidth="1"/>
    <col min="9205" max="9205" width="11.5703125" style="79" customWidth="1"/>
    <col min="9206" max="9206" width="9.5703125" style="79" bestFit="1" customWidth="1"/>
    <col min="9207" max="9208" width="9.140625" style="79"/>
    <col min="9209" max="9209" width="10.7109375" style="79" customWidth="1"/>
    <col min="9210" max="9210" width="10.85546875" style="79" customWidth="1"/>
    <col min="9211" max="9211" width="10.42578125" style="79" customWidth="1"/>
    <col min="9212" max="9212" width="12.85546875" style="79" customWidth="1"/>
    <col min="9213" max="9213" width="12.7109375" style="79" customWidth="1"/>
    <col min="9214" max="9214" width="11.85546875" style="79" customWidth="1"/>
    <col min="9215" max="9215" width="10.42578125" style="79" customWidth="1"/>
    <col min="9216" max="9216" width="12.42578125" style="79" customWidth="1"/>
    <col min="9217" max="9217" width="12.140625" style="79" customWidth="1"/>
    <col min="9218" max="9218" width="10.85546875" style="79" customWidth="1"/>
    <col min="9219" max="9219" width="10.28515625" style="79" customWidth="1"/>
    <col min="9220" max="9220" width="11.28515625" style="79" customWidth="1"/>
    <col min="9221" max="9221" width="11.5703125" style="79" customWidth="1"/>
    <col min="9222" max="9222" width="11.28515625" style="79" customWidth="1"/>
    <col min="9223" max="9223" width="11.42578125" style="79" customWidth="1"/>
    <col min="9224" max="9453" width="9.140625" style="79"/>
    <col min="9454" max="9454" width="4.85546875" style="79" customWidth="1"/>
    <col min="9455" max="9455" width="22.140625" style="79" customWidth="1"/>
    <col min="9456" max="9456" width="11.42578125" style="79" customWidth="1"/>
    <col min="9457" max="9457" width="11.140625" style="79" customWidth="1"/>
    <col min="9458" max="9458" width="11.42578125" style="79" customWidth="1"/>
    <col min="9459" max="9459" width="11" style="79" customWidth="1"/>
    <col min="9460" max="9460" width="10.140625" style="79" customWidth="1"/>
    <col min="9461" max="9461" width="11.5703125" style="79" customWidth="1"/>
    <col min="9462" max="9462" width="9.5703125" style="79" bestFit="1" customWidth="1"/>
    <col min="9463" max="9464" width="9.140625" style="79"/>
    <col min="9465" max="9465" width="10.7109375" style="79" customWidth="1"/>
    <col min="9466" max="9466" width="10.85546875" style="79" customWidth="1"/>
    <col min="9467" max="9467" width="10.42578125" style="79" customWidth="1"/>
    <col min="9468" max="9468" width="12.85546875" style="79" customWidth="1"/>
    <col min="9469" max="9469" width="12.7109375" style="79" customWidth="1"/>
    <col min="9470" max="9470" width="11.85546875" style="79" customWidth="1"/>
    <col min="9471" max="9471" width="10.42578125" style="79" customWidth="1"/>
    <col min="9472" max="9472" width="12.42578125" style="79" customWidth="1"/>
    <col min="9473" max="9473" width="12.140625" style="79" customWidth="1"/>
    <col min="9474" max="9474" width="10.85546875" style="79" customWidth="1"/>
    <col min="9475" max="9475" width="10.28515625" style="79" customWidth="1"/>
    <col min="9476" max="9476" width="11.28515625" style="79" customWidth="1"/>
    <col min="9477" max="9477" width="11.5703125" style="79" customWidth="1"/>
    <col min="9478" max="9478" width="11.28515625" style="79" customWidth="1"/>
    <col min="9479" max="9479" width="11.42578125" style="79" customWidth="1"/>
    <col min="9480" max="9709" width="9.140625" style="79"/>
    <col min="9710" max="9710" width="4.85546875" style="79" customWidth="1"/>
    <col min="9711" max="9711" width="22.140625" style="79" customWidth="1"/>
    <col min="9712" max="9712" width="11.42578125" style="79" customWidth="1"/>
    <col min="9713" max="9713" width="11.140625" style="79" customWidth="1"/>
    <col min="9714" max="9714" width="11.42578125" style="79" customWidth="1"/>
    <col min="9715" max="9715" width="11" style="79" customWidth="1"/>
    <col min="9716" max="9716" width="10.140625" style="79" customWidth="1"/>
    <col min="9717" max="9717" width="11.5703125" style="79" customWidth="1"/>
    <col min="9718" max="9718" width="9.5703125" style="79" bestFit="1" customWidth="1"/>
    <col min="9719" max="9720" width="9.140625" style="79"/>
    <col min="9721" max="9721" width="10.7109375" style="79" customWidth="1"/>
    <col min="9722" max="9722" width="10.85546875" style="79" customWidth="1"/>
    <col min="9723" max="9723" width="10.42578125" style="79" customWidth="1"/>
    <col min="9724" max="9724" width="12.85546875" style="79" customWidth="1"/>
    <col min="9725" max="9725" width="12.7109375" style="79" customWidth="1"/>
    <col min="9726" max="9726" width="11.85546875" style="79" customWidth="1"/>
    <col min="9727" max="9727" width="10.42578125" style="79" customWidth="1"/>
    <col min="9728" max="9728" width="12.42578125" style="79" customWidth="1"/>
    <col min="9729" max="9729" width="12.140625" style="79" customWidth="1"/>
    <col min="9730" max="9730" width="10.85546875" style="79" customWidth="1"/>
    <col min="9731" max="9731" width="10.28515625" style="79" customWidth="1"/>
    <col min="9732" max="9732" width="11.28515625" style="79" customWidth="1"/>
    <col min="9733" max="9733" width="11.5703125" style="79" customWidth="1"/>
    <col min="9734" max="9734" width="11.28515625" style="79" customWidth="1"/>
    <col min="9735" max="9735" width="11.42578125" style="79" customWidth="1"/>
    <col min="9736" max="9965" width="9.140625" style="79"/>
    <col min="9966" max="9966" width="4.85546875" style="79" customWidth="1"/>
    <col min="9967" max="9967" width="22.140625" style="79" customWidth="1"/>
    <col min="9968" max="9968" width="11.42578125" style="79" customWidth="1"/>
    <col min="9969" max="9969" width="11.140625" style="79" customWidth="1"/>
    <col min="9970" max="9970" width="11.42578125" style="79" customWidth="1"/>
    <col min="9971" max="9971" width="11" style="79" customWidth="1"/>
    <col min="9972" max="9972" width="10.140625" style="79" customWidth="1"/>
    <col min="9973" max="9973" width="11.5703125" style="79" customWidth="1"/>
    <col min="9974" max="9974" width="9.5703125" style="79" bestFit="1" customWidth="1"/>
    <col min="9975" max="9976" width="9.140625" style="79"/>
    <col min="9977" max="9977" width="10.7109375" style="79" customWidth="1"/>
    <col min="9978" max="9978" width="10.85546875" style="79" customWidth="1"/>
    <col min="9979" max="9979" width="10.42578125" style="79" customWidth="1"/>
    <col min="9980" max="9980" width="12.85546875" style="79" customWidth="1"/>
    <col min="9981" max="9981" width="12.7109375" style="79" customWidth="1"/>
    <col min="9982" max="9982" width="11.85546875" style="79" customWidth="1"/>
    <col min="9983" max="9983" width="10.42578125" style="79" customWidth="1"/>
    <col min="9984" max="9984" width="12.42578125" style="79" customWidth="1"/>
    <col min="9985" max="9985" width="12.140625" style="79" customWidth="1"/>
    <col min="9986" max="9986" width="10.85546875" style="79" customWidth="1"/>
    <col min="9987" max="9987" width="10.28515625" style="79" customWidth="1"/>
    <col min="9988" max="9988" width="11.28515625" style="79" customWidth="1"/>
    <col min="9989" max="9989" width="11.5703125" style="79" customWidth="1"/>
    <col min="9990" max="9990" width="11.28515625" style="79" customWidth="1"/>
    <col min="9991" max="9991" width="11.42578125" style="79" customWidth="1"/>
    <col min="9992" max="10221" width="9.140625" style="79"/>
    <col min="10222" max="10222" width="4.85546875" style="79" customWidth="1"/>
    <col min="10223" max="10223" width="22.140625" style="79" customWidth="1"/>
    <col min="10224" max="10224" width="11.42578125" style="79" customWidth="1"/>
    <col min="10225" max="10225" width="11.140625" style="79" customWidth="1"/>
    <col min="10226" max="10226" width="11.42578125" style="79" customWidth="1"/>
    <col min="10227" max="10227" width="11" style="79" customWidth="1"/>
    <col min="10228" max="10228" width="10.140625" style="79" customWidth="1"/>
    <col min="10229" max="10229" width="11.5703125" style="79" customWidth="1"/>
    <col min="10230" max="10230" width="9.5703125" style="79" bestFit="1" customWidth="1"/>
    <col min="10231" max="10232" width="9.140625" style="79"/>
    <col min="10233" max="10233" width="10.7109375" style="79" customWidth="1"/>
    <col min="10234" max="10234" width="10.85546875" style="79" customWidth="1"/>
    <col min="10235" max="10235" width="10.42578125" style="79" customWidth="1"/>
    <col min="10236" max="10236" width="12.85546875" style="79" customWidth="1"/>
    <col min="10237" max="10237" width="12.7109375" style="79" customWidth="1"/>
    <col min="10238" max="10238" width="11.85546875" style="79" customWidth="1"/>
    <col min="10239" max="10239" width="10.42578125" style="79" customWidth="1"/>
    <col min="10240" max="10240" width="12.42578125" style="79" customWidth="1"/>
    <col min="10241" max="10241" width="12.140625" style="79" customWidth="1"/>
    <col min="10242" max="10242" width="10.85546875" style="79" customWidth="1"/>
    <col min="10243" max="10243" width="10.28515625" style="79" customWidth="1"/>
    <col min="10244" max="10244" width="11.28515625" style="79" customWidth="1"/>
    <col min="10245" max="10245" width="11.5703125" style="79" customWidth="1"/>
    <col min="10246" max="10246" width="11.28515625" style="79" customWidth="1"/>
    <col min="10247" max="10247" width="11.42578125" style="79" customWidth="1"/>
    <col min="10248" max="10477" width="9.140625" style="79"/>
    <col min="10478" max="10478" width="4.85546875" style="79" customWidth="1"/>
    <col min="10479" max="10479" width="22.140625" style="79" customWidth="1"/>
    <col min="10480" max="10480" width="11.42578125" style="79" customWidth="1"/>
    <col min="10481" max="10481" width="11.140625" style="79" customWidth="1"/>
    <col min="10482" max="10482" width="11.42578125" style="79" customWidth="1"/>
    <col min="10483" max="10483" width="11" style="79" customWidth="1"/>
    <col min="10484" max="10484" width="10.140625" style="79" customWidth="1"/>
    <col min="10485" max="10485" width="11.5703125" style="79" customWidth="1"/>
    <col min="10486" max="10486" width="9.5703125" style="79" bestFit="1" customWidth="1"/>
    <col min="10487" max="10488" width="9.140625" style="79"/>
    <col min="10489" max="10489" width="10.7109375" style="79" customWidth="1"/>
    <col min="10490" max="10490" width="10.85546875" style="79" customWidth="1"/>
    <col min="10491" max="10491" width="10.42578125" style="79" customWidth="1"/>
    <col min="10492" max="10492" width="12.85546875" style="79" customWidth="1"/>
    <col min="10493" max="10493" width="12.7109375" style="79" customWidth="1"/>
    <col min="10494" max="10494" width="11.85546875" style="79" customWidth="1"/>
    <col min="10495" max="10495" width="10.42578125" style="79" customWidth="1"/>
    <col min="10496" max="10496" width="12.42578125" style="79" customWidth="1"/>
    <col min="10497" max="10497" width="12.140625" style="79" customWidth="1"/>
    <col min="10498" max="10498" width="10.85546875" style="79" customWidth="1"/>
    <col min="10499" max="10499" width="10.28515625" style="79" customWidth="1"/>
    <col min="10500" max="10500" width="11.28515625" style="79" customWidth="1"/>
    <col min="10501" max="10501" width="11.5703125" style="79" customWidth="1"/>
    <col min="10502" max="10502" width="11.28515625" style="79" customWidth="1"/>
    <col min="10503" max="10503" width="11.42578125" style="79" customWidth="1"/>
    <col min="10504" max="10733" width="9.140625" style="79"/>
    <col min="10734" max="10734" width="4.85546875" style="79" customWidth="1"/>
    <col min="10735" max="10735" width="22.140625" style="79" customWidth="1"/>
    <col min="10736" max="10736" width="11.42578125" style="79" customWidth="1"/>
    <col min="10737" max="10737" width="11.140625" style="79" customWidth="1"/>
    <col min="10738" max="10738" width="11.42578125" style="79" customWidth="1"/>
    <col min="10739" max="10739" width="11" style="79" customWidth="1"/>
    <col min="10740" max="10740" width="10.140625" style="79" customWidth="1"/>
    <col min="10741" max="10741" width="11.5703125" style="79" customWidth="1"/>
    <col min="10742" max="10742" width="9.5703125" style="79" bestFit="1" customWidth="1"/>
    <col min="10743" max="10744" width="9.140625" style="79"/>
    <col min="10745" max="10745" width="10.7109375" style="79" customWidth="1"/>
    <col min="10746" max="10746" width="10.85546875" style="79" customWidth="1"/>
    <col min="10747" max="10747" width="10.42578125" style="79" customWidth="1"/>
    <col min="10748" max="10748" width="12.85546875" style="79" customWidth="1"/>
    <col min="10749" max="10749" width="12.7109375" style="79" customWidth="1"/>
    <col min="10750" max="10750" width="11.85546875" style="79" customWidth="1"/>
    <col min="10751" max="10751" width="10.42578125" style="79" customWidth="1"/>
    <col min="10752" max="10752" width="12.42578125" style="79" customWidth="1"/>
    <col min="10753" max="10753" width="12.140625" style="79" customWidth="1"/>
    <col min="10754" max="10754" width="10.85546875" style="79" customWidth="1"/>
    <col min="10755" max="10755" width="10.28515625" style="79" customWidth="1"/>
    <col min="10756" max="10756" width="11.28515625" style="79" customWidth="1"/>
    <col min="10757" max="10757" width="11.5703125" style="79" customWidth="1"/>
    <col min="10758" max="10758" width="11.28515625" style="79" customWidth="1"/>
    <col min="10759" max="10759" width="11.42578125" style="79" customWidth="1"/>
    <col min="10760" max="10989" width="9.140625" style="79"/>
    <col min="10990" max="10990" width="4.85546875" style="79" customWidth="1"/>
    <col min="10991" max="10991" width="22.140625" style="79" customWidth="1"/>
    <col min="10992" max="10992" width="11.42578125" style="79" customWidth="1"/>
    <col min="10993" max="10993" width="11.140625" style="79" customWidth="1"/>
    <col min="10994" max="10994" width="11.42578125" style="79" customWidth="1"/>
    <col min="10995" max="10995" width="11" style="79" customWidth="1"/>
    <col min="10996" max="10996" width="10.140625" style="79" customWidth="1"/>
    <col min="10997" max="10997" width="11.5703125" style="79" customWidth="1"/>
    <col min="10998" max="10998" width="9.5703125" style="79" bestFit="1" customWidth="1"/>
    <col min="10999" max="11000" width="9.140625" style="79"/>
    <col min="11001" max="11001" width="10.7109375" style="79" customWidth="1"/>
    <col min="11002" max="11002" width="10.85546875" style="79" customWidth="1"/>
    <col min="11003" max="11003" width="10.42578125" style="79" customWidth="1"/>
    <col min="11004" max="11004" width="12.85546875" style="79" customWidth="1"/>
    <col min="11005" max="11005" width="12.7109375" style="79" customWidth="1"/>
    <col min="11006" max="11006" width="11.85546875" style="79" customWidth="1"/>
    <col min="11007" max="11007" width="10.42578125" style="79" customWidth="1"/>
    <col min="11008" max="11008" width="12.42578125" style="79" customWidth="1"/>
    <col min="11009" max="11009" width="12.140625" style="79" customWidth="1"/>
    <col min="11010" max="11010" width="10.85546875" style="79" customWidth="1"/>
    <col min="11011" max="11011" width="10.28515625" style="79" customWidth="1"/>
    <col min="11012" max="11012" width="11.28515625" style="79" customWidth="1"/>
    <col min="11013" max="11013" width="11.5703125" style="79" customWidth="1"/>
    <col min="11014" max="11014" width="11.28515625" style="79" customWidth="1"/>
    <col min="11015" max="11015" width="11.42578125" style="79" customWidth="1"/>
    <col min="11016" max="11245" width="9.140625" style="79"/>
    <col min="11246" max="11246" width="4.85546875" style="79" customWidth="1"/>
    <col min="11247" max="11247" width="22.140625" style="79" customWidth="1"/>
    <col min="11248" max="11248" width="11.42578125" style="79" customWidth="1"/>
    <col min="11249" max="11249" width="11.140625" style="79" customWidth="1"/>
    <col min="11250" max="11250" width="11.42578125" style="79" customWidth="1"/>
    <col min="11251" max="11251" width="11" style="79" customWidth="1"/>
    <col min="11252" max="11252" width="10.140625" style="79" customWidth="1"/>
    <col min="11253" max="11253" width="11.5703125" style="79" customWidth="1"/>
    <col min="11254" max="11254" width="9.5703125" style="79" bestFit="1" customWidth="1"/>
    <col min="11255" max="11256" width="9.140625" style="79"/>
    <col min="11257" max="11257" width="10.7109375" style="79" customWidth="1"/>
    <col min="11258" max="11258" width="10.85546875" style="79" customWidth="1"/>
    <col min="11259" max="11259" width="10.42578125" style="79" customWidth="1"/>
    <col min="11260" max="11260" width="12.85546875" style="79" customWidth="1"/>
    <col min="11261" max="11261" width="12.7109375" style="79" customWidth="1"/>
    <col min="11262" max="11262" width="11.85546875" style="79" customWidth="1"/>
    <col min="11263" max="11263" width="10.42578125" style="79" customWidth="1"/>
    <col min="11264" max="11264" width="12.42578125" style="79" customWidth="1"/>
    <col min="11265" max="11265" width="12.140625" style="79" customWidth="1"/>
    <col min="11266" max="11266" width="10.85546875" style="79" customWidth="1"/>
    <col min="11267" max="11267" width="10.28515625" style="79" customWidth="1"/>
    <col min="11268" max="11268" width="11.28515625" style="79" customWidth="1"/>
    <col min="11269" max="11269" width="11.5703125" style="79" customWidth="1"/>
    <col min="11270" max="11270" width="11.28515625" style="79" customWidth="1"/>
    <col min="11271" max="11271" width="11.42578125" style="79" customWidth="1"/>
    <col min="11272" max="11501" width="9.140625" style="79"/>
    <col min="11502" max="11502" width="4.85546875" style="79" customWidth="1"/>
    <col min="11503" max="11503" width="22.140625" style="79" customWidth="1"/>
    <col min="11504" max="11504" width="11.42578125" style="79" customWidth="1"/>
    <col min="11505" max="11505" width="11.140625" style="79" customWidth="1"/>
    <col min="11506" max="11506" width="11.42578125" style="79" customWidth="1"/>
    <col min="11507" max="11507" width="11" style="79" customWidth="1"/>
    <col min="11508" max="11508" width="10.140625" style="79" customWidth="1"/>
    <col min="11509" max="11509" width="11.5703125" style="79" customWidth="1"/>
    <col min="11510" max="11510" width="9.5703125" style="79" bestFit="1" customWidth="1"/>
    <col min="11511" max="11512" width="9.140625" style="79"/>
    <col min="11513" max="11513" width="10.7109375" style="79" customWidth="1"/>
    <col min="11514" max="11514" width="10.85546875" style="79" customWidth="1"/>
    <col min="11515" max="11515" width="10.42578125" style="79" customWidth="1"/>
    <col min="11516" max="11516" width="12.85546875" style="79" customWidth="1"/>
    <col min="11517" max="11517" width="12.7109375" style="79" customWidth="1"/>
    <col min="11518" max="11518" width="11.85546875" style="79" customWidth="1"/>
    <col min="11519" max="11519" width="10.42578125" style="79" customWidth="1"/>
    <col min="11520" max="11520" width="12.42578125" style="79" customWidth="1"/>
    <col min="11521" max="11521" width="12.140625" style="79" customWidth="1"/>
    <col min="11522" max="11522" width="10.85546875" style="79" customWidth="1"/>
    <col min="11523" max="11523" width="10.28515625" style="79" customWidth="1"/>
    <col min="11524" max="11524" width="11.28515625" style="79" customWidth="1"/>
    <col min="11525" max="11525" width="11.5703125" style="79" customWidth="1"/>
    <col min="11526" max="11526" width="11.28515625" style="79" customWidth="1"/>
    <col min="11527" max="11527" width="11.42578125" style="79" customWidth="1"/>
    <col min="11528" max="11757" width="9.140625" style="79"/>
    <col min="11758" max="11758" width="4.85546875" style="79" customWidth="1"/>
    <col min="11759" max="11759" width="22.140625" style="79" customWidth="1"/>
    <col min="11760" max="11760" width="11.42578125" style="79" customWidth="1"/>
    <col min="11761" max="11761" width="11.140625" style="79" customWidth="1"/>
    <col min="11762" max="11762" width="11.42578125" style="79" customWidth="1"/>
    <col min="11763" max="11763" width="11" style="79" customWidth="1"/>
    <col min="11764" max="11764" width="10.140625" style="79" customWidth="1"/>
    <col min="11765" max="11765" width="11.5703125" style="79" customWidth="1"/>
    <col min="11766" max="11766" width="9.5703125" style="79" bestFit="1" customWidth="1"/>
    <col min="11767" max="11768" width="9.140625" style="79"/>
    <col min="11769" max="11769" width="10.7109375" style="79" customWidth="1"/>
    <col min="11770" max="11770" width="10.85546875" style="79" customWidth="1"/>
    <col min="11771" max="11771" width="10.42578125" style="79" customWidth="1"/>
    <col min="11772" max="11772" width="12.85546875" style="79" customWidth="1"/>
    <col min="11773" max="11773" width="12.7109375" style="79" customWidth="1"/>
    <col min="11774" max="11774" width="11.85546875" style="79" customWidth="1"/>
    <col min="11775" max="11775" width="10.42578125" style="79" customWidth="1"/>
    <col min="11776" max="11776" width="12.42578125" style="79" customWidth="1"/>
    <col min="11777" max="11777" width="12.140625" style="79" customWidth="1"/>
    <col min="11778" max="11778" width="10.85546875" style="79" customWidth="1"/>
    <col min="11779" max="11779" width="10.28515625" style="79" customWidth="1"/>
    <col min="11780" max="11780" width="11.28515625" style="79" customWidth="1"/>
    <col min="11781" max="11781" width="11.5703125" style="79" customWidth="1"/>
    <col min="11782" max="11782" width="11.28515625" style="79" customWidth="1"/>
    <col min="11783" max="11783" width="11.42578125" style="79" customWidth="1"/>
    <col min="11784" max="12013" width="9.140625" style="79"/>
    <col min="12014" max="12014" width="4.85546875" style="79" customWidth="1"/>
    <col min="12015" max="12015" width="22.140625" style="79" customWidth="1"/>
    <col min="12016" max="12016" width="11.42578125" style="79" customWidth="1"/>
    <col min="12017" max="12017" width="11.140625" style="79" customWidth="1"/>
    <col min="12018" max="12018" width="11.42578125" style="79" customWidth="1"/>
    <col min="12019" max="12019" width="11" style="79" customWidth="1"/>
    <col min="12020" max="12020" width="10.140625" style="79" customWidth="1"/>
    <col min="12021" max="12021" width="11.5703125" style="79" customWidth="1"/>
    <col min="12022" max="12022" width="9.5703125" style="79" bestFit="1" customWidth="1"/>
    <col min="12023" max="12024" width="9.140625" style="79"/>
    <col min="12025" max="12025" width="10.7109375" style="79" customWidth="1"/>
    <col min="12026" max="12026" width="10.85546875" style="79" customWidth="1"/>
    <col min="12027" max="12027" width="10.42578125" style="79" customWidth="1"/>
    <col min="12028" max="12028" width="12.85546875" style="79" customWidth="1"/>
    <col min="12029" max="12029" width="12.7109375" style="79" customWidth="1"/>
    <col min="12030" max="12030" width="11.85546875" style="79" customWidth="1"/>
    <col min="12031" max="12031" width="10.42578125" style="79" customWidth="1"/>
    <col min="12032" max="12032" width="12.42578125" style="79" customWidth="1"/>
    <col min="12033" max="12033" width="12.140625" style="79" customWidth="1"/>
    <col min="12034" max="12034" width="10.85546875" style="79" customWidth="1"/>
    <col min="12035" max="12035" width="10.28515625" style="79" customWidth="1"/>
    <col min="12036" max="12036" width="11.28515625" style="79" customWidth="1"/>
    <col min="12037" max="12037" width="11.5703125" style="79" customWidth="1"/>
    <col min="12038" max="12038" width="11.28515625" style="79" customWidth="1"/>
    <col min="12039" max="12039" width="11.42578125" style="79" customWidth="1"/>
    <col min="12040" max="12269" width="9.140625" style="79"/>
    <col min="12270" max="12270" width="4.85546875" style="79" customWidth="1"/>
    <col min="12271" max="12271" width="22.140625" style="79" customWidth="1"/>
    <col min="12272" max="12272" width="11.42578125" style="79" customWidth="1"/>
    <col min="12273" max="12273" width="11.140625" style="79" customWidth="1"/>
    <col min="12274" max="12274" width="11.42578125" style="79" customWidth="1"/>
    <col min="12275" max="12275" width="11" style="79" customWidth="1"/>
    <col min="12276" max="12276" width="10.140625" style="79" customWidth="1"/>
    <col min="12277" max="12277" width="11.5703125" style="79" customWidth="1"/>
    <col min="12278" max="12278" width="9.5703125" style="79" bestFit="1" customWidth="1"/>
    <col min="12279" max="12280" width="9.140625" style="79"/>
    <col min="12281" max="12281" width="10.7109375" style="79" customWidth="1"/>
    <col min="12282" max="12282" width="10.85546875" style="79" customWidth="1"/>
    <col min="12283" max="12283" width="10.42578125" style="79" customWidth="1"/>
    <col min="12284" max="12284" width="12.85546875" style="79" customWidth="1"/>
    <col min="12285" max="12285" width="12.7109375" style="79" customWidth="1"/>
    <col min="12286" max="12286" width="11.85546875" style="79" customWidth="1"/>
    <col min="12287" max="12287" width="10.42578125" style="79" customWidth="1"/>
    <col min="12288" max="12288" width="12.42578125" style="79" customWidth="1"/>
    <col min="12289" max="12289" width="12.140625" style="79" customWidth="1"/>
    <col min="12290" max="12290" width="10.85546875" style="79" customWidth="1"/>
    <col min="12291" max="12291" width="10.28515625" style="79" customWidth="1"/>
    <col min="12292" max="12292" width="11.28515625" style="79" customWidth="1"/>
    <col min="12293" max="12293" width="11.5703125" style="79" customWidth="1"/>
    <col min="12294" max="12294" width="11.28515625" style="79" customWidth="1"/>
    <col min="12295" max="12295" width="11.42578125" style="79" customWidth="1"/>
    <col min="12296" max="12525" width="9.140625" style="79"/>
    <col min="12526" max="12526" width="4.85546875" style="79" customWidth="1"/>
    <col min="12527" max="12527" width="22.140625" style="79" customWidth="1"/>
    <col min="12528" max="12528" width="11.42578125" style="79" customWidth="1"/>
    <col min="12529" max="12529" width="11.140625" style="79" customWidth="1"/>
    <col min="12530" max="12530" width="11.42578125" style="79" customWidth="1"/>
    <col min="12531" max="12531" width="11" style="79" customWidth="1"/>
    <col min="12532" max="12532" width="10.140625" style="79" customWidth="1"/>
    <col min="12533" max="12533" width="11.5703125" style="79" customWidth="1"/>
    <col min="12534" max="12534" width="9.5703125" style="79" bestFit="1" customWidth="1"/>
    <col min="12535" max="12536" width="9.140625" style="79"/>
    <col min="12537" max="12537" width="10.7109375" style="79" customWidth="1"/>
    <col min="12538" max="12538" width="10.85546875" style="79" customWidth="1"/>
    <col min="12539" max="12539" width="10.42578125" style="79" customWidth="1"/>
    <col min="12540" max="12540" width="12.85546875" style="79" customWidth="1"/>
    <col min="12541" max="12541" width="12.7109375" style="79" customWidth="1"/>
    <col min="12542" max="12542" width="11.85546875" style="79" customWidth="1"/>
    <col min="12543" max="12543" width="10.42578125" style="79" customWidth="1"/>
    <col min="12544" max="12544" width="12.42578125" style="79" customWidth="1"/>
    <col min="12545" max="12545" width="12.140625" style="79" customWidth="1"/>
    <col min="12546" max="12546" width="10.85546875" style="79" customWidth="1"/>
    <col min="12547" max="12547" width="10.28515625" style="79" customWidth="1"/>
    <col min="12548" max="12548" width="11.28515625" style="79" customWidth="1"/>
    <col min="12549" max="12549" width="11.5703125" style="79" customWidth="1"/>
    <col min="12550" max="12550" width="11.28515625" style="79" customWidth="1"/>
    <col min="12551" max="12551" width="11.42578125" style="79" customWidth="1"/>
    <col min="12552" max="12781" width="9.140625" style="79"/>
    <col min="12782" max="12782" width="4.85546875" style="79" customWidth="1"/>
    <col min="12783" max="12783" width="22.140625" style="79" customWidth="1"/>
    <col min="12784" max="12784" width="11.42578125" style="79" customWidth="1"/>
    <col min="12785" max="12785" width="11.140625" style="79" customWidth="1"/>
    <col min="12786" max="12786" width="11.42578125" style="79" customWidth="1"/>
    <col min="12787" max="12787" width="11" style="79" customWidth="1"/>
    <col min="12788" max="12788" width="10.140625" style="79" customWidth="1"/>
    <col min="12789" max="12789" width="11.5703125" style="79" customWidth="1"/>
    <col min="12790" max="12790" width="9.5703125" style="79" bestFit="1" customWidth="1"/>
    <col min="12791" max="12792" width="9.140625" style="79"/>
    <col min="12793" max="12793" width="10.7109375" style="79" customWidth="1"/>
    <col min="12794" max="12794" width="10.85546875" style="79" customWidth="1"/>
    <col min="12795" max="12795" width="10.42578125" style="79" customWidth="1"/>
    <col min="12796" max="12796" width="12.85546875" style="79" customWidth="1"/>
    <col min="12797" max="12797" width="12.7109375" style="79" customWidth="1"/>
    <col min="12798" max="12798" width="11.85546875" style="79" customWidth="1"/>
    <col min="12799" max="12799" width="10.42578125" style="79" customWidth="1"/>
    <col min="12800" max="12800" width="12.42578125" style="79" customWidth="1"/>
    <col min="12801" max="12801" width="12.140625" style="79" customWidth="1"/>
    <col min="12802" max="12802" width="10.85546875" style="79" customWidth="1"/>
    <col min="12803" max="12803" width="10.28515625" style="79" customWidth="1"/>
    <col min="12804" max="12804" width="11.28515625" style="79" customWidth="1"/>
    <col min="12805" max="12805" width="11.5703125" style="79" customWidth="1"/>
    <col min="12806" max="12806" width="11.28515625" style="79" customWidth="1"/>
    <col min="12807" max="12807" width="11.42578125" style="79" customWidth="1"/>
    <col min="12808" max="13037" width="9.140625" style="79"/>
    <col min="13038" max="13038" width="4.85546875" style="79" customWidth="1"/>
    <col min="13039" max="13039" width="22.140625" style="79" customWidth="1"/>
    <col min="13040" max="13040" width="11.42578125" style="79" customWidth="1"/>
    <col min="13041" max="13041" width="11.140625" style="79" customWidth="1"/>
    <col min="13042" max="13042" width="11.42578125" style="79" customWidth="1"/>
    <col min="13043" max="13043" width="11" style="79" customWidth="1"/>
    <col min="13044" max="13044" width="10.140625" style="79" customWidth="1"/>
    <col min="13045" max="13045" width="11.5703125" style="79" customWidth="1"/>
    <col min="13046" max="13046" width="9.5703125" style="79" bestFit="1" customWidth="1"/>
    <col min="13047" max="13048" width="9.140625" style="79"/>
    <col min="13049" max="13049" width="10.7109375" style="79" customWidth="1"/>
    <col min="13050" max="13050" width="10.85546875" style="79" customWidth="1"/>
    <col min="13051" max="13051" width="10.42578125" style="79" customWidth="1"/>
    <col min="13052" max="13052" width="12.85546875" style="79" customWidth="1"/>
    <col min="13053" max="13053" width="12.7109375" style="79" customWidth="1"/>
    <col min="13054" max="13054" width="11.85546875" style="79" customWidth="1"/>
    <col min="13055" max="13055" width="10.42578125" style="79" customWidth="1"/>
    <col min="13056" max="13056" width="12.42578125" style="79" customWidth="1"/>
    <col min="13057" max="13057" width="12.140625" style="79" customWidth="1"/>
    <col min="13058" max="13058" width="10.85546875" style="79" customWidth="1"/>
    <col min="13059" max="13059" width="10.28515625" style="79" customWidth="1"/>
    <col min="13060" max="13060" width="11.28515625" style="79" customWidth="1"/>
    <col min="13061" max="13061" width="11.5703125" style="79" customWidth="1"/>
    <col min="13062" max="13062" width="11.28515625" style="79" customWidth="1"/>
    <col min="13063" max="13063" width="11.42578125" style="79" customWidth="1"/>
    <col min="13064" max="13293" width="9.140625" style="79"/>
    <col min="13294" max="13294" width="4.85546875" style="79" customWidth="1"/>
    <col min="13295" max="13295" width="22.140625" style="79" customWidth="1"/>
    <col min="13296" max="13296" width="11.42578125" style="79" customWidth="1"/>
    <col min="13297" max="13297" width="11.140625" style="79" customWidth="1"/>
    <col min="13298" max="13298" width="11.42578125" style="79" customWidth="1"/>
    <col min="13299" max="13299" width="11" style="79" customWidth="1"/>
    <col min="13300" max="13300" width="10.140625" style="79" customWidth="1"/>
    <col min="13301" max="13301" width="11.5703125" style="79" customWidth="1"/>
    <col min="13302" max="13302" width="9.5703125" style="79" bestFit="1" customWidth="1"/>
    <col min="13303" max="13304" width="9.140625" style="79"/>
    <col min="13305" max="13305" width="10.7109375" style="79" customWidth="1"/>
    <col min="13306" max="13306" width="10.85546875" style="79" customWidth="1"/>
    <col min="13307" max="13307" width="10.42578125" style="79" customWidth="1"/>
    <col min="13308" max="13308" width="12.85546875" style="79" customWidth="1"/>
    <col min="13309" max="13309" width="12.7109375" style="79" customWidth="1"/>
    <col min="13310" max="13310" width="11.85546875" style="79" customWidth="1"/>
    <col min="13311" max="13311" width="10.42578125" style="79" customWidth="1"/>
    <col min="13312" max="13312" width="12.42578125" style="79" customWidth="1"/>
    <col min="13313" max="13313" width="12.140625" style="79" customWidth="1"/>
    <col min="13314" max="13314" width="10.85546875" style="79" customWidth="1"/>
    <col min="13315" max="13315" width="10.28515625" style="79" customWidth="1"/>
    <col min="13316" max="13316" width="11.28515625" style="79" customWidth="1"/>
    <col min="13317" max="13317" width="11.5703125" style="79" customWidth="1"/>
    <col min="13318" max="13318" width="11.28515625" style="79" customWidth="1"/>
    <col min="13319" max="13319" width="11.42578125" style="79" customWidth="1"/>
    <col min="13320" max="13549" width="9.140625" style="79"/>
    <col min="13550" max="13550" width="4.85546875" style="79" customWidth="1"/>
    <col min="13551" max="13551" width="22.140625" style="79" customWidth="1"/>
    <col min="13552" max="13552" width="11.42578125" style="79" customWidth="1"/>
    <col min="13553" max="13553" width="11.140625" style="79" customWidth="1"/>
    <col min="13554" max="13554" width="11.42578125" style="79" customWidth="1"/>
    <col min="13555" max="13555" width="11" style="79" customWidth="1"/>
    <col min="13556" max="13556" width="10.140625" style="79" customWidth="1"/>
    <col min="13557" max="13557" width="11.5703125" style="79" customWidth="1"/>
    <col min="13558" max="13558" width="9.5703125" style="79" bestFit="1" customWidth="1"/>
    <col min="13559" max="13560" width="9.140625" style="79"/>
    <col min="13561" max="13561" width="10.7109375" style="79" customWidth="1"/>
    <col min="13562" max="13562" width="10.85546875" style="79" customWidth="1"/>
    <col min="13563" max="13563" width="10.42578125" style="79" customWidth="1"/>
    <col min="13564" max="13564" width="12.85546875" style="79" customWidth="1"/>
    <col min="13565" max="13565" width="12.7109375" style="79" customWidth="1"/>
    <col min="13566" max="13566" width="11.85546875" style="79" customWidth="1"/>
    <col min="13567" max="13567" width="10.42578125" style="79" customWidth="1"/>
    <col min="13568" max="13568" width="12.42578125" style="79" customWidth="1"/>
    <col min="13569" max="13569" width="12.140625" style="79" customWidth="1"/>
    <col min="13570" max="13570" width="10.85546875" style="79" customWidth="1"/>
    <col min="13571" max="13571" width="10.28515625" style="79" customWidth="1"/>
    <col min="13572" max="13572" width="11.28515625" style="79" customWidth="1"/>
    <col min="13573" max="13573" width="11.5703125" style="79" customWidth="1"/>
    <col min="13574" max="13574" width="11.28515625" style="79" customWidth="1"/>
    <col min="13575" max="13575" width="11.42578125" style="79" customWidth="1"/>
    <col min="13576" max="13805" width="9.140625" style="79"/>
    <col min="13806" max="13806" width="4.85546875" style="79" customWidth="1"/>
    <col min="13807" max="13807" width="22.140625" style="79" customWidth="1"/>
    <col min="13808" max="13808" width="11.42578125" style="79" customWidth="1"/>
    <col min="13809" max="13809" width="11.140625" style="79" customWidth="1"/>
    <col min="13810" max="13810" width="11.42578125" style="79" customWidth="1"/>
    <col min="13811" max="13811" width="11" style="79" customWidth="1"/>
    <col min="13812" max="13812" width="10.140625" style="79" customWidth="1"/>
    <col min="13813" max="13813" width="11.5703125" style="79" customWidth="1"/>
    <col min="13814" max="13814" width="9.5703125" style="79" bestFit="1" customWidth="1"/>
    <col min="13815" max="13816" width="9.140625" style="79"/>
    <col min="13817" max="13817" width="10.7109375" style="79" customWidth="1"/>
    <col min="13818" max="13818" width="10.85546875" style="79" customWidth="1"/>
    <col min="13819" max="13819" width="10.42578125" style="79" customWidth="1"/>
    <col min="13820" max="13820" width="12.85546875" style="79" customWidth="1"/>
    <col min="13821" max="13821" width="12.7109375" style="79" customWidth="1"/>
    <col min="13822" max="13822" width="11.85546875" style="79" customWidth="1"/>
    <col min="13823" max="13823" width="10.42578125" style="79" customWidth="1"/>
    <col min="13824" max="13824" width="12.42578125" style="79" customWidth="1"/>
    <col min="13825" max="13825" width="12.140625" style="79" customWidth="1"/>
    <col min="13826" max="13826" width="10.85546875" style="79" customWidth="1"/>
    <col min="13827" max="13827" width="10.28515625" style="79" customWidth="1"/>
    <col min="13828" max="13828" width="11.28515625" style="79" customWidth="1"/>
    <col min="13829" max="13829" width="11.5703125" style="79" customWidth="1"/>
    <col min="13830" max="13830" width="11.28515625" style="79" customWidth="1"/>
    <col min="13831" max="13831" width="11.42578125" style="79" customWidth="1"/>
    <col min="13832" max="14061" width="9.140625" style="79"/>
    <col min="14062" max="14062" width="4.85546875" style="79" customWidth="1"/>
    <col min="14063" max="14063" width="22.140625" style="79" customWidth="1"/>
    <col min="14064" max="14064" width="11.42578125" style="79" customWidth="1"/>
    <col min="14065" max="14065" width="11.140625" style="79" customWidth="1"/>
    <col min="14066" max="14066" width="11.42578125" style="79" customWidth="1"/>
    <col min="14067" max="14067" width="11" style="79" customWidth="1"/>
    <col min="14068" max="14068" width="10.140625" style="79" customWidth="1"/>
    <col min="14069" max="14069" width="11.5703125" style="79" customWidth="1"/>
    <col min="14070" max="14070" width="9.5703125" style="79" bestFit="1" customWidth="1"/>
    <col min="14071" max="14072" width="9.140625" style="79"/>
    <col min="14073" max="14073" width="10.7109375" style="79" customWidth="1"/>
    <col min="14074" max="14074" width="10.85546875" style="79" customWidth="1"/>
    <col min="14075" max="14075" width="10.42578125" style="79" customWidth="1"/>
    <col min="14076" max="14076" width="12.85546875" style="79" customWidth="1"/>
    <col min="14077" max="14077" width="12.7109375" style="79" customWidth="1"/>
    <col min="14078" max="14078" width="11.85546875" style="79" customWidth="1"/>
    <col min="14079" max="14079" width="10.42578125" style="79" customWidth="1"/>
    <col min="14080" max="14080" width="12.42578125" style="79" customWidth="1"/>
    <col min="14081" max="14081" width="12.140625" style="79" customWidth="1"/>
    <col min="14082" max="14082" width="10.85546875" style="79" customWidth="1"/>
    <col min="14083" max="14083" width="10.28515625" style="79" customWidth="1"/>
    <col min="14084" max="14084" width="11.28515625" style="79" customWidth="1"/>
    <col min="14085" max="14085" width="11.5703125" style="79" customWidth="1"/>
    <col min="14086" max="14086" width="11.28515625" style="79" customWidth="1"/>
    <col min="14087" max="14087" width="11.42578125" style="79" customWidth="1"/>
    <col min="14088" max="14317" width="9.140625" style="79"/>
    <col min="14318" max="14318" width="4.85546875" style="79" customWidth="1"/>
    <col min="14319" max="14319" width="22.140625" style="79" customWidth="1"/>
    <col min="14320" max="14320" width="11.42578125" style="79" customWidth="1"/>
    <col min="14321" max="14321" width="11.140625" style="79" customWidth="1"/>
    <col min="14322" max="14322" width="11.42578125" style="79" customWidth="1"/>
    <col min="14323" max="14323" width="11" style="79" customWidth="1"/>
    <col min="14324" max="14324" width="10.140625" style="79" customWidth="1"/>
    <col min="14325" max="14325" width="11.5703125" style="79" customWidth="1"/>
    <col min="14326" max="14326" width="9.5703125" style="79" bestFit="1" customWidth="1"/>
    <col min="14327" max="14328" width="9.140625" style="79"/>
    <col min="14329" max="14329" width="10.7109375" style="79" customWidth="1"/>
    <col min="14330" max="14330" width="10.85546875" style="79" customWidth="1"/>
    <col min="14331" max="14331" width="10.42578125" style="79" customWidth="1"/>
    <col min="14332" max="14332" width="12.85546875" style="79" customWidth="1"/>
    <col min="14333" max="14333" width="12.7109375" style="79" customWidth="1"/>
    <col min="14334" max="14334" width="11.85546875" style="79" customWidth="1"/>
    <col min="14335" max="14335" width="10.42578125" style="79" customWidth="1"/>
    <col min="14336" max="14336" width="12.42578125" style="79" customWidth="1"/>
    <col min="14337" max="14337" width="12.140625" style="79" customWidth="1"/>
    <col min="14338" max="14338" width="10.85546875" style="79" customWidth="1"/>
    <col min="14339" max="14339" width="10.28515625" style="79" customWidth="1"/>
    <col min="14340" max="14340" width="11.28515625" style="79" customWidth="1"/>
    <col min="14341" max="14341" width="11.5703125" style="79" customWidth="1"/>
    <col min="14342" max="14342" width="11.28515625" style="79" customWidth="1"/>
    <col min="14343" max="14343" width="11.42578125" style="79" customWidth="1"/>
    <col min="14344" max="14573" width="9.140625" style="79"/>
    <col min="14574" max="14574" width="4.85546875" style="79" customWidth="1"/>
    <col min="14575" max="14575" width="22.140625" style="79" customWidth="1"/>
    <col min="14576" max="14576" width="11.42578125" style="79" customWidth="1"/>
    <col min="14577" max="14577" width="11.140625" style="79" customWidth="1"/>
    <col min="14578" max="14578" width="11.42578125" style="79" customWidth="1"/>
    <col min="14579" max="14579" width="11" style="79" customWidth="1"/>
    <col min="14580" max="14580" width="10.140625" style="79" customWidth="1"/>
    <col min="14581" max="14581" width="11.5703125" style="79" customWidth="1"/>
    <col min="14582" max="14582" width="9.5703125" style="79" bestFit="1" customWidth="1"/>
    <col min="14583" max="14584" width="9.140625" style="79"/>
    <col min="14585" max="14585" width="10.7109375" style="79" customWidth="1"/>
    <col min="14586" max="14586" width="10.85546875" style="79" customWidth="1"/>
    <col min="14587" max="14587" width="10.42578125" style="79" customWidth="1"/>
    <col min="14588" max="14588" width="12.85546875" style="79" customWidth="1"/>
    <col min="14589" max="14589" width="12.7109375" style="79" customWidth="1"/>
    <col min="14590" max="14590" width="11.85546875" style="79" customWidth="1"/>
    <col min="14591" max="14591" width="10.42578125" style="79" customWidth="1"/>
    <col min="14592" max="14592" width="12.42578125" style="79" customWidth="1"/>
    <col min="14593" max="14593" width="12.140625" style="79" customWidth="1"/>
    <col min="14594" max="14594" width="10.85546875" style="79" customWidth="1"/>
    <col min="14595" max="14595" width="10.28515625" style="79" customWidth="1"/>
    <col min="14596" max="14596" width="11.28515625" style="79" customWidth="1"/>
    <col min="14597" max="14597" width="11.5703125" style="79" customWidth="1"/>
    <col min="14598" max="14598" width="11.28515625" style="79" customWidth="1"/>
    <col min="14599" max="14599" width="11.42578125" style="79" customWidth="1"/>
    <col min="14600" max="14829" width="9.140625" style="79"/>
    <col min="14830" max="14830" width="4.85546875" style="79" customWidth="1"/>
    <col min="14831" max="14831" width="22.140625" style="79" customWidth="1"/>
    <col min="14832" max="14832" width="11.42578125" style="79" customWidth="1"/>
    <col min="14833" max="14833" width="11.140625" style="79" customWidth="1"/>
    <col min="14834" max="14834" width="11.42578125" style="79" customWidth="1"/>
    <col min="14835" max="14835" width="11" style="79" customWidth="1"/>
    <col min="14836" max="14836" width="10.140625" style="79" customWidth="1"/>
    <col min="14837" max="14837" width="11.5703125" style="79" customWidth="1"/>
    <col min="14838" max="14838" width="9.5703125" style="79" bestFit="1" customWidth="1"/>
    <col min="14839" max="14840" width="9.140625" style="79"/>
    <col min="14841" max="14841" width="10.7109375" style="79" customWidth="1"/>
    <col min="14842" max="14842" width="10.85546875" style="79" customWidth="1"/>
    <col min="14843" max="14843" width="10.42578125" style="79" customWidth="1"/>
    <col min="14844" max="14844" width="12.85546875" style="79" customWidth="1"/>
    <col min="14845" max="14845" width="12.7109375" style="79" customWidth="1"/>
    <col min="14846" max="14846" width="11.85546875" style="79" customWidth="1"/>
    <col min="14847" max="14847" width="10.42578125" style="79" customWidth="1"/>
    <col min="14848" max="14848" width="12.42578125" style="79" customWidth="1"/>
    <col min="14849" max="14849" width="12.140625" style="79" customWidth="1"/>
    <col min="14850" max="14850" width="10.85546875" style="79" customWidth="1"/>
    <col min="14851" max="14851" width="10.28515625" style="79" customWidth="1"/>
    <col min="14852" max="14852" width="11.28515625" style="79" customWidth="1"/>
    <col min="14853" max="14853" width="11.5703125" style="79" customWidth="1"/>
    <col min="14854" max="14854" width="11.28515625" style="79" customWidth="1"/>
    <col min="14855" max="14855" width="11.42578125" style="79" customWidth="1"/>
    <col min="14856" max="15085" width="9.140625" style="79"/>
    <col min="15086" max="15086" width="4.85546875" style="79" customWidth="1"/>
    <col min="15087" max="15087" width="22.140625" style="79" customWidth="1"/>
    <col min="15088" max="15088" width="11.42578125" style="79" customWidth="1"/>
    <col min="15089" max="15089" width="11.140625" style="79" customWidth="1"/>
    <col min="15090" max="15090" width="11.42578125" style="79" customWidth="1"/>
    <col min="15091" max="15091" width="11" style="79" customWidth="1"/>
    <col min="15092" max="15092" width="10.140625" style="79" customWidth="1"/>
    <col min="15093" max="15093" width="11.5703125" style="79" customWidth="1"/>
    <col min="15094" max="15094" width="9.5703125" style="79" bestFit="1" customWidth="1"/>
    <col min="15095" max="15096" width="9.140625" style="79"/>
    <col min="15097" max="15097" width="10.7109375" style="79" customWidth="1"/>
    <col min="15098" max="15098" width="10.85546875" style="79" customWidth="1"/>
    <col min="15099" max="15099" width="10.42578125" style="79" customWidth="1"/>
    <col min="15100" max="15100" width="12.85546875" style="79" customWidth="1"/>
    <col min="15101" max="15101" width="12.7109375" style="79" customWidth="1"/>
    <col min="15102" max="15102" width="11.85546875" style="79" customWidth="1"/>
    <col min="15103" max="15103" width="10.42578125" style="79" customWidth="1"/>
    <col min="15104" max="15104" width="12.42578125" style="79" customWidth="1"/>
    <col min="15105" max="15105" width="12.140625" style="79" customWidth="1"/>
    <col min="15106" max="15106" width="10.85546875" style="79" customWidth="1"/>
    <col min="15107" max="15107" width="10.28515625" style="79" customWidth="1"/>
    <col min="15108" max="15108" width="11.28515625" style="79" customWidth="1"/>
    <col min="15109" max="15109" width="11.5703125" style="79" customWidth="1"/>
    <col min="15110" max="15110" width="11.28515625" style="79" customWidth="1"/>
    <col min="15111" max="15111" width="11.42578125" style="79" customWidth="1"/>
    <col min="15112" max="15341" width="9.140625" style="79"/>
    <col min="15342" max="15342" width="4.85546875" style="79" customWidth="1"/>
    <col min="15343" max="15343" width="22.140625" style="79" customWidth="1"/>
    <col min="15344" max="15344" width="11.42578125" style="79" customWidth="1"/>
    <col min="15345" max="15345" width="11.140625" style="79" customWidth="1"/>
    <col min="15346" max="15346" width="11.42578125" style="79" customWidth="1"/>
    <col min="15347" max="15347" width="11" style="79" customWidth="1"/>
    <col min="15348" max="15348" width="10.140625" style="79" customWidth="1"/>
    <col min="15349" max="15349" width="11.5703125" style="79" customWidth="1"/>
    <col min="15350" max="15350" width="9.5703125" style="79" bestFit="1" customWidth="1"/>
    <col min="15351" max="15352" width="9.140625" style="79"/>
    <col min="15353" max="15353" width="10.7109375" style="79" customWidth="1"/>
    <col min="15354" max="15354" width="10.85546875" style="79" customWidth="1"/>
    <col min="15355" max="15355" width="10.42578125" style="79" customWidth="1"/>
    <col min="15356" max="15356" width="12.85546875" style="79" customWidth="1"/>
    <col min="15357" max="15357" width="12.7109375" style="79" customWidth="1"/>
    <col min="15358" max="15358" width="11.85546875" style="79" customWidth="1"/>
    <col min="15359" max="15359" width="10.42578125" style="79" customWidth="1"/>
    <col min="15360" max="15360" width="12.42578125" style="79" customWidth="1"/>
    <col min="15361" max="15361" width="12.140625" style="79" customWidth="1"/>
    <col min="15362" max="15362" width="10.85546875" style="79" customWidth="1"/>
    <col min="15363" max="15363" width="10.28515625" style="79" customWidth="1"/>
    <col min="15364" max="15364" width="11.28515625" style="79" customWidth="1"/>
    <col min="15365" max="15365" width="11.5703125" style="79" customWidth="1"/>
    <col min="15366" max="15366" width="11.28515625" style="79" customWidth="1"/>
    <col min="15367" max="15367" width="11.42578125" style="79" customWidth="1"/>
    <col min="15368" max="15597" width="9.140625" style="79"/>
    <col min="15598" max="15598" width="4.85546875" style="79" customWidth="1"/>
    <col min="15599" max="15599" width="22.140625" style="79" customWidth="1"/>
    <col min="15600" max="15600" width="11.42578125" style="79" customWidth="1"/>
    <col min="15601" max="15601" width="11.140625" style="79" customWidth="1"/>
    <col min="15602" max="15602" width="11.42578125" style="79" customWidth="1"/>
    <col min="15603" max="15603" width="11" style="79" customWidth="1"/>
    <col min="15604" max="15604" width="10.140625" style="79" customWidth="1"/>
    <col min="15605" max="15605" width="11.5703125" style="79" customWidth="1"/>
    <col min="15606" max="15606" width="9.5703125" style="79" bestFit="1" customWidth="1"/>
    <col min="15607" max="15608" width="9.140625" style="79"/>
    <col min="15609" max="15609" width="10.7109375" style="79" customWidth="1"/>
    <col min="15610" max="15610" width="10.85546875" style="79" customWidth="1"/>
    <col min="15611" max="15611" width="10.42578125" style="79" customWidth="1"/>
    <col min="15612" max="15612" width="12.85546875" style="79" customWidth="1"/>
    <col min="15613" max="15613" width="12.7109375" style="79" customWidth="1"/>
    <col min="15614" max="15614" width="11.85546875" style="79" customWidth="1"/>
    <col min="15615" max="15615" width="10.42578125" style="79" customWidth="1"/>
    <col min="15616" max="15616" width="12.42578125" style="79" customWidth="1"/>
    <col min="15617" max="15617" width="12.140625" style="79" customWidth="1"/>
    <col min="15618" max="15618" width="10.85546875" style="79" customWidth="1"/>
    <col min="15619" max="15619" width="10.28515625" style="79" customWidth="1"/>
    <col min="15620" max="15620" width="11.28515625" style="79" customWidth="1"/>
    <col min="15621" max="15621" width="11.5703125" style="79" customWidth="1"/>
    <col min="15622" max="15622" width="11.28515625" style="79" customWidth="1"/>
    <col min="15623" max="15623" width="11.42578125" style="79" customWidth="1"/>
    <col min="15624" max="15853" width="9.140625" style="79"/>
    <col min="15854" max="15854" width="4.85546875" style="79" customWidth="1"/>
    <col min="15855" max="15855" width="22.140625" style="79" customWidth="1"/>
    <col min="15856" max="15856" width="11.42578125" style="79" customWidth="1"/>
    <col min="15857" max="15857" width="11.140625" style="79" customWidth="1"/>
    <col min="15858" max="15858" width="11.42578125" style="79" customWidth="1"/>
    <col min="15859" max="15859" width="11" style="79" customWidth="1"/>
    <col min="15860" max="15860" width="10.140625" style="79" customWidth="1"/>
    <col min="15861" max="15861" width="11.5703125" style="79" customWidth="1"/>
    <col min="15862" max="15862" width="9.5703125" style="79" bestFit="1" customWidth="1"/>
    <col min="15863" max="15864" width="9.140625" style="79"/>
    <col min="15865" max="15865" width="10.7109375" style="79" customWidth="1"/>
    <col min="15866" max="15866" width="10.85546875" style="79" customWidth="1"/>
    <col min="15867" max="15867" width="10.42578125" style="79" customWidth="1"/>
    <col min="15868" max="15868" width="12.85546875" style="79" customWidth="1"/>
    <col min="15869" max="15869" width="12.7109375" style="79" customWidth="1"/>
    <col min="15870" max="15870" width="11.85546875" style="79" customWidth="1"/>
    <col min="15871" max="15871" width="10.42578125" style="79" customWidth="1"/>
    <col min="15872" max="15872" width="12.42578125" style="79" customWidth="1"/>
    <col min="15873" max="15873" width="12.140625" style="79" customWidth="1"/>
    <col min="15874" max="15874" width="10.85546875" style="79" customWidth="1"/>
    <col min="15875" max="15875" width="10.28515625" style="79" customWidth="1"/>
    <col min="15876" max="15876" width="11.28515625" style="79" customWidth="1"/>
    <col min="15877" max="15877" width="11.5703125" style="79" customWidth="1"/>
    <col min="15878" max="15878" width="11.28515625" style="79" customWidth="1"/>
    <col min="15879" max="15879" width="11.42578125" style="79" customWidth="1"/>
    <col min="15880" max="16109" width="9.140625" style="79"/>
    <col min="16110" max="16110" width="4.85546875" style="79" customWidth="1"/>
    <col min="16111" max="16111" width="22.140625" style="79" customWidth="1"/>
    <col min="16112" max="16112" width="11.42578125" style="79" customWidth="1"/>
    <col min="16113" max="16113" width="11.140625" style="79" customWidth="1"/>
    <col min="16114" max="16114" width="11.42578125" style="79" customWidth="1"/>
    <col min="16115" max="16115" width="11" style="79" customWidth="1"/>
    <col min="16116" max="16116" width="10.140625" style="79" customWidth="1"/>
    <col min="16117" max="16117" width="11.5703125" style="79" customWidth="1"/>
    <col min="16118" max="16118" width="9.5703125" style="79" bestFit="1" customWidth="1"/>
    <col min="16119" max="16120" width="9.140625" style="79"/>
    <col min="16121" max="16121" width="10.7109375" style="79" customWidth="1"/>
    <col min="16122" max="16122" width="10.85546875" style="79" customWidth="1"/>
    <col min="16123" max="16123" width="10.42578125" style="79" customWidth="1"/>
    <col min="16124" max="16124" width="12.85546875" style="79" customWidth="1"/>
    <col min="16125" max="16125" width="12.7109375" style="79" customWidth="1"/>
    <col min="16126" max="16126" width="11.85546875" style="79" customWidth="1"/>
    <col min="16127" max="16127" width="10.42578125" style="79" customWidth="1"/>
    <col min="16128" max="16128" width="12.42578125" style="79" customWidth="1"/>
    <col min="16129" max="16129" width="12.140625" style="79" customWidth="1"/>
    <col min="16130" max="16130" width="10.85546875" style="79" customWidth="1"/>
    <col min="16131" max="16131" width="10.28515625" style="79" customWidth="1"/>
    <col min="16132" max="16132" width="11.28515625" style="79" customWidth="1"/>
    <col min="16133" max="16133" width="11.5703125" style="79" customWidth="1"/>
    <col min="16134" max="16134" width="11.28515625" style="79" customWidth="1"/>
    <col min="16135" max="16135" width="11.42578125" style="79" customWidth="1"/>
    <col min="16136" max="16384" width="9.140625" style="79"/>
  </cols>
  <sheetData>
    <row r="1" spans="1:29" s="78" customFormat="1" ht="24" customHeight="1" x14ac:dyDescent="0.25">
      <c r="B1" s="50"/>
      <c r="C1" s="214" t="s">
        <v>187</v>
      </c>
      <c r="D1" s="84"/>
      <c r="E1" s="84"/>
      <c r="F1" s="84"/>
      <c r="G1" s="84"/>
      <c r="H1" s="84"/>
      <c r="I1" s="84"/>
      <c r="J1" s="84"/>
      <c r="K1" s="94" t="s">
        <v>149</v>
      </c>
      <c r="L1" s="214" t="str">
        <f>C1</f>
        <v>Table I: BACK SERIES OF ENROLMENT IN CLASS I</v>
      </c>
      <c r="T1" s="94" t="str">
        <f>K1</f>
        <v>Appendix-1</v>
      </c>
      <c r="U1" s="214" t="str">
        <f>L1</f>
        <v>Table I: BACK SERIES OF ENROLMENT IN CLASS I</v>
      </c>
      <c r="AC1" s="94" t="str">
        <f>T1</f>
        <v>Appendix-1</v>
      </c>
    </row>
    <row r="2" spans="1:29" s="93" customFormat="1" ht="16.5" customHeight="1" x14ac:dyDescent="0.25">
      <c r="A2" s="268" t="s">
        <v>70</v>
      </c>
      <c r="B2" s="268" t="s">
        <v>68</v>
      </c>
      <c r="C2" s="271" t="s">
        <v>101</v>
      </c>
      <c r="D2" s="271"/>
      <c r="E2" s="271"/>
      <c r="F2" s="271"/>
      <c r="G2" s="271"/>
      <c r="H2" s="271"/>
      <c r="I2" s="271"/>
      <c r="J2" s="271"/>
      <c r="K2" s="271"/>
      <c r="L2" s="271" t="s">
        <v>99</v>
      </c>
      <c r="M2" s="271"/>
      <c r="N2" s="271"/>
      <c r="O2" s="271"/>
      <c r="P2" s="271"/>
      <c r="Q2" s="271"/>
      <c r="R2" s="271"/>
      <c r="S2" s="271"/>
      <c r="T2" s="271"/>
      <c r="U2" s="271" t="s">
        <v>100</v>
      </c>
      <c r="V2" s="271"/>
      <c r="W2" s="271"/>
      <c r="X2" s="271"/>
      <c r="Y2" s="271"/>
      <c r="Z2" s="271"/>
      <c r="AA2" s="271"/>
      <c r="AB2" s="271"/>
      <c r="AC2" s="271"/>
    </row>
    <row r="3" spans="1:29" s="93" customFormat="1" ht="16.5" customHeight="1" x14ac:dyDescent="0.25">
      <c r="A3" s="268"/>
      <c r="B3" s="268"/>
      <c r="C3" s="268" t="s">
        <v>134</v>
      </c>
      <c r="D3" s="271"/>
      <c r="E3" s="271"/>
      <c r="F3" s="268" t="s">
        <v>133</v>
      </c>
      <c r="G3" s="271"/>
      <c r="H3" s="271"/>
      <c r="I3" s="268" t="s">
        <v>132</v>
      </c>
      <c r="J3" s="271"/>
      <c r="K3" s="271"/>
      <c r="L3" s="268" t="s">
        <v>134</v>
      </c>
      <c r="M3" s="271"/>
      <c r="N3" s="271"/>
      <c r="O3" s="268" t="s">
        <v>133</v>
      </c>
      <c r="P3" s="271"/>
      <c r="Q3" s="271"/>
      <c r="R3" s="268" t="s">
        <v>132</v>
      </c>
      <c r="S3" s="271"/>
      <c r="T3" s="271"/>
      <c r="U3" s="268" t="s">
        <v>134</v>
      </c>
      <c r="V3" s="271"/>
      <c r="W3" s="271"/>
      <c r="X3" s="268" t="s">
        <v>133</v>
      </c>
      <c r="Y3" s="271"/>
      <c r="Z3" s="271"/>
      <c r="AA3" s="268" t="s">
        <v>132</v>
      </c>
      <c r="AB3" s="271"/>
      <c r="AC3" s="271"/>
    </row>
    <row r="4" spans="1:29" s="93" customFormat="1" ht="16.5" customHeight="1" x14ac:dyDescent="0.25">
      <c r="A4" s="268"/>
      <c r="B4" s="268"/>
      <c r="C4" s="82" t="s">
        <v>128</v>
      </c>
      <c r="D4" s="82" t="s">
        <v>129</v>
      </c>
      <c r="E4" s="82" t="s">
        <v>130</v>
      </c>
      <c r="F4" s="82" t="s">
        <v>128</v>
      </c>
      <c r="G4" s="82" t="s">
        <v>129</v>
      </c>
      <c r="H4" s="82" t="s">
        <v>130</v>
      </c>
      <c r="I4" s="82" t="s">
        <v>128</v>
      </c>
      <c r="J4" s="82" t="s">
        <v>129</v>
      </c>
      <c r="K4" s="82" t="s">
        <v>130</v>
      </c>
      <c r="L4" s="82" t="s">
        <v>128</v>
      </c>
      <c r="M4" s="82" t="s">
        <v>129</v>
      </c>
      <c r="N4" s="82" t="s">
        <v>130</v>
      </c>
      <c r="O4" s="82" t="s">
        <v>128</v>
      </c>
      <c r="P4" s="82" t="s">
        <v>129</v>
      </c>
      <c r="Q4" s="82" t="s">
        <v>130</v>
      </c>
      <c r="R4" s="82" t="s">
        <v>128</v>
      </c>
      <c r="S4" s="82" t="s">
        <v>129</v>
      </c>
      <c r="T4" s="82" t="s">
        <v>130</v>
      </c>
      <c r="U4" s="82" t="s">
        <v>128</v>
      </c>
      <c r="V4" s="82" t="s">
        <v>129</v>
      </c>
      <c r="W4" s="82" t="s">
        <v>130</v>
      </c>
      <c r="X4" s="82" t="s">
        <v>128</v>
      </c>
      <c r="Y4" s="82" t="s">
        <v>129</v>
      </c>
      <c r="Z4" s="82" t="s">
        <v>130</v>
      </c>
      <c r="AA4" s="82" t="s">
        <v>128</v>
      </c>
      <c r="AB4" s="82" t="s">
        <v>129</v>
      </c>
      <c r="AC4" s="82" t="s">
        <v>130</v>
      </c>
    </row>
    <row r="5" spans="1:29" s="81" customFormat="1" ht="12" x14ac:dyDescent="0.25">
      <c r="A5" s="83">
        <v>1</v>
      </c>
      <c r="B5" s="83">
        <v>2</v>
      </c>
      <c r="C5" s="83">
        <v>3</v>
      </c>
      <c r="D5" s="83">
        <v>4</v>
      </c>
      <c r="E5" s="83">
        <v>5</v>
      </c>
      <c r="F5" s="83">
        <v>6</v>
      </c>
      <c r="G5" s="83">
        <v>7</v>
      </c>
      <c r="H5" s="83">
        <v>8</v>
      </c>
      <c r="I5" s="83">
        <v>9</v>
      </c>
      <c r="J5" s="83">
        <v>10</v>
      </c>
      <c r="K5" s="83">
        <v>11</v>
      </c>
      <c r="L5" s="83">
        <v>12</v>
      </c>
      <c r="M5" s="83">
        <v>13</v>
      </c>
      <c r="N5" s="83">
        <v>14</v>
      </c>
      <c r="O5" s="83">
        <v>15</v>
      </c>
      <c r="P5" s="83">
        <v>16</v>
      </c>
      <c r="Q5" s="83">
        <v>17</v>
      </c>
      <c r="R5" s="83">
        <v>18</v>
      </c>
      <c r="S5" s="83">
        <v>19</v>
      </c>
      <c r="T5" s="83">
        <v>20</v>
      </c>
      <c r="U5" s="83">
        <v>21</v>
      </c>
      <c r="V5" s="83">
        <v>22</v>
      </c>
      <c r="W5" s="83">
        <v>23</v>
      </c>
      <c r="X5" s="83">
        <v>24</v>
      </c>
      <c r="Y5" s="83">
        <v>25</v>
      </c>
      <c r="Z5" s="83">
        <v>26</v>
      </c>
      <c r="AA5" s="83">
        <v>27</v>
      </c>
      <c r="AB5" s="83">
        <v>28</v>
      </c>
      <c r="AC5" s="83">
        <v>29</v>
      </c>
    </row>
    <row r="6" spans="1:29" ht="17.25" customHeight="1" x14ac:dyDescent="0.25">
      <c r="A6" s="91">
        <v>1</v>
      </c>
      <c r="B6" s="88" t="s">
        <v>16</v>
      </c>
      <c r="C6" s="99">
        <v>849300</v>
      </c>
      <c r="D6" s="99">
        <v>813747</v>
      </c>
      <c r="E6" s="85">
        <f>C6+D6</f>
        <v>1663047</v>
      </c>
      <c r="F6" s="86">
        <v>848409</v>
      </c>
      <c r="G6" s="86">
        <v>816523</v>
      </c>
      <c r="H6" s="86">
        <f t="shared" ref="H6:H40" si="0">F6+G6</f>
        <v>1664932</v>
      </c>
      <c r="I6" s="86">
        <v>988101</v>
      </c>
      <c r="J6" s="86">
        <v>965480</v>
      </c>
      <c r="K6" s="86">
        <f>I6+J6</f>
        <v>1953581</v>
      </c>
      <c r="L6" s="86">
        <v>166204</v>
      </c>
      <c r="M6" s="86">
        <v>161604</v>
      </c>
      <c r="N6" s="86">
        <f>L6+M6</f>
        <v>327808</v>
      </c>
      <c r="O6" s="86">
        <v>164269</v>
      </c>
      <c r="P6" s="86">
        <v>158722</v>
      </c>
      <c r="Q6" s="86">
        <f>O6+P6</f>
        <v>322991</v>
      </c>
      <c r="R6" s="86">
        <v>195175</v>
      </c>
      <c r="S6" s="86">
        <v>191255</v>
      </c>
      <c r="T6" s="86">
        <f>R6+S6</f>
        <v>386430</v>
      </c>
      <c r="U6" s="86">
        <v>103714</v>
      </c>
      <c r="V6" s="86">
        <v>99268</v>
      </c>
      <c r="W6" s="86">
        <f>U6+V6</f>
        <v>202982</v>
      </c>
      <c r="X6" s="86">
        <v>113270</v>
      </c>
      <c r="Y6" s="86">
        <v>109102</v>
      </c>
      <c r="Z6" s="86">
        <f>X6+Y6</f>
        <v>222372</v>
      </c>
      <c r="AA6" s="86">
        <v>137159</v>
      </c>
      <c r="AB6" s="86">
        <v>130199</v>
      </c>
      <c r="AC6" s="86">
        <f>AA6+AB6</f>
        <v>267358</v>
      </c>
    </row>
    <row r="7" spans="1:29" ht="17.25" customHeight="1" x14ac:dyDescent="0.25">
      <c r="A7" s="91">
        <v>2</v>
      </c>
      <c r="B7" s="88" t="s">
        <v>17</v>
      </c>
      <c r="C7" s="99">
        <v>31298</v>
      </c>
      <c r="D7" s="99">
        <v>27816</v>
      </c>
      <c r="E7" s="85">
        <f t="shared" ref="E7:E40" si="1">C7+D7</f>
        <v>59114</v>
      </c>
      <c r="F7" s="86">
        <v>27054</v>
      </c>
      <c r="G7" s="86">
        <v>23524</v>
      </c>
      <c r="H7" s="86">
        <f t="shared" si="0"/>
        <v>50578</v>
      </c>
      <c r="I7" s="86">
        <v>23829</v>
      </c>
      <c r="J7" s="86">
        <v>19864</v>
      </c>
      <c r="K7" s="86">
        <f t="shared" ref="K7:K40" si="2">I7+J7</f>
        <v>43693</v>
      </c>
      <c r="L7" s="86">
        <v>45</v>
      </c>
      <c r="M7" s="86">
        <v>30</v>
      </c>
      <c r="N7" s="86">
        <f t="shared" ref="N7:N40" si="3">L7+M7</f>
        <v>75</v>
      </c>
      <c r="O7" s="86">
        <v>48</v>
      </c>
      <c r="P7" s="86">
        <v>32</v>
      </c>
      <c r="Q7" s="86">
        <f t="shared" ref="Q7:Q40" si="4">O7+P7</f>
        <v>80</v>
      </c>
      <c r="R7" s="86">
        <v>40</v>
      </c>
      <c r="S7" s="86">
        <v>26</v>
      </c>
      <c r="T7" s="86">
        <f t="shared" ref="T7:T40" si="5">R7+S7</f>
        <v>66</v>
      </c>
      <c r="U7" s="86">
        <v>23277</v>
      </c>
      <c r="V7" s="86">
        <v>20877</v>
      </c>
      <c r="W7" s="86">
        <f t="shared" ref="W7:W40" si="6">U7+V7</f>
        <v>44154</v>
      </c>
      <c r="X7" s="86">
        <v>20059</v>
      </c>
      <c r="Y7" s="86">
        <v>16929</v>
      </c>
      <c r="Z7" s="86">
        <f t="shared" ref="Z7:Z40" si="7">X7+Y7</f>
        <v>36988</v>
      </c>
      <c r="AA7" s="86">
        <v>18238</v>
      </c>
      <c r="AB7" s="86">
        <v>15504</v>
      </c>
      <c r="AC7" s="86">
        <f t="shared" ref="AC7:AC40" si="8">AA7+AB7</f>
        <v>33742</v>
      </c>
    </row>
    <row r="8" spans="1:29" ht="17.25" customHeight="1" x14ac:dyDescent="0.25">
      <c r="A8" s="91">
        <v>3</v>
      </c>
      <c r="B8" s="88" t="s">
        <v>49</v>
      </c>
      <c r="C8" s="100">
        <v>360127</v>
      </c>
      <c r="D8" s="99">
        <v>347882</v>
      </c>
      <c r="E8" s="85">
        <f t="shared" si="1"/>
        <v>708009</v>
      </c>
      <c r="F8" s="86">
        <v>442500</v>
      </c>
      <c r="G8" s="86">
        <v>440564</v>
      </c>
      <c r="H8" s="86">
        <f t="shared" si="0"/>
        <v>883064</v>
      </c>
      <c r="I8" s="86">
        <v>705318</v>
      </c>
      <c r="J8" s="86">
        <v>611946</v>
      </c>
      <c r="K8" s="86">
        <f t="shared" si="2"/>
        <v>1317264</v>
      </c>
      <c r="L8" s="86">
        <v>35045</v>
      </c>
      <c r="M8" s="86">
        <v>33231</v>
      </c>
      <c r="N8" s="86">
        <f t="shared" si="3"/>
        <v>68276</v>
      </c>
      <c r="O8" s="86">
        <v>41115</v>
      </c>
      <c r="P8" s="86">
        <v>39610</v>
      </c>
      <c r="Q8" s="86">
        <f t="shared" si="4"/>
        <v>80725</v>
      </c>
      <c r="R8" s="86">
        <v>0</v>
      </c>
      <c r="S8" s="86">
        <v>0</v>
      </c>
      <c r="T8" s="86">
        <f t="shared" si="5"/>
        <v>0</v>
      </c>
      <c r="U8" s="86">
        <v>52254</v>
      </c>
      <c r="V8" s="86">
        <v>52021</v>
      </c>
      <c r="W8" s="86">
        <f t="shared" si="6"/>
        <v>104275</v>
      </c>
      <c r="X8" s="86">
        <v>63665</v>
      </c>
      <c r="Y8" s="86">
        <v>62967</v>
      </c>
      <c r="Z8" s="86">
        <f t="shared" si="7"/>
        <v>126632</v>
      </c>
      <c r="AA8" s="86">
        <v>0</v>
      </c>
      <c r="AB8" s="86">
        <v>0</v>
      </c>
      <c r="AC8" s="86">
        <f t="shared" si="8"/>
        <v>0</v>
      </c>
    </row>
    <row r="9" spans="1:29" ht="17.25" customHeight="1" x14ac:dyDescent="0.25">
      <c r="A9" s="91">
        <v>4</v>
      </c>
      <c r="B9" s="88" t="s">
        <v>18</v>
      </c>
      <c r="C9" s="99">
        <v>1993461</v>
      </c>
      <c r="D9" s="99">
        <v>1413800</v>
      </c>
      <c r="E9" s="85">
        <f t="shared" si="1"/>
        <v>3407261</v>
      </c>
      <c r="F9" s="86">
        <v>1885491</v>
      </c>
      <c r="G9" s="86">
        <v>1534809</v>
      </c>
      <c r="H9" s="86">
        <f t="shared" si="0"/>
        <v>3420300</v>
      </c>
      <c r="I9" s="86">
        <v>1531464</v>
      </c>
      <c r="J9" s="86">
        <v>963179</v>
      </c>
      <c r="K9" s="86">
        <f t="shared" si="2"/>
        <v>2494643</v>
      </c>
      <c r="L9" s="86">
        <v>349932</v>
      </c>
      <c r="M9" s="86">
        <v>240671</v>
      </c>
      <c r="N9" s="86">
        <f t="shared" si="3"/>
        <v>590603</v>
      </c>
      <c r="O9" s="86">
        <v>288589</v>
      </c>
      <c r="P9" s="86">
        <v>180143</v>
      </c>
      <c r="Q9" s="86">
        <f t="shared" si="4"/>
        <v>468732</v>
      </c>
      <c r="R9" s="86">
        <v>298012</v>
      </c>
      <c r="S9" s="86">
        <v>183131</v>
      </c>
      <c r="T9" s="86">
        <f t="shared" si="5"/>
        <v>481143</v>
      </c>
      <c r="U9" s="86">
        <v>21943</v>
      </c>
      <c r="V9" s="86">
        <v>13441</v>
      </c>
      <c r="W9" s="86">
        <f t="shared" si="6"/>
        <v>35384</v>
      </c>
      <c r="X9" s="86">
        <v>16967</v>
      </c>
      <c r="Y9" s="86">
        <v>9501</v>
      </c>
      <c r="Z9" s="86">
        <f t="shared" si="7"/>
        <v>26468</v>
      </c>
      <c r="AA9" s="86">
        <v>14979</v>
      </c>
      <c r="AB9" s="86">
        <v>7928</v>
      </c>
      <c r="AC9" s="86">
        <f t="shared" si="8"/>
        <v>22907</v>
      </c>
    </row>
    <row r="10" spans="1:29" ht="17.25" customHeight="1" x14ac:dyDescent="0.25">
      <c r="A10" s="91">
        <v>5</v>
      </c>
      <c r="B10" s="89" t="s">
        <v>19</v>
      </c>
      <c r="C10" s="99">
        <v>417792</v>
      </c>
      <c r="D10" s="99">
        <v>399642</v>
      </c>
      <c r="E10" s="85">
        <f t="shared" si="1"/>
        <v>817434</v>
      </c>
      <c r="F10" s="87">
        <v>419965</v>
      </c>
      <c r="G10" s="87">
        <v>394163</v>
      </c>
      <c r="H10" s="86">
        <f t="shared" si="0"/>
        <v>814128</v>
      </c>
      <c r="I10" s="101">
        <v>372957</v>
      </c>
      <c r="J10" s="101">
        <v>332392</v>
      </c>
      <c r="K10" s="86">
        <f t="shared" si="2"/>
        <v>705349</v>
      </c>
      <c r="L10" s="101">
        <v>77104</v>
      </c>
      <c r="M10" s="101">
        <v>78369</v>
      </c>
      <c r="N10" s="86">
        <f t="shared" si="3"/>
        <v>155473</v>
      </c>
      <c r="O10" s="101">
        <v>66528</v>
      </c>
      <c r="P10" s="101">
        <v>54773</v>
      </c>
      <c r="Q10" s="86">
        <f t="shared" si="4"/>
        <v>121301</v>
      </c>
      <c r="R10" s="101">
        <v>54181</v>
      </c>
      <c r="S10" s="101">
        <v>48384</v>
      </c>
      <c r="T10" s="86">
        <f t="shared" si="5"/>
        <v>102565</v>
      </c>
      <c r="U10" s="101">
        <v>141215</v>
      </c>
      <c r="V10" s="101">
        <v>137351</v>
      </c>
      <c r="W10" s="86">
        <f t="shared" si="6"/>
        <v>278566</v>
      </c>
      <c r="X10" s="101">
        <v>112428</v>
      </c>
      <c r="Y10" s="101">
        <v>107051</v>
      </c>
      <c r="Z10" s="86">
        <f t="shared" si="7"/>
        <v>219479</v>
      </c>
      <c r="AA10" s="101">
        <v>124821</v>
      </c>
      <c r="AB10" s="101">
        <v>110864</v>
      </c>
      <c r="AC10" s="86">
        <f t="shared" si="8"/>
        <v>235685</v>
      </c>
    </row>
    <row r="11" spans="1:29" ht="17.25" customHeight="1" x14ac:dyDescent="0.25">
      <c r="A11" s="91">
        <v>6</v>
      </c>
      <c r="B11" s="88" t="s">
        <v>20</v>
      </c>
      <c r="C11" s="99">
        <v>13734</v>
      </c>
      <c r="D11" s="99">
        <v>12790</v>
      </c>
      <c r="E11" s="85">
        <f t="shared" si="1"/>
        <v>26524</v>
      </c>
      <c r="F11" s="87">
        <v>12057</v>
      </c>
      <c r="G11" s="87">
        <v>11205</v>
      </c>
      <c r="H11" s="86">
        <f t="shared" si="0"/>
        <v>23262</v>
      </c>
      <c r="I11" s="86">
        <v>11569</v>
      </c>
      <c r="J11" s="86">
        <v>10844</v>
      </c>
      <c r="K11" s="86">
        <f t="shared" si="2"/>
        <v>22413</v>
      </c>
      <c r="L11" s="86">
        <v>356</v>
      </c>
      <c r="M11" s="86">
        <v>325</v>
      </c>
      <c r="N11" s="86">
        <f t="shared" si="3"/>
        <v>681</v>
      </c>
      <c r="O11" s="86">
        <v>245</v>
      </c>
      <c r="P11" s="86">
        <v>233</v>
      </c>
      <c r="Q11" s="86">
        <f t="shared" si="4"/>
        <v>478</v>
      </c>
      <c r="R11" s="86">
        <v>249</v>
      </c>
      <c r="S11" s="86">
        <v>235</v>
      </c>
      <c r="T11" s="86">
        <f t="shared" si="5"/>
        <v>484</v>
      </c>
      <c r="U11" s="86">
        <v>861</v>
      </c>
      <c r="V11" s="86">
        <v>777</v>
      </c>
      <c r="W11" s="86">
        <f t="shared" si="6"/>
        <v>1638</v>
      </c>
      <c r="X11" s="86">
        <v>378</v>
      </c>
      <c r="Y11" s="86">
        <v>321</v>
      </c>
      <c r="Z11" s="86">
        <f t="shared" si="7"/>
        <v>699</v>
      </c>
      <c r="AA11" s="86">
        <v>5</v>
      </c>
      <c r="AB11" s="86">
        <v>3</v>
      </c>
      <c r="AC11" s="86">
        <f t="shared" si="8"/>
        <v>8</v>
      </c>
    </row>
    <row r="12" spans="1:29" ht="17.25" customHeight="1" x14ac:dyDescent="0.25">
      <c r="A12" s="91">
        <v>7</v>
      </c>
      <c r="B12" s="88" t="s">
        <v>21</v>
      </c>
      <c r="C12" s="99">
        <v>997898</v>
      </c>
      <c r="D12" s="99">
        <v>585749</v>
      </c>
      <c r="E12" s="85">
        <f t="shared" si="1"/>
        <v>1583647</v>
      </c>
      <c r="F12" s="86">
        <v>896560</v>
      </c>
      <c r="G12" s="86">
        <v>684865</v>
      </c>
      <c r="H12" s="86">
        <f t="shared" si="0"/>
        <v>1581425</v>
      </c>
      <c r="I12" s="86">
        <v>990690</v>
      </c>
      <c r="J12" s="86">
        <v>578703</v>
      </c>
      <c r="K12" s="86">
        <f t="shared" si="2"/>
        <v>1569393</v>
      </c>
      <c r="L12" s="86">
        <v>76533</v>
      </c>
      <c r="M12" s="86">
        <v>67458</v>
      </c>
      <c r="N12" s="86">
        <f t="shared" si="3"/>
        <v>143991</v>
      </c>
      <c r="O12" s="86">
        <v>76474</v>
      </c>
      <c r="P12" s="86">
        <v>67405</v>
      </c>
      <c r="Q12" s="86">
        <f t="shared" si="4"/>
        <v>143879</v>
      </c>
      <c r="R12" s="86">
        <v>76343</v>
      </c>
      <c r="S12" s="86">
        <v>67289</v>
      </c>
      <c r="T12" s="86">
        <f t="shared" si="5"/>
        <v>143632</v>
      </c>
      <c r="U12" s="86">
        <v>181872</v>
      </c>
      <c r="V12" s="86">
        <v>150987</v>
      </c>
      <c r="W12" s="86">
        <f t="shared" si="6"/>
        <v>332859</v>
      </c>
      <c r="X12" s="86">
        <v>181700</v>
      </c>
      <c r="Y12" s="86">
        <v>150842</v>
      </c>
      <c r="Z12" s="86">
        <f t="shared" si="7"/>
        <v>332542</v>
      </c>
      <c r="AA12" s="86">
        <v>181411</v>
      </c>
      <c r="AB12" s="86">
        <v>150601</v>
      </c>
      <c r="AC12" s="86">
        <f t="shared" si="8"/>
        <v>332012</v>
      </c>
    </row>
    <row r="13" spans="1:29" ht="17.25" customHeight="1" x14ac:dyDescent="0.25">
      <c r="A13" s="91">
        <v>8</v>
      </c>
      <c r="B13" s="88" t="s">
        <v>22</v>
      </c>
      <c r="C13" s="99">
        <v>260640</v>
      </c>
      <c r="D13" s="99">
        <v>225073</v>
      </c>
      <c r="E13" s="85">
        <f t="shared" si="1"/>
        <v>485713</v>
      </c>
      <c r="F13" s="86">
        <v>235771</v>
      </c>
      <c r="G13" s="86">
        <v>204676</v>
      </c>
      <c r="H13" s="86">
        <f t="shared" si="0"/>
        <v>440447</v>
      </c>
      <c r="I13" s="86">
        <v>219226</v>
      </c>
      <c r="J13" s="86">
        <v>182210</v>
      </c>
      <c r="K13" s="86">
        <f t="shared" si="2"/>
        <v>401436</v>
      </c>
      <c r="L13" s="86">
        <v>67371</v>
      </c>
      <c r="M13" s="86">
        <v>60149</v>
      </c>
      <c r="N13" s="86">
        <f t="shared" si="3"/>
        <v>127520</v>
      </c>
      <c r="O13" s="86">
        <v>64080</v>
      </c>
      <c r="P13" s="86">
        <v>57015</v>
      </c>
      <c r="Q13" s="86">
        <f t="shared" si="4"/>
        <v>121095</v>
      </c>
      <c r="R13" s="86">
        <v>58340</v>
      </c>
      <c r="S13" s="86">
        <v>52857</v>
      </c>
      <c r="T13" s="86">
        <f t="shared" si="5"/>
        <v>111197</v>
      </c>
      <c r="U13" s="86">
        <v>0</v>
      </c>
      <c r="V13" s="86">
        <v>0</v>
      </c>
      <c r="W13" s="86">
        <f t="shared" si="6"/>
        <v>0</v>
      </c>
      <c r="X13" s="86">
        <v>0</v>
      </c>
      <c r="Y13" s="86">
        <v>0</v>
      </c>
      <c r="Z13" s="86">
        <f t="shared" si="7"/>
        <v>0</v>
      </c>
      <c r="AA13" s="86">
        <v>0</v>
      </c>
      <c r="AB13" s="86">
        <v>0</v>
      </c>
      <c r="AC13" s="86">
        <f t="shared" si="8"/>
        <v>0</v>
      </c>
    </row>
    <row r="14" spans="1:29" ht="17.25" customHeight="1" x14ac:dyDescent="0.25">
      <c r="A14" s="91">
        <v>9</v>
      </c>
      <c r="B14" s="88" t="s">
        <v>23</v>
      </c>
      <c r="C14" s="99">
        <v>69762</v>
      </c>
      <c r="D14" s="99">
        <v>61630</v>
      </c>
      <c r="E14" s="85">
        <f t="shared" si="1"/>
        <v>131392</v>
      </c>
      <c r="F14" s="86">
        <v>73284</v>
      </c>
      <c r="G14" s="86">
        <v>67545</v>
      </c>
      <c r="H14" s="86">
        <f t="shared" si="0"/>
        <v>140829</v>
      </c>
      <c r="I14" s="86">
        <v>75403</v>
      </c>
      <c r="J14" s="86">
        <v>69717</v>
      </c>
      <c r="K14" s="86">
        <f t="shared" si="2"/>
        <v>145120</v>
      </c>
      <c r="L14" s="86">
        <v>19897</v>
      </c>
      <c r="M14" s="86">
        <v>18809</v>
      </c>
      <c r="N14" s="86">
        <f t="shared" si="3"/>
        <v>38706</v>
      </c>
      <c r="O14" s="86">
        <v>22995</v>
      </c>
      <c r="P14" s="86">
        <v>21675</v>
      </c>
      <c r="Q14" s="86">
        <f t="shared" si="4"/>
        <v>44670</v>
      </c>
      <c r="R14" s="86">
        <v>22765</v>
      </c>
      <c r="S14" s="86">
        <v>22033</v>
      </c>
      <c r="T14" s="86">
        <f t="shared" si="5"/>
        <v>44798</v>
      </c>
      <c r="U14" s="86">
        <v>3650</v>
      </c>
      <c r="V14" s="86">
        <v>3323</v>
      </c>
      <c r="W14" s="86">
        <f t="shared" si="6"/>
        <v>6973</v>
      </c>
      <c r="X14" s="86">
        <v>3962</v>
      </c>
      <c r="Y14" s="86">
        <v>3763</v>
      </c>
      <c r="Z14" s="86">
        <f t="shared" si="7"/>
        <v>7725</v>
      </c>
      <c r="AA14" s="86">
        <v>3476</v>
      </c>
      <c r="AB14" s="86">
        <v>3424</v>
      </c>
      <c r="AC14" s="86">
        <f t="shared" si="8"/>
        <v>6900</v>
      </c>
    </row>
    <row r="15" spans="1:29" ht="17.25" customHeight="1" x14ac:dyDescent="0.25">
      <c r="A15" s="91">
        <v>10</v>
      </c>
      <c r="B15" s="88" t="s">
        <v>24</v>
      </c>
      <c r="C15" s="99">
        <v>140435</v>
      </c>
      <c r="D15" s="99">
        <v>125895</v>
      </c>
      <c r="E15" s="85">
        <f t="shared" si="1"/>
        <v>266330</v>
      </c>
      <c r="F15" s="86">
        <v>122550</v>
      </c>
      <c r="G15" s="86">
        <v>103149</v>
      </c>
      <c r="H15" s="86">
        <f t="shared" si="0"/>
        <v>225699</v>
      </c>
      <c r="I15" s="86">
        <v>152875</v>
      </c>
      <c r="J15" s="86">
        <v>116030</v>
      </c>
      <c r="K15" s="86">
        <f t="shared" si="2"/>
        <v>268905</v>
      </c>
      <c r="L15" s="86">
        <v>9235</v>
      </c>
      <c r="M15" s="86">
        <v>8035</v>
      </c>
      <c r="N15" s="86">
        <f t="shared" si="3"/>
        <v>17270</v>
      </c>
      <c r="O15" s="86">
        <v>10674</v>
      </c>
      <c r="P15" s="86">
        <v>9616</v>
      </c>
      <c r="Q15" s="86">
        <f t="shared" si="4"/>
        <v>20290</v>
      </c>
      <c r="R15" s="86">
        <v>0</v>
      </c>
      <c r="S15" s="86">
        <v>0</v>
      </c>
      <c r="T15" s="86">
        <f t="shared" si="5"/>
        <v>0</v>
      </c>
      <c r="U15" s="86">
        <v>19126</v>
      </c>
      <c r="V15" s="86">
        <v>16485</v>
      </c>
      <c r="W15" s="86">
        <f t="shared" si="6"/>
        <v>35611</v>
      </c>
      <c r="X15" s="86">
        <v>21576</v>
      </c>
      <c r="Y15" s="86">
        <v>16995</v>
      </c>
      <c r="Z15" s="86">
        <f t="shared" si="7"/>
        <v>38571</v>
      </c>
      <c r="AA15" s="86">
        <v>0</v>
      </c>
      <c r="AB15" s="86">
        <v>0</v>
      </c>
      <c r="AC15" s="86">
        <f t="shared" si="8"/>
        <v>0</v>
      </c>
    </row>
    <row r="16" spans="1:29" ht="17.25" customHeight="1" x14ac:dyDescent="0.25">
      <c r="A16" s="91">
        <v>11</v>
      </c>
      <c r="B16" s="88" t="s">
        <v>53</v>
      </c>
      <c r="C16" s="99">
        <v>649156</v>
      </c>
      <c r="D16" s="99">
        <v>589510</v>
      </c>
      <c r="E16" s="85">
        <f t="shared" si="1"/>
        <v>1238666</v>
      </c>
      <c r="F16" s="86">
        <v>541831</v>
      </c>
      <c r="G16" s="86">
        <v>451538</v>
      </c>
      <c r="H16" s="86">
        <f t="shared" si="0"/>
        <v>993369</v>
      </c>
      <c r="I16" s="101">
        <v>530339</v>
      </c>
      <c r="J16" s="101">
        <v>421906</v>
      </c>
      <c r="K16" s="86">
        <f t="shared" si="2"/>
        <v>952245</v>
      </c>
      <c r="L16" s="101">
        <v>115842</v>
      </c>
      <c r="M16" s="101">
        <v>104479</v>
      </c>
      <c r="N16" s="86">
        <f t="shared" si="3"/>
        <v>220321</v>
      </c>
      <c r="O16" s="101">
        <v>67745</v>
      </c>
      <c r="P16" s="101">
        <v>50769</v>
      </c>
      <c r="Q16" s="86">
        <f t="shared" si="4"/>
        <v>118514</v>
      </c>
      <c r="R16" s="101">
        <v>69875</v>
      </c>
      <c r="S16" s="101">
        <v>49687</v>
      </c>
      <c r="T16" s="86">
        <f t="shared" si="5"/>
        <v>119562</v>
      </c>
      <c r="U16" s="101">
        <v>219540</v>
      </c>
      <c r="V16" s="101">
        <v>192685</v>
      </c>
      <c r="W16" s="86">
        <f t="shared" si="6"/>
        <v>412225</v>
      </c>
      <c r="X16" s="101">
        <v>180638</v>
      </c>
      <c r="Y16" s="101">
        <v>133751</v>
      </c>
      <c r="Z16" s="86">
        <f t="shared" si="7"/>
        <v>314389</v>
      </c>
      <c r="AA16" s="101">
        <v>181321</v>
      </c>
      <c r="AB16" s="101">
        <v>146913</v>
      </c>
      <c r="AC16" s="86">
        <f t="shared" si="8"/>
        <v>328234</v>
      </c>
    </row>
    <row r="17" spans="1:29" ht="17.25" customHeight="1" x14ac:dyDescent="0.25">
      <c r="A17" s="91">
        <v>12</v>
      </c>
      <c r="B17" s="88" t="s">
        <v>25</v>
      </c>
      <c r="C17" s="99">
        <v>616923</v>
      </c>
      <c r="D17" s="99">
        <v>572712</v>
      </c>
      <c r="E17" s="85">
        <f t="shared" si="1"/>
        <v>1189635</v>
      </c>
      <c r="F17" s="86">
        <v>625048</v>
      </c>
      <c r="G17" s="86">
        <v>582984</v>
      </c>
      <c r="H17" s="86">
        <f t="shared" si="0"/>
        <v>1208032</v>
      </c>
      <c r="I17" s="86">
        <v>721810</v>
      </c>
      <c r="J17" s="86">
        <v>659793</v>
      </c>
      <c r="K17" s="86">
        <f t="shared" si="2"/>
        <v>1381603</v>
      </c>
      <c r="L17" s="86">
        <v>124556</v>
      </c>
      <c r="M17" s="86">
        <v>115816</v>
      </c>
      <c r="N17" s="86">
        <f t="shared" si="3"/>
        <v>240372</v>
      </c>
      <c r="O17" s="86">
        <v>125623</v>
      </c>
      <c r="P17" s="86">
        <v>118158</v>
      </c>
      <c r="Q17" s="86">
        <f t="shared" si="4"/>
        <v>243781</v>
      </c>
      <c r="R17" s="86">
        <v>148792</v>
      </c>
      <c r="S17" s="86">
        <v>145386</v>
      </c>
      <c r="T17" s="86">
        <f t="shared" si="5"/>
        <v>294178</v>
      </c>
      <c r="U17" s="86">
        <v>47824</v>
      </c>
      <c r="V17" s="86">
        <v>44599</v>
      </c>
      <c r="W17" s="86">
        <f t="shared" si="6"/>
        <v>92423</v>
      </c>
      <c r="X17" s="86">
        <v>50524</v>
      </c>
      <c r="Y17" s="86">
        <v>47246</v>
      </c>
      <c r="Z17" s="86">
        <f t="shared" si="7"/>
        <v>97770</v>
      </c>
      <c r="AA17" s="86">
        <v>53304</v>
      </c>
      <c r="AB17" s="86">
        <v>49682</v>
      </c>
      <c r="AC17" s="86">
        <f t="shared" si="8"/>
        <v>102986</v>
      </c>
    </row>
    <row r="18" spans="1:29" ht="17.25" customHeight="1" x14ac:dyDescent="0.25">
      <c r="A18" s="91">
        <v>13</v>
      </c>
      <c r="B18" s="88" t="s">
        <v>26</v>
      </c>
      <c r="C18" s="99">
        <v>236034</v>
      </c>
      <c r="D18" s="99">
        <v>231819</v>
      </c>
      <c r="E18" s="85">
        <f t="shared" si="1"/>
        <v>467853</v>
      </c>
      <c r="F18" s="86">
        <v>244193</v>
      </c>
      <c r="G18" s="86">
        <v>238569</v>
      </c>
      <c r="H18" s="86">
        <f t="shared" si="0"/>
        <v>482762</v>
      </c>
      <c r="I18" s="86">
        <v>243145</v>
      </c>
      <c r="J18" s="86">
        <v>237198</v>
      </c>
      <c r="K18" s="86">
        <f t="shared" si="2"/>
        <v>480343</v>
      </c>
      <c r="L18" s="86">
        <v>24239</v>
      </c>
      <c r="M18" s="86">
        <v>23942</v>
      </c>
      <c r="N18" s="86">
        <f t="shared" si="3"/>
        <v>48181</v>
      </c>
      <c r="O18" s="86">
        <v>25742</v>
      </c>
      <c r="P18" s="86">
        <v>24747</v>
      </c>
      <c r="Q18" s="86">
        <f t="shared" si="4"/>
        <v>50489</v>
      </c>
      <c r="R18" s="86">
        <v>26127</v>
      </c>
      <c r="S18" s="86">
        <v>24869</v>
      </c>
      <c r="T18" s="86">
        <f t="shared" si="5"/>
        <v>50996</v>
      </c>
      <c r="U18" s="86">
        <v>4147</v>
      </c>
      <c r="V18" s="86">
        <v>4029</v>
      </c>
      <c r="W18" s="86">
        <f t="shared" si="6"/>
        <v>8176</v>
      </c>
      <c r="X18" s="86">
        <v>4435</v>
      </c>
      <c r="Y18" s="86">
        <v>4353</v>
      </c>
      <c r="Z18" s="86">
        <f t="shared" si="7"/>
        <v>8788</v>
      </c>
      <c r="AA18" s="86">
        <v>3584</v>
      </c>
      <c r="AB18" s="86">
        <v>3514</v>
      </c>
      <c r="AC18" s="86">
        <f t="shared" si="8"/>
        <v>7098</v>
      </c>
    </row>
    <row r="19" spans="1:29" ht="17.25" customHeight="1" x14ac:dyDescent="0.25">
      <c r="A19" s="91">
        <v>14</v>
      </c>
      <c r="B19" s="88" t="s">
        <v>27</v>
      </c>
      <c r="C19" s="99">
        <v>1452349</v>
      </c>
      <c r="D19" s="99">
        <v>1287533</v>
      </c>
      <c r="E19" s="85">
        <f t="shared" si="1"/>
        <v>2739882</v>
      </c>
      <c r="F19" s="86">
        <v>1117185</v>
      </c>
      <c r="G19" s="86">
        <v>955014</v>
      </c>
      <c r="H19" s="86">
        <f t="shared" si="0"/>
        <v>2072199</v>
      </c>
      <c r="I19" s="86">
        <v>1060105</v>
      </c>
      <c r="J19" s="86">
        <v>889640</v>
      </c>
      <c r="K19" s="86">
        <f t="shared" si="2"/>
        <v>1949745</v>
      </c>
      <c r="L19" s="86">
        <v>245849</v>
      </c>
      <c r="M19" s="86">
        <v>219817</v>
      </c>
      <c r="N19" s="86">
        <f t="shared" si="3"/>
        <v>465666</v>
      </c>
      <c r="O19" s="86">
        <v>159904</v>
      </c>
      <c r="P19" s="86">
        <v>146834</v>
      </c>
      <c r="Q19" s="86">
        <f t="shared" si="4"/>
        <v>306738</v>
      </c>
      <c r="R19" s="86">
        <v>188169</v>
      </c>
      <c r="S19" s="86">
        <v>148421</v>
      </c>
      <c r="T19" s="86">
        <f t="shared" si="5"/>
        <v>336590</v>
      </c>
      <c r="U19" s="86">
        <v>375056</v>
      </c>
      <c r="V19" s="86">
        <v>348261</v>
      </c>
      <c r="W19" s="86">
        <f t="shared" si="6"/>
        <v>723317</v>
      </c>
      <c r="X19" s="86">
        <v>211818</v>
      </c>
      <c r="Y19" s="86">
        <v>187781</v>
      </c>
      <c r="Z19" s="86">
        <f t="shared" si="7"/>
        <v>399599</v>
      </c>
      <c r="AA19" s="86">
        <v>202508</v>
      </c>
      <c r="AB19" s="86">
        <v>166781</v>
      </c>
      <c r="AC19" s="86">
        <f t="shared" si="8"/>
        <v>369289</v>
      </c>
    </row>
    <row r="20" spans="1:29" ht="17.25" customHeight="1" x14ac:dyDescent="0.25">
      <c r="A20" s="91">
        <v>15</v>
      </c>
      <c r="B20" s="88" t="s">
        <v>28</v>
      </c>
      <c r="C20" s="99">
        <v>1368504</v>
      </c>
      <c r="D20" s="99">
        <v>1173634</v>
      </c>
      <c r="E20" s="85">
        <f t="shared" si="1"/>
        <v>2542138</v>
      </c>
      <c r="F20" s="86">
        <v>1274186</v>
      </c>
      <c r="G20" s="86">
        <v>1161931</v>
      </c>
      <c r="H20" s="86">
        <f t="shared" si="0"/>
        <v>2436117</v>
      </c>
      <c r="I20" s="86">
        <v>1238507</v>
      </c>
      <c r="J20" s="86">
        <v>1132321</v>
      </c>
      <c r="K20" s="86">
        <f t="shared" si="2"/>
        <v>2370828</v>
      </c>
      <c r="L20" s="86">
        <v>202812</v>
      </c>
      <c r="M20" s="86">
        <v>175928</v>
      </c>
      <c r="N20" s="86">
        <f t="shared" si="3"/>
        <v>378740</v>
      </c>
      <c r="O20" s="86">
        <v>174716</v>
      </c>
      <c r="P20" s="86">
        <v>162181</v>
      </c>
      <c r="Q20" s="86">
        <f t="shared" si="4"/>
        <v>336897</v>
      </c>
      <c r="R20" s="86">
        <v>180688</v>
      </c>
      <c r="S20" s="86">
        <v>169364</v>
      </c>
      <c r="T20" s="86">
        <f t="shared" si="5"/>
        <v>350052</v>
      </c>
      <c r="U20" s="86">
        <v>156831</v>
      </c>
      <c r="V20" s="86">
        <v>127574</v>
      </c>
      <c r="W20" s="86">
        <f t="shared" si="6"/>
        <v>284405</v>
      </c>
      <c r="X20" s="86">
        <v>153122</v>
      </c>
      <c r="Y20" s="86">
        <v>139027</v>
      </c>
      <c r="Z20" s="86">
        <f t="shared" si="7"/>
        <v>292149</v>
      </c>
      <c r="AA20" s="86">
        <v>160347</v>
      </c>
      <c r="AB20" s="86">
        <v>144510</v>
      </c>
      <c r="AC20" s="86">
        <f t="shared" si="8"/>
        <v>304857</v>
      </c>
    </row>
    <row r="21" spans="1:29" ht="17.25" customHeight="1" x14ac:dyDescent="0.25">
      <c r="A21" s="91">
        <v>16</v>
      </c>
      <c r="B21" s="88" t="s">
        <v>29</v>
      </c>
      <c r="C21" s="102">
        <v>52953</v>
      </c>
      <c r="D21" s="99">
        <v>50601</v>
      </c>
      <c r="E21" s="85">
        <f t="shared" si="1"/>
        <v>103554</v>
      </c>
      <c r="F21" s="86">
        <v>48450</v>
      </c>
      <c r="G21" s="86">
        <v>46480</v>
      </c>
      <c r="H21" s="86">
        <f t="shared" si="0"/>
        <v>94930</v>
      </c>
      <c r="I21" s="86">
        <v>43065</v>
      </c>
      <c r="J21" s="86">
        <v>40458</v>
      </c>
      <c r="K21" s="86">
        <f t="shared" si="2"/>
        <v>83523</v>
      </c>
      <c r="L21" s="86">
        <v>1384</v>
      </c>
      <c r="M21" s="86">
        <v>1245</v>
      </c>
      <c r="N21" s="86">
        <f t="shared" si="3"/>
        <v>2629</v>
      </c>
      <c r="O21" s="86">
        <v>1805</v>
      </c>
      <c r="P21" s="86">
        <v>1626</v>
      </c>
      <c r="Q21" s="86">
        <f t="shared" si="4"/>
        <v>3431</v>
      </c>
      <c r="R21" s="86">
        <v>0</v>
      </c>
      <c r="S21" s="86">
        <v>0</v>
      </c>
      <c r="T21" s="86">
        <f t="shared" si="5"/>
        <v>0</v>
      </c>
      <c r="U21" s="86">
        <v>21193</v>
      </c>
      <c r="V21" s="86">
        <v>19591</v>
      </c>
      <c r="W21" s="86">
        <f t="shared" si="6"/>
        <v>40784</v>
      </c>
      <c r="X21" s="86">
        <v>27567</v>
      </c>
      <c r="Y21" s="86">
        <v>25224</v>
      </c>
      <c r="Z21" s="86">
        <f t="shared" si="7"/>
        <v>52791</v>
      </c>
      <c r="AA21" s="86">
        <v>0</v>
      </c>
      <c r="AB21" s="86">
        <v>0</v>
      </c>
      <c r="AC21" s="86">
        <f t="shared" si="8"/>
        <v>0</v>
      </c>
    </row>
    <row r="22" spans="1:29" ht="17.25" customHeight="1" x14ac:dyDescent="0.25">
      <c r="A22" s="91">
        <v>17</v>
      </c>
      <c r="B22" s="88" t="s">
        <v>30</v>
      </c>
      <c r="C22" s="102">
        <v>97069</v>
      </c>
      <c r="D22" s="99">
        <v>91269</v>
      </c>
      <c r="E22" s="85">
        <f t="shared" si="1"/>
        <v>188338</v>
      </c>
      <c r="F22" s="86">
        <v>60032</v>
      </c>
      <c r="G22" s="86">
        <v>59527</v>
      </c>
      <c r="H22" s="86">
        <f t="shared" si="0"/>
        <v>119559</v>
      </c>
      <c r="I22" s="86">
        <v>55603</v>
      </c>
      <c r="J22" s="86">
        <v>54996</v>
      </c>
      <c r="K22" s="86">
        <f t="shared" si="2"/>
        <v>110599</v>
      </c>
      <c r="L22" s="86">
        <v>560</v>
      </c>
      <c r="M22" s="86">
        <v>470</v>
      </c>
      <c r="N22" s="86">
        <f t="shared" si="3"/>
        <v>1030</v>
      </c>
      <c r="O22" s="86">
        <v>990</v>
      </c>
      <c r="P22" s="86">
        <v>982</v>
      </c>
      <c r="Q22" s="86">
        <f t="shared" si="4"/>
        <v>1972</v>
      </c>
      <c r="R22" s="86">
        <v>924</v>
      </c>
      <c r="S22" s="86">
        <v>907</v>
      </c>
      <c r="T22" s="86">
        <f t="shared" si="5"/>
        <v>1831</v>
      </c>
      <c r="U22" s="86">
        <v>77767</v>
      </c>
      <c r="V22" s="86">
        <v>72909</v>
      </c>
      <c r="W22" s="86">
        <f t="shared" si="6"/>
        <v>150676</v>
      </c>
      <c r="X22" s="86">
        <v>59595</v>
      </c>
      <c r="Y22" s="86">
        <v>59930</v>
      </c>
      <c r="Z22" s="86">
        <f t="shared" si="7"/>
        <v>119525</v>
      </c>
      <c r="AA22" s="86">
        <v>54968</v>
      </c>
      <c r="AB22" s="86">
        <v>52628</v>
      </c>
      <c r="AC22" s="86">
        <f t="shared" si="8"/>
        <v>107596</v>
      </c>
    </row>
    <row r="23" spans="1:29" ht="17.25" customHeight="1" x14ac:dyDescent="0.25">
      <c r="A23" s="91">
        <v>18</v>
      </c>
      <c r="B23" s="88" t="s">
        <v>31</v>
      </c>
      <c r="C23" s="102">
        <v>19151</v>
      </c>
      <c r="D23" s="99">
        <v>18031</v>
      </c>
      <c r="E23" s="85">
        <f t="shared" si="1"/>
        <v>37182</v>
      </c>
      <c r="F23" s="86">
        <v>16988</v>
      </c>
      <c r="G23" s="86">
        <v>15682</v>
      </c>
      <c r="H23" s="86">
        <f t="shared" si="0"/>
        <v>32670</v>
      </c>
      <c r="I23" s="86">
        <v>15639</v>
      </c>
      <c r="J23" s="86">
        <v>15026</v>
      </c>
      <c r="K23" s="86">
        <f t="shared" si="2"/>
        <v>30665</v>
      </c>
      <c r="L23" s="86">
        <v>1</v>
      </c>
      <c r="M23" s="86">
        <v>1</v>
      </c>
      <c r="N23" s="86">
        <f t="shared" si="3"/>
        <v>2</v>
      </c>
      <c r="O23" s="86">
        <v>2</v>
      </c>
      <c r="P23" s="86"/>
      <c r="Q23" s="86">
        <f t="shared" si="4"/>
        <v>2</v>
      </c>
      <c r="R23" s="86">
        <v>1</v>
      </c>
      <c r="S23" s="86"/>
      <c r="T23" s="86">
        <f t="shared" si="5"/>
        <v>1</v>
      </c>
      <c r="U23" s="86">
        <v>19085</v>
      </c>
      <c r="V23" s="86">
        <v>17980</v>
      </c>
      <c r="W23" s="86">
        <f t="shared" si="6"/>
        <v>37065</v>
      </c>
      <c r="X23" s="86">
        <v>16955</v>
      </c>
      <c r="Y23" s="86">
        <v>15652</v>
      </c>
      <c r="Z23" s="86">
        <f t="shared" si="7"/>
        <v>32607</v>
      </c>
      <c r="AA23" s="86">
        <v>15545</v>
      </c>
      <c r="AB23" s="86">
        <v>14933</v>
      </c>
      <c r="AC23" s="86">
        <f t="shared" si="8"/>
        <v>30478</v>
      </c>
    </row>
    <row r="24" spans="1:29" ht="17.25" customHeight="1" x14ac:dyDescent="0.25">
      <c r="A24" s="91">
        <v>19</v>
      </c>
      <c r="B24" s="88" t="s">
        <v>55</v>
      </c>
      <c r="C24" s="102">
        <v>29132</v>
      </c>
      <c r="D24" s="99">
        <v>26366</v>
      </c>
      <c r="E24" s="85">
        <f t="shared" si="1"/>
        <v>55498</v>
      </c>
      <c r="F24" s="86">
        <v>27596</v>
      </c>
      <c r="G24" s="86">
        <v>26119</v>
      </c>
      <c r="H24" s="86">
        <f t="shared" si="0"/>
        <v>53715</v>
      </c>
      <c r="I24" s="86">
        <v>28595</v>
      </c>
      <c r="J24" s="86">
        <v>26958</v>
      </c>
      <c r="K24" s="86">
        <f t="shared" si="2"/>
        <v>55553</v>
      </c>
      <c r="L24" s="86">
        <v>0</v>
      </c>
      <c r="M24" s="86">
        <v>0</v>
      </c>
      <c r="N24" s="86">
        <f t="shared" si="3"/>
        <v>0</v>
      </c>
      <c r="O24" s="86">
        <v>0</v>
      </c>
      <c r="P24" s="86">
        <v>0</v>
      </c>
      <c r="Q24" s="86">
        <f t="shared" si="4"/>
        <v>0</v>
      </c>
      <c r="R24" s="86">
        <v>0</v>
      </c>
      <c r="S24" s="86">
        <v>0</v>
      </c>
      <c r="T24" s="86">
        <f t="shared" si="5"/>
        <v>0</v>
      </c>
      <c r="U24" s="86">
        <v>27659</v>
      </c>
      <c r="V24" s="86">
        <v>24094</v>
      </c>
      <c r="W24" s="86">
        <f t="shared" si="6"/>
        <v>51753</v>
      </c>
      <c r="X24" s="86">
        <v>25101</v>
      </c>
      <c r="Y24" s="86">
        <v>21264</v>
      </c>
      <c r="Z24" s="86">
        <f t="shared" si="7"/>
        <v>46365</v>
      </c>
      <c r="AA24" s="86">
        <v>23554</v>
      </c>
      <c r="AB24" s="86">
        <v>20588</v>
      </c>
      <c r="AC24" s="86">
        <f t="shared" si="8"/>
        <v>44142</v>
      </c>
    </row>
    <row r="25" spans="1:29" ht="17.25" customHeight="1" x14ac:dyDescent="0.25">
      <c r="A25" s="91">
        <v>20</v>
      </c>
      <c r="B25" s="90" t="s">
        <v>56</v>
      </c>
      <c r="C25" s="102">
        <v>470272</v>
      </c>
      <c r="D25" s="99">
        <v>408689</v>
      </c>
      <c r="E25" s="85">
        <f t="shared" si="1"/>
        <v>878961</v>
      </c>
      <c r="F25" s="86">
        <v>638635</v>
      </c>
      <c r="G25" s="86">
        <v>582783</v>
      </c>
      <c r="H25" s="86">
        <f t="shared" si="0"/>
        <v>1221418</v>
      </c>
      <c r="I25" s="86">
        <v>698000</v>
      </c>
      <c r="J25" s="86">
        <v>509000</v>
      </c>
      <c r="K25" s="86">
        <f t="shared" si="2"/>
        <v>1207000</v>
      </c>
      <c r="L25" s="86">
        <v>98038</v>
      </c>
      <c r="M25" s="86">
        <v>93900</v>
      </c>
      <c r="N25" s="86">
        <f t="shared" si="3"/>
        <v>191938</v>
      </c>
      <c r="O25" s="86">
        <v>129671</v>
      </c>
      <c r="P25" s="86">
        <v>118168</v>
      </c>
      <c r="Q25" s="86">
        <f t="shared" si="4"/>
        <v>247839</v>
      </c>
      <c r="R25" s="86">
        <v>170000</v>
      </c>
      <c r="S25" s="86">
        <v>116000</v>
      </c>
      <c r="T25" s="86">
        <f t="shared" si="5"/>
        <v>286000</v>
      </c>
      <c r="U25" s="86">
        <v>148492</v>
      </c>
      <c r="V25" s="86">
        <v>128949</v>
      </c>
      <c r="W25" s="86">
        <f t="shared" si="6"/>
        <v>277441</v>
      </c>
      <c r="X25" s="86">
        <v>182487</v>
      </c>
      <c r="Y25" s="86">
        <v>163984</v>
      </c>
      <c r="Z25" s="86">
        <f t="shared" si="7"/>
        <v>346471</v>
      </c>
      <c r="AA25" s="86">
        <v>247000</v>
      </c>
      <c r="AB25" s="86">
        <v>185000</v>
      </c>
      <c r="AC25" s="86">
        <f t="shared" si="8"/>
        <v>432000</v>
      </c>
    </row>
    <row r="26" spans="1:29" ht="17.25" customHeight="1" x14ac:dyDescent="0.25">
      <c r="A26" s="91">
        <v>21</v>
      </c>
      <c r="B26" s="88" t="s">
        <v>135</v>
      </c>
      <c r="C26" s="102">
        <v>210342</v>
      </c>
      <c r="D26" s="99">
        <v>192220</v>
      </c>
      <c r="E26" s="85">
        <f t="shared" si="1"/>
        <v>402562</v>
      </c>
      <c r="F26" s="86">
        <v>226471</v>
      </c>
      <c r="G26" s="86">
        <v>201263</v>
      </c>
      <c r="H26" s="86">
        <f t="shared" si="0"/>
        <v>427734</v>
      </c>
      <c r="I26" s="86">
        <v>233403</v>
      </c>
      <c r="J26" s="86">
        <v>204886</v>
      </c>
      <c r="K26" s="86">
        <f t="shared" si="2"/>
        <v>438289</v>
      </c>
      <c r="L26" s="86">
        <v>107081</v>
      </c>
      <c r="M26" s="86">
        <v>97835</v>
      </c>
      <c r="N26" s="86">
        <f t="shared" si="3"/>
        <v>204916</v>
      </c>
      <c r="O26" s="86">
        <v>57871</v>
      </c>
      <c r="P26" s="86">
        <v>53011</v>
      </c>
      <c r="Q26" s="86">
        <f t="shared" si="4"/>
        <v>110882</v>
      </c>
      <c r="R26" s="86">
        <v>110418</v>
      </c>
      <c r="S26" s="86">
        <v>101177</v>
      </c>
      <c r="T26" s="86">
        <f t="shared" si="5"/>
        <v>211595</v>
      </c>
      <c r="U26" s="86">
        <v>0</v>
      </c>
      <c r="V26" s="86">
        <v>0</v>
      </c>
      <c r="W26" s="86">
        <f t="shared" si="6"/>
        <v>0</v>
      </c>
      <c r="X26" s="86">
        <v>0</v>
      </c>
      <c r="Y26" s="86">
        <v>0</v>
      </c>
      <c r="Z26" s="86">
        <f t="shared" si="7"/>
        <v>0</v>
      </c>
      <c r="AA26" s="86">
        <v>0</v>
      </c>
      <c r="AB26" s="86">
        <v>0</v>
      </c>
      <c r="AC26" s="86">
        <f t="shared" si="8"/>
        <v>0</v>
      </c>
    </row>
    <row r="27" spans="1:29" ht="17.25" customHeight="1" x14ac:dyDescent="0.25">
      <c r="A27" s="91">
        <v>22</v>
      </c>
      <c r="B27" s="88" t="s">
        <v>33</v>
      </c>
      <c r="C27" s="102">
        <v>1469295</v>
      </c>
      <c r="D27" s="99">
        <v>1283912</v>
      </c>
      <c r="E27" s="85">
        <f t="shared" si="1"/>
        <v>2753207</v>
      </c>
      <c r="F27" s="86">
        <v>1473799</v>
      </c>
      <c r="G27" s="86">
        <v>1270965</v>
      </c>
      <c r="H27" s="86">
        <f t="shared" si="0"/>
        <v>2744764</v>
      </c>
      <c r="I27" s="86">
        <v>1835196</v>
      </c>
      <c r="J27" s="86">
        <v>1161094</v>
      </c>
      <c r="K27" s="86">
        <f t="shared" si="2"/>
        <v>2996290</v>
      </c>
      <c r="L27" s="86">
        <v>291920</v>
      </c>
      <c r="M27" s="86">
        <v>255316</v>
      </c>
      <c r="N27" s="86">
        <f t="shared" si="3"/>
        <v>547236</v>
      </c>
      <c r="O27" s="86">
        <v>296520</v>
      </c>
      <c r="P27" s="86">
        <v>251489</v>
      </c>
      <c r="Q27" s="86">
        <f t="shared" si="4"/>
        <v>548009</v>
      </c>
      <c r="R27" s="86">
        <v>319592</v>
      </c>
      <c r="S27" s="86">
        <v>245738</v>
      </c>
      <c r="T27" s="86">
        <f t="shared" si="5"/>
        <v>565330</v>
      </c>
      <c r="U27" s="86">
        <v>218274</v>
      </c>
      <c r="V27" s="86">
        <v>191527</v>
      </c>
      <c r="W27" s="86">
        <f t="shared" si="6"/>
        <v>409801</v>
      </c>
      <c r="X27" s="86">
        <v>213247</v>
      </c>
      <c r="Y27" s="86">
        <v>194374</v>
      </c>
      <c r="Z27" s="86">
        <f t="shared" si="7"/>
        <v>407621</v>
      </c>
      <c r="AA27" s="86">
        <v>242057</v>
      </c>
      <c r="AB27" s="86">
        <v>188892</v>
      </c>
      <c r="AC27" s="86">
        <f t="shared" si="8"/>
        <v>430949</v>
      </c>
    </row>
    <row r="28" spans="1:29" ht="17.25" customHeight="1" x14ac:dyDescent="0.25">
      <c r="A28" s="91">
        <v>23</v>
      </c>
      <c r="B28" s="88" t="s">
        <v>34</v>
      </c>
      <c r="C28" s="102">
        <v>9330</v>
      </c>
      <c r="D28" s="99">
        <v>8337</v>
      </c>
      <c r="E28" s="85">
        <f t="shared" si="1"/>
        <v>17667</v>
      </c>
      <c r="F28" s="86">
        <v>8895</v>
      </c>
      <c r="G28" s="86">
        <v>8157</v>
      </c>
      <c r="H28" s="86">
        <f t="shared" si="0"/>
        <v>17052</v>
      </c>
      <c r="I28" s="86">
        <v>8916</v>
      </c>
      <c r="J28" s="86">
        <v>8384</v>
      </c>
      <c r="K28" s="86">
        <f t="shared" si="2"/>
        <v>17300</v>
      </c>
      <c r="L28" s="86">
        <v>732</v>
      </c>
      <c r="M28" s="86">
        <v>640</v>
      </c>
      <c r="N28" s="86">
        <f t="shared" si="3"/>
        <v>1372</v>
      </c>
      <c r="O28" s="86">
        <v>878</v>
      </c>
      <c r="P28" s="86">
        <v>746</v>
      </c>
      <c r="Q28" s="86">
        <f t="shared" si="4"/>
        <v>1624</v>
      </c>
      <c r="R28" s="86">
        <v>535</v>
      </c>
      <c r="S28" s="86">
        <v>503</v>
      </c>
      <c r="T28" s="86">
        <f t="shared" si="5"/>
        <v>1038</v>
      </c>
      <c r="U28" s="86">
        <v>3360</v>
      </c>
      <c r="V28" s="86">
        <v>3211</v>
      </c>
      <c r="W28" s="86">
        <f t="shared" si="6"/>
        <v>6571</v>
      </c>
      <c r="X28" s="86">
        <v>3535</v>
      </c>
      <c r="Y28" s="86">
        <v>3358</v>
      </c>
      <c r="Z28" s="86">
        <f t="shared" si="7"/>
        <v>6893</v>
      </c>
      <c r="AA28" s="86">
        <v>2051</v>
      </c>
      <c r="AB28" s="86">
        <v>1928</v>
      </c>
      <c r="AC28" s="86">
        <f t="shared" si="8"/>
        <v>3979</v>
      </c>
    </row>
    <row r="29" spans="1:29" ht="17.25" customHeight="1" x14ac:dyDescent="0.25">
      <c r="A29" s="91">
        <v>24</v>
      </c>
      <c r="B29" s="88" t="s">
        <v>35</v>
      </c>
      <c r="C29" s="102">
        <v>629436</v>
      </c>
      <c r="D29" s="99">
        <v>599910</v>
      </c>
      <c r="E29" s="85">
        <f t="shared" si="1"/>
        <v>1229346</v>
      </c>
      <c r="F29" s="86">
        <v>686429</v>
      </c>
      <c r="G29" s="86">
        <v>643039</v>
      </c>
      <c r="H29" s="86">
        <f t="shared" si="0"/>
        <v>1329468</v>
      </c>
      <c r="I29" s="86">
        <v>590297</v>
      </c>
      <c r="J29" s="86">
        <v>565109</v>
      </c>
      <c r="K29" s="86">
        <f t="shared" si="2"/>
        <v>1155406</v>
      </c>
      <c r="L29" s="86">
        <v>158704</v>
      </c>
      <c r="M29" s="86">
        <v>152143</v>
      </c>
      <c r="N29" s="86">
        <f t="shared" si="3"/>
        <v>310847</v>
      </c>
      <c r="O29" s="86">
        <v>137287</v>
      </c>
      <c r="P29" s="86">
        <v>128606</v>
      </c>
      <c r="Q29" s="86">
        <f t="shared" si="4"/>
        <v>265893</v>
      </c>
      <c r="R29" s="86">
        <v>149489</v>
      </c>
      <c r="S29" s="86">
        <v>93752</v>
      </c>
      <c r="T29" s="86">
        <f t="shared" si="5"/>
        <v>243241</v>
      </c>
      <c r="U29" s="86">
        <v>11920</v>
      </c>
      <c r="V29" s="86">
        <v>9523</v>
      </c>
      <c r="W29" s="86">
        <f t="shared" si="6"/>
        <v>21443</v>
      </c>
      <c r="X29" s="86">
        <v>9089</v>
      </c>
      <c r="Y29" s="86">
        <v>6668</v>
      </c>
      <c r="Z29" s="86">
        <f t="shared" si="7"/>
        <v>15757</v>
      </c>
      <c r="AA29" s="86">
        <v>6464</v>
      </c>
      <c r="AB29" s="86">
        <v>5744</v>
      </c>
      <c r="AC29" s="86">
        <f t="shared" si="8"/>
        <v>12208</v>
      </c>
    </row>
    <row r="30" spans="1:29" ht="17.25" customHeight="1" x14ac:dyDescent="0.25">
      <c r="A30" s="91">
        <v>25</v>
      </c>
      <c r="B30" s="88" t="s">
        <v>36</v>
      </c>
      <c r="C30" s="102">
        <v>58013</v>
      </c>
      <c r="D30" s="99">
        <v>53962</v>
      </c>
      <c r="E30" s="85">
        <f t="shared" si="1"/>
        <v>111975</v>
      </c>
      <c r="F30" s="86">
        <v>62025</v>
      </c>
      <c r="G30" s="86">
        <v>55200</v>
      </c>
      <c r="H30" s="86">
        <f t="shared" si="0"/>
        <v>117225</v>
      </c>
      <c r="I30" s="86">
        <v>62258</v>
      </c>
      <c r="J30" s="86">
        <v>56110</v>
      </c>
      <c r="K30" s="86">
        <f t="shared" si="2"/>
        <v>118368</v>
      </c>
      <c r="L30" s="86">
        <v>9196</v>
      </c>
      <c r="M30" s="86">
        <v>8521</v>
      </c>
      <c r="N30" s="86">
        <f t="shared" si="3"/>
        <v>17717</v>
      </c>
      <c r="O30" s="86">
        <v>9197</v>
      </c>
      <c r="P30" s="86">
        <v>8534</v>
      </c>
      <c r="Q30" s="86">
        <f t="shared" si="4"/>
        <v>17731</v>
      </c>
      <c r="R30" s="86">
        <v>10166</v>
      </c>
      <c r="S30" s="86">
        <v>9529</v>
      </c>
      <c r="T30" s="86">
        <f t="shared" si="5"/>
        <v>19695</v>
      </c>
      <c r="U30" s="86">
        <v>27585</v>
      </c>
      <c r="V30" s="86">
        <v>25410</v>
      </c>
      <c r="W30" s="86">
        <f t="shared" si="6"/>
        <v>52995</v>
      </c>
      <c r="X30" s="86">
        <v>27360</v>
      </c>
      <c r="Y30" s="86">
        <v>25164</v>
      </c>
      <c r="Z30" s="86">
        <f t="shared" si="7"/>
        <v>52524</v>
      </c>
      <c r="AA30" s="86">
        <v>27362</v>
      </c>
      <c r="AB30" s="86">
        <v>24649</v>
      </c>
      <c r="AC30" s="86">
        <f t="shared" si="8"/>
        <v>52011</v>
      </c>
    </row>
    <row r="31" spans="1:29" ht="17.25" customHeight="1" x14ac:dyDescent="0.25">
      <c r="A31" s="91">
        <v>26</v>
      </c>
      <c r="B31" s="88" t="s">
        <v>37</v>
      </c>
      <c r="C31" s="102">
        <v>3877873</v>
      </c>
      <c r="D31" s="99">
        <v>3363036</v>
      </c>
      <c r="E31" s="85">
        <f t="shared" si="1"/>
        <v>7240909</v>
      </c>
      <c r="F31" s="86">
        <v>3663896</v>
      </c>
      <c r="G31" s="86">
        <v>3184860</v>
      </c>
      <c r="H31" s="86">
        <f t="shared" si="0"/>
        <v>6848756</v>
      </c>
      <c r="I31" s="86">
        <v>2457801</v>
      </c>
      <c r="J31" s="86">
        <v>1485057</v>
      </c>
      <c r="K31" s="86">
        <f t="shared" si="2"/>
        <v>3942858</v>
      </c>
      <c r="L31" s="86">
        <v>1028027</v>
      </c>
      <c r="M31" s="86">
        <v>744102</v>
      </c>
      <c r="N31" s="86">
        <f t="shared" si="3"/>
        <v>1772129</v>
      </c>
      <c r="O31" s="86">
        <v>1110807</v>
      </c>
      <c r="P31" s="86">
        <v>574408</v>
      </c>
      <c r="Q31" s="86">
        <f t="shared" si="4"/>
        <v>1685215</v>
      </c>
      <c r="R31" s="86">
        <v>939792</v>
      </c>
      <c r="S31" s="86">
        <v>505215</v>
      </c>
      <c r="T31" s="86">
        <f t="shared" si="5"/>
        <v>1445007</v>
      </c>
      <c r="U31" s="86">
        <v>5618</v>
      </c>
      <c r="V31" s="86">
        <v>3864</v>
      </c>
      <c r="W31" s="86">
        <f t="shared" si="6"/>
        <v>9482</v>
      </c>
      <c r="X31" s="86">
        <v>11577</v>
      </c>
      <c r="Y31" s="86">
        <v>7858</v>
      </c>
      <c r="Z31" s="86">
        <f t="shared" si="7"/>
        <v>19435</v>
      </c>
      <c r="AA31" s="86">
        <v>9523</v>
      </c>
      <c r="AB31" s="86">
        <v>6245</v>
      </c>
      <c r="AC31" s="86">
        <f t="shared" si="8"/>
        <v>15768</v>
      </c>
    </row>
    <row r="32" spans="1:29" ht="17.25" customHeight="1" x14ac:dyDescent="0.25">
      <c r="A32" s="91">
        <v>27</v>
      </c>
      <c r="B32" s="88" t="s">
        <v>38</v>
      </c>
      <c r="C32" s="102">
        <v>155968</v>
      </c>
      <c r="D32" s="99">
        <v>142290</v>
      </c>
      <c r="E32" s="85">
        <f t="shared" si="1"/>
        <v>298258</v>
      </c>
      <c r="F32" s="86">
        <v>155346</v>
      </c>
      <c r="G32" s="86">
        <v>144426</v>
      </c>
      <c r="H32" s="86">
        <f t="shared" si="0"/>
        <v>299772</v>
      </c>
      <c r="I32" s="101">
        <v>137774</v>
      </c>
      <c r="J32" s="101">
        <v>138296</v>
      </c>
      <c r="K32" s="86">
        <f t="shared" si="2"/>
        <v>276070</v>
      </c>
      <c r="L32" s="101">
        <v>38765</v>
      </c>
      <c r="M32" s="101">
        <v>36087</v>
      </c>
      <c r="N32" s="86">
        <f t="shared" si="3"/>
        <v>74852</v>
      </c>
      <c r="O32" s="101">
        <v>35554</v>
      </c>
      <c r="P32" s="101">
        <v>33453</v>
      </c>
      <c r="Q32" s="86">
        <f t="shared" si="4"/>
        <v>69007</v>
      </c>
      <c r="R32" s="101">
        <v>37942</v>
      </c>
      <c r="S32" s="101">
        <v>37374</v>
      </c>
      <c r="T32" s="86">
        <f t="shared" si="5"/>
        <v>75316</v>
      </c>
      <c r="U32" s="101">
        <v>5836</v>
      </c>
      <c r="V32" s="101">
        <v>4796</v>
      </c>
      <c r="W32" s="86">
        <f t="shared" si="6"/>
        <v>10632</v>
      </c>
      <c r="X32" s="101">
        <v>5109</v>
      </c>
      <c r="Y32" s="101">
        <v>5039</v>
      </c>
      <c r="Z32" s="86">
        <f t="shared" si="7"/>
        <v>10148</v>
      </c>
      <c r="AA32" s="101">
        <v>4769</v>
      </c>
      <c r="AB32" s="101">
        <v>5121</v>
      </c>
      <c r="AC32" s="86">
        <f t="shared" si="8"/>
        <v>9890</v>
      </c>
    </row>
    <row r="33" spans="1:29" ht="17.25" customHeight="1" x14ac:dyDescent="0.25">
      <c r="A33" s="91">
        <v>28</v>
      </c>
      <c r="B33" s="88" t="s">
        <v>39</v>
      </c>
      <c r="C33" s="102">
        <v>1107744</v>
      </c>
      <c r="D33" s="99">
        <v>1066568</v>
      </c>
      <c r="E33" s="85">
        <f t="shared" si="1"/>
        <v>2174312</v>
      </c>
      <c r="F33" s="86">
        <v>1428792</v>
      </c>
      <c r="G33" s="86">
        <v>1369794</v>
      </c>
      <c r="H33" s="86">
        <f t="shared" si="0"/>
        <v>2798586</v>
      </c>
      <c r="I33" s="86">
        <v>1432810</v>
      </c>
      <c r="J33" s="86">
        <v>1348118</v>
      </c>
      <c r="K33" s="86">
        <f t="shared" si="2"/>
        <v>2780928</v>
      </c>
      <c r="L33" s="86">
        <v>325206</v>
      </c>
      <c r="M33" s="86">
        <v>305118</v>
      </c>
      <c r="N33" s="86">
        <f t="shared" si="3"/>
        <v>630324</v>
      </c>
      <c r="O33" s="86">
        <v>411279</v>
      </c>
      <c r="P33" s="86">
        <v>401811</v>
      </c>
      <c r="Q33" s="86">
        <f t="shared" si="4"/>
        <v>813090</v>
      </c>
      <c r="R33" s="86">
        <v>398842</v>
      </c>
      <c r="S33" s="86">
        <v>370941</v>
      </c>
      <c r="T33" s="86">
        <f t="shared" si="5"/>
        <v>769783</v>
      </c>
      <c r="U33" s="86">
        <v>95162</v>
      </c>
      <c r="V33" s="86">
        <v>85969</v>
      </c>
      <c r="W33" s="86">
        <f t="shared" si="6"/>
        <v>181131</v>
      </c>
      <c r="X33" s="86">
        <v>103692</v>
      </c>
      <c r="Y33" s="86">
        <v>98455</v>
      </c>
      <c r="Z33" s="86">
        <f t="shared" si="7"/>
        <v>202147</v>
      </c>
      <c r="AA33" s="86">
        <v>135175</v>
      </c>
      <c r="AB33" s="86">
        <v>98101</v>
      </c>
      <c r="AC33" s="86">
        <f t="shared" si="8"/>
        <v>233276</v>
      </c>
    </row>
    <row r="34" spans="1:29" ht="17.25" customHeight="1" x14ac:dyDescent="0.25">
      <c r="A34" s="91">
        <v>29</v>
      </c>
      <c r="B34" s="88" t="s">
        <v>40</v>
      </c>
      <c r="C34" s="102">
        <v>3954</v>
      </c>
      <c r="D34" s="99">
        <v>3662</v>
      </c>
      <c r="E34" s="85">
        <f t="shared" si="1"/>
        <v>7616</v>
      </c>
      <c r="F34" s="86">
        <v>4428</v>
      </c>
      <c r="G34" s="86">
        <v>4214</v>
      </c>
      <c r="H34" s="86">
        <f t="shared" si="0"/>
        <v>8642</v>
      </c>
      <c r="I34" s="86">
        <v>4311</v>
      </c>
      <c r="J34" s="86">
        <v>3998</v>
      </c>
      <c r="K34" s="86">
        <f t="shared" si="2"/>
        <v>8309</v>
      </c>
      <c r="L34" s="86">
        <v>0</v>
      </c>
      <c r="M34" s="86">
        <v>0</v>
      </c>
      <c r="N34" s="86">
        <f t="shared" si="3"/>
        <v>0</v>
      </c>
      <c r="O34" s="86">
        <v>0</v>
      </c>
      <c r="P34" s="86">
        <v>0</v>
      </c>
      <c r="Q34" s="86">
        <f t="shared" si="4"/>
        <v>0</v>
      </c>
      <c r="R34" s="86">
        <v>0</v>
      </c>
      <c r="S34" s="86">
        <v>0</v>
      </c>
      <c r="T34" s="86">
        <f t="shared" si="5"/>
        <v>0</v>
      </c>
      <c r="U34" s="86">
        <v>236</v>
      </c>
      <c r="V34" s="86">
        <v>231</v>
      </c>
      <c r="W34" s="86">
        <f t="shared" si="6"/>
        <v>467</v>
      </c>
      <c r="X34" s="86">
        <v>426</v>
      </c>
      <c r="Y34" s="86">
        <v>370</v>
      </c>
      <c r="Z34" s="86">
        <f t="shared" si="7"/>
        <v>796</v>
      </c>
      <c r="AA34" s="86">
        <v>321</v>
      </c>
      <c r="AB34" s="86">
        <v>349</v>
      </c>
      <c r="AC34" s="86">
        <f t="shared" si="8"/>
        <v>670</v>
      </c>
    </row>
    <row r="35" spans="1:29" ht="17.25" customHeight="1" x14ac:dyDescent="0.25">
      <c r="A35" s="91">
        <v>30</v>
      </c>
      <c r="B35" s="88" t="s">
        <v>41</v>
      </c>
      <c r="C35" s="102">
        <v>7990</v>
      </c>
      <c r="D35" s="99">
        <v>6500</v>
      </c>
      <c r="E35" s="85">
        <f t="shared" si="1"/>
        <v>14490</v>
      </c>
      <c r="F35" s="86">
        <v>7046</v>
      </c>
      <c r="G35" s="86">
        <v>5899</v>
      </c>
      <c r="H35" s="86">
        <f t="shared" si="0"/>
        <v>12945</v>
      </c>
      <c r="I35" s="86">
        <v>5839</v>
      </c>
      <c r="J35" s="86">
        <v>5066</v>
      </c>
      <c r="K35" s="86">
        <f t="shared" si="2"/>
        <v>10905</v>
      </c>
      <c r="L35" s="86">
        <v>669</v>
      </c>
      <c r="M35" s="86">
        <v>582</v>
      </c>
      <c r="N35" s="86">
        <f t="shared" si="3"/>
        <v>1251</v>
      </c>
      <c r="O35" s="86">
        <v>757</v>
      </c>
      <c r="P35" s="86">
        <v>727</v>
      </c>
      <c r="Q35" s="86">
        <f t="shared" si="4"/>
        <v>1484</v>
      </c>
      <c r="R35" s="86">
        <v>1083</v>
      </c>
      <c r="S35" s="86">
        <v>946</v>
      </c>
      <c r="T35" s="86">
        <f t="shared" si="5"/>
        <v>2029</v>
      </c>
      <c r="U35" s="86">
        <v>0</v>
      </c>
      <c r="V35" s="86">
        <v>0</v>
      </c>
      <c r="W35" s="86">
        <f t="shared" si="6"/>
        <v>0</v>
      </c>
      <c r="X35" s="86">
        <v>5</v>
      </c>
      <c r="Y35" s="86">
        <v>4</v>
      </c>
      <c r="Z35" s="86">
        <f t="shared" si="7"/>
        <v>9</v>
      </c>
      <c r="AA35" s="86">
        <v>0</v>
      </c>
      <c r="AB35" s="86">
        <v>0</v>
      </c>
      <c r="AC35" s="86">
        <f t="shared" si="8"/>
        <v>0</v>
      </c>
    </row>
    <row r="36" spans="1:29" ht="17.25" customHeight="1" x14ac:dyDescent="0.25">
      <c r="A36" s="91">
        <v>31</v>
      </c>
      <c r="B36" s="88" t="s">
        <v>42</v>
      </c>
      <c r="C36" s="102">
        <v>4564</v>
      </c>
      <c r="D36" s="99">
        <v>4450</v>
      </c>
      <c r="E36" s="85">
        <f t="shared" si="1"/>
        <v>9014</v>
      </c>
      <c r="F36" s="86">
        <v>4319</v>
      </c>
      <c r="G36" s="86">
        <v>4180</v>
      </c>
      <c r="H36" s="86">
        <f t="shared" si="0"/>
        <v>8499</v>
      </c>
      <c r="I36" s="86">
        <v>3831</v>
      </c>
      <c r="J36" s="86">
        <v>3333</v>
      </c>
      <c r="K36" s="86">
        <f t="shared" si="2"/>
        <v>7164</v>
      </c>
      <c r="L36" s="86">
        <v>83</v>
      </c>
      <c r="M36" s="86">
        <v>54</v>
      </c>
      <c r="N36" s="86">
        <f t="shared" si="3"/>
        <v>137</v>
      </c>
      <c r="O36" s="86">
        <v>65</v>
      </c>
      <c r="P36" s="86">
        <v>68</v>
      </c>
      <c r="Q36" s="86">
        <f t="shared" si="4"/>
        <v>133</v>
      </c>
      <c r="R36" s="86">
        <v>74</v>
      </c>
      <c r="S36" s="86">
        <v>65</v>
      </c>
      <c r="T36" s="86">
        <f t="shared" si="5"/>
        <v>139</v>
      </c>
      <c r="U36" s="86">
        <v>2920</v>
      </c>
      <c r="V36" s="86">
        <v>3354</v>
      </c>
      <c r="W36" s="86">
        <f t="shared" si="6"/>
        <v>6274</v>
      </c>
      <c r="X36" s="86">
        <v>3187</v>
      </c>
      <c r="Y36" s="86">
        <v>3241</v>
      </c>
      <c r="Z36" s="86">
        <f t="shared" si="7"/>
        <v>6428</v>
      </c>
      <c r="AA36" s="86">
        <v>2968</v>
      </c>
      <c r="AB36" s="86">
        <v>2578</v>
      </c>
      <c r="AC36" s="86">
        <f t="shared" si="8"/>
        <v>5546</v>
      </c>
    </row>
    <row r="37" spans="1:29" ht="17.25" customHeight="1" x14ac:dyDescent="0.25">
      <c r="A37" s="91">
        <v>32</v>
      </c>
      <c r="B37" s="88" t="s">
        <v>43</v>
      </c>
      <c r="C37" s="102">
        <v>1905</v>
      </c>
      <c r="D37" s="99">
        <v>1629</v>
      </c>
      <c r="E37" s="85">
        <f t="shared" si="1"/>
        <v>3534</v>
      </c>
      <c r="F37" s="86">
        <v>1750</v>
      </c>
      <c r="G37" s="86">
        <v>1587</v>
      </c>
      <c r="H37" s="86">
        <f t="shared" si="0"/>
        <v>3337</v>
      </c>
      <c r="I37" s="86">
        <v>1726</v>
      </c>
      <c r="J37" s="86">
        <v>1558</v>
      </c>
      <c r="K37" s="86">
        <f t="shared" si="2"/>
        <v>3284</v>
      </c>
      <c r="L37" s="86">
        <v>91</v>
      </c>
      <c r="M37" s="86">
        <v>72</v>
      </c>
      <c r="N37" s="86">
        <f t="shared" si="3"/>
        <v>163</v>
      </c>
      <c r="O37" s="86">
        <v>66</v>
      </c>
      <c r="P37" s="86">
        <v>50</v>
      </c>
      <c r="Q37" s="86">
        <f t="shared" si="4"/>
        <v>116</v>
      </c>
      <c r="R37" s="86">
        <v>0</v>
      </c>
      <c r="S37" s="86">
        <v>0</v>
      </c>
      <c r="T37" s="86">
        <f t="shared" si="5"/>
        <v>0</v>
      </c>
      <c r="U37" s="86">
        <v>201</v>
      </c>
      <c r="V37" s="86">
        <v>203</v>
      </c>
      <c r="W37" s="86">
        <f t="shared" si="6"/>
        <v>404</v>
      </c>
      <c r="X37" s="86">
        <v>218</v>
      </c>
      <c r="Y37" s="86">
        <v>211</v>
      </c>
      <c r="Z37" s="86">
        <f t="shared" si="7"/>
        <v>429</v>
      </c>
      <c r="AA37" s="86">
        <v>0</v>
      </c>
      <c r="AB37" s="86">
        <v>0</v>
      </c>
      <c r="AC37" s="86">
        <f t="shared" si="8"/>
        <v>0</v>
      </c>
    </row>
    <row r="38" spans="1:29" s="80" customFormat="1" ht="17.25" customHeight="1" x14ac:dyDescent="0.25">
      <c r="A38" s="91">
        <v>33</v>
      </c>
      <c r="B38" s="88" t="s">
        <v>44</v>
      </c>
      <c r="C38" s="102">
        <v>194627</v>
      </c>
      <c r="D38" s="99">
        <v>171729</v>
      </c>
      <c r="E38" s="85">
        <f t="shared" si="1"/>
        <v>366356</v>
      </c>
      <c r="F38" s="86">
        <v>153333</v>
      </c>
      <c r="G38" s="86">
        <v>137861</v>
      </c>
      <c r="H38" s="86">
        <f t="shared" si="0"/>
        <v>291194</v>
      </c>
      <c r="I38" s="86">
        <v>188066</v>
      </c>
      <c r="J38" s="86">
        <v>176782</v>
      </c>
      <c r="K38" s="86">
        <f t="shared" si="2"/>
        <v>364848</v>
      </c>
      <c r="L38" s="86">
        <v>27910</v>
      </c>
      <c r="M38" s="86">
        <v>19815</v>
      </c>
      <c r="N38" s="86">
        <f t="shared" si="3"/>
        <v>47725</v>
      </c>
      <c r="O38" s="86">
        <v>31609</v>
      </c>
      <c r="P38" s="86">
        <v>28875</v>
      </c>
      <c r="Q38" s="86">
        <f t="shared" si="4"/>
        <v>60484</v>
      </c>
      <c r="R38" s="86">
        <v>0</v>
      </c>
      <c r="S38" s="86">
        <v>0</v>
      </c>
      <c r="T38" s="86">
        <f t="shared" si="5"/>
        <v>0</v>
      </c>
      <c r="U38" s="86">
        <v>930</v>
      </c>
      <c r="V38" s="86">
        <v>746</v>
      </c>
      <c r="W38" s="86">
        <f t="shared" si="6"/>
        <v>1676</v>
      </c>
      <c r="X38" s="86">
        <v>248</v>
      </c>
      <c r="Y38" s="86">
        <v>230</v>
      </c>
      <c r="Z38" s="86">
        <f t="shared" si="7"/>
        <v>478</v>
      </c>
      <c r="AA38" s="86">
        <v>0</v>
      </c>
      <c r="AB38" s="86">
        <v>0</v>
      </c>
      <c r="AC38" s="86">
        <f t="shared" si="8"/>
        <v>0</v>
      </c>
    </row>
    <row r="39" spans="1:29" ht="17.25" customHeight="1" x14ac:dyDescent="0.25">
      <c r="A39" s="91">
        <v>34</v>
      </c>
      <c r="B39" s="88" t="s">
        <v>45</v>
      </c>
      <c r="C39" s="102">
        <v>733</v>
      </c>
      <c r="D39" s="99">
        <v>675</v>
      </c>
      <c r="E39" s="85">
        <f t="shared" si="1"/>
        <v>1408</v>
      </c>
      <c r="F39" s="86">
        <v>684</v>
      </c>
      <c r="G39" s="86">
        <v>629</v>
      </c>
      <c r="H39" s="86">
        <f t="shared" si="0"/>
        <v>1313</v>
      </c>
      <c r="I39" s="86">
        <v>834</v>
      </c>
      <c r="J39" s="86">
        <v>753</v>
      </c>
      <c r="K39" s="86">
        <f t="shared" si="2"/>
        <v>1587</v>
      </c>
      <c r="L39" s="86">
        <v>0</v>
      </c>
      <c r="M39" s="86">
        <v>0</v>
      </c>
      <c r="N39" s="86">
        <f t="shared" si="3"/>
        <v>0</v>
      </c>
      <c r="O39" s="86">
        <v>0</v>
      </c>
      <c r="P39" s="86">
        <v>0</v>
      </c>
      <c r="Q39" s="86">
        <f t="shared" si="4"/>
        <v>0</v>
      </c>
      <c r="R39" s="86">
        <v>0</v>
      </c>
      <c r="S39" s="86">
        <v>1</v>
      </c>
      <c r="T39" s="86">
        <f t="shared" si="5"/>
        <v>1</v>
      </c>
      <c r="U39" s="86">
        <v>733</v>
      </c>
      <c r="V39" s="86">
        <v>675</v>
      </c>
      <c r="W39" s="86">
        <f t="shared" si="6"/>
        <v>1408</v>
      </c>
      <c r="X39" s="86">
        <v>674</v>
      </c>
      <c r="Y39" s="86">
        <v>621</v>
      </c>
      <c r="Z39" s="86">
        <f t="shared" si="7"/>
        <v>1295</v>
      </c>
      <c r="AA39" s="86">
        <v>822</v>
      </c>
      <c r="AB39" s="86">
        <v>746</v>
      </c>
      <c r="AC39" s="86">
        <f t="shared" si="8"/>
        <v>1568</v>
      </c>
    </row>
    <row r="40" spans="1:29" ht="17.25" customHeight="1" x14ac:dyDescent="0.25">
      <c r="A40" s="91">
        <v>35</v>
      </c>
      <c r="B40" s="88" t="s">
        <v>46</v>
      </c>
      <c r="C40" s="102">
        <v>11348</v>
      </c>
      <c r="D40" s="99">
        <v>10909</v>
      </c>
      <c r="E40" s="85">
        <f t="shared" si="1"/>
        <v>22257</v>
      </c>
      <c r="F40" s="86">
        <v>10947</v>
      </c>
      <c r="G40" s="86">
        <v>10128</v>
      </c>
      <c r="H40" s="86">
        <f t="shared" si="0"/>
        <v>21075</v>
      </c>
      <c r="I40" s="86">
        <v>10522</v>
      </c>
      <c r="J40" s="86">
        <v>9747</v>
      </c>
      <c r="K40" s="86">
        <f t="shared" si="2"/>
        <v>20269</v>
      </c>
      <c r="L40" s="86">
        <v>2105</v>
      </c>
      <c r="M40" s="86">
        <v>2008</v>
      </c>
      <c r="N40" s="86">
        <f t="shared" si="3"/>
        <v>4113</v>
      </c>
      <c r="O40" s="86">
        <v>1836</v>
      </c>
      <c r="P40" s="86">
        <v>1837</v>
      </c>
      <c r="Q40" s="86">
        <f t="shared" si="4"/>
        <v>3673</v>
      </c>
      <c r="R40" s="86">
        <v>1875</v>
      </c>
      <c r="S40" s="86">
        <v>1749</v>
      </c>
      <c r="T40" s="86">
        <f t="shared" si="5"/>
        <v>3624</v>
      </c>
      <c r="U40" s="86">
        <v>0</v>
      </c>
      <c r="V40" s="86">
        <v>0</v>
      </c>
      <c r="W40" s="86">
        <f t="shared" si="6"/>
        <v>0</v>
      </c>
      <c r="X40" s="86">
        <v>0</v>
      </c>
      <c r="Y40" s="86">
        <v>0</v>
      </c>
      <c r="Z40" s="86">
        <f t="shared" si="7"/>
        <v>0</v>
      </c>
      <c r="AA40" s="86">
        <v>0</v>
      </c>
      <c r="AB40" s="86">
        <v>0</v>
      </c>
      <c r="AC40" s="86">
        <f t="shared" si="8"/>
        <v>0</v>
      </c>
    </row>
    <row r="41" spans="1:29" s="116" customFormat="1" ht="17.25" customHeight="1" x14ac:dyDescent="0.25">
      <c r="A41" s="269" t="s">
        <v>131</v>
      </c>
      <c r="B41" s="270"/>
      <c r="C41" s="115">
        <f>SUM(C6:C40)</f>
        <v>17869112</v>
      </c>
      <c r="D41" s="115">
        <f t="shared" ref="D41:AC41" si="9">SUM(D6:D40)</f>
        <v>15373977</v>
      </c>
      <c r="E41" s="115">
        <f t="shared" si="9"/>
        <v>33243089</v>
      </c>
      <c r="F41" s="115">
        <f t="shared" si="9"/>
        <v>17445945</v>
      </c>
      <c r="G41" s="115">
        <f t="shared" si="9"/>
        <v>15443852</v>
      </c>
      <c r="H41" s="115">
        <f t="shared" si="9"/>
        <v>32889797</v>
      </c>
      <c r="I41" s="115">
        <f t="shared" si="9"/>
        <v>16679824</v>
      </c>
      <c r="J41" s="115">
        <f t="shared" si="9"/>
        <v>13005952</v>
      </c>
      <c r="K41" s="115">
        <f t="shared" si="9"/>
        <v>29685776</v>
      </c>
      <c r="L41" s="115">
        <f t="shared" si="9"/>
        <v>3605492</v>
      </c>
      <c r="M41" s="115">
        <f t="shared" si="9"/>
        <v>3026572</v>
      </c>
      <c r="N41" s="115">
        <f t="shared" si="9"/>
        <v>6632064</v>
      </c>
      <c r="O41" s="115">
        <f t="shared" si="9"/>
        <v>3514941</v>
      </c>
      <c r="P41" s="115">
        <f t="shared" si="9"/>
        <v>2696304</v>
      </c>
      <c r="Q41" s="115">
        <f t="shared" si="9"/>
        <v>6211245</v>
      </c>
      <c r="R41" s="115">
        <f t="shared" si="9"/>
        <v>3459489</v>
      </c>
      <c r="S41" s="115">
        <f t="shared" si="9"/>
        <v>2586834</v>
      </c>
      <c r="T41" s="115">
        <f t="shared" si="9"/>
        <v>6046323</v>
      </c>
      <c r="U41" s="115">
        <f t="shared" si="9"/>
        <v>2018281</v>
      </c>
      <c r="V41" s="115">
        <f t="shared" si="9"/>
        <v>1804710</v>
      </c>
      <c r="W41" s="115">
        <f t="shared" si="9"/>
        <v>3822991</v>
      </c>
      <c r="X41" s="115">
        <f t="shared" si="9"/>
        <v>1824614</v>
      </c>
      <c r="Y41" s="115">
        <f t="shared" si="9"/>
        <v>1621276</v>
      </c>
      <c r="Z41" s="115">
        <f t="shared" si="9"/>
        <v>3445890</v>
      </c>
      <c r="AA41" s="115">
        <f t="shared" si="9"/>
        <v>1853732</v>
      </c>
      <c r="AB41" s="115">
        <f t="shared" si="9"/>
        <v>1537425</v>
      </c>
      <c r="AC41" s="115">
        <f t="shared" si="9"/>
        <v>3391157</v>
      </c>
    </row>
    <row r="42" spans="1:29" hidden="1" x14ac:dyDescent="0.25">
      <c r="D42" s="80" t="s">
        <v>189</v>
      </c>
      <c r="E42" s="80"/>
      <c r="F42" s="80"/>
    </row>
    <row r="43" spans="1:29" ht="15.75" hidden="1" customHeight="1" x14ac:dyDescent="0.25">
      <c r="C43" s="228" t="s">
        <v>190</v>
      </c>
      <c r="D43" s="228" t="s">
        <v>191</v>
      </c>
      <c r="E43" s="228" t="s">
        <v>192</v>
      </c>
      <c r="F43" s="228" t="s">
        <v>190</v>
      </c>
      <c r="G43" s="228" t="s">
        <v>191</v>
      </c>
      <c r="H43" s="228" t="s">
        <v>192</v>
      </c>
      <c r="I43" s="228" t="s">
        <v>190</v>
      </c>
      <c r="J43" s="228" t="s">
        <v>191</v>
      </c>
      <c r="K43" s="228" t="s">
        <v>192</v>
      </c>
    </row>
    <row r="44" spans="1:29" hidden="1" x14ac:dyDescent="0.25">
      <c r="C44" s="79">
        <v>29927</v>
      </c>
      <c r="D44" s="79">
        <v>28141</v>
      </c>
      <c r="E44" s="80">
        <f>C44+D44</f>
        <v>58068</v>
      </c>
      <c r="F44" s="79">
        <v>19918</v>
      </c>
      <c r="G44" s="79">
        <v>18070</v>
      </c>
      <c r="H44" s="80">
        <f>F44+G44</f>
        <v>37988</v>
      </c>
      <c r="I44" s="79">
        <v>23395</v>
      </c>
      <c r="J44" s="79">
        <v>20825</v>
      </c>
      <c r="K44" s="80">
        <f>I44+J44</f>
        <v>44220</v>
      </c>
      <c r="L44" s="266"/>
      <c r="M44" s="266"/>
      <c r="N44" s="228"/>
      <c r="Q44" s="228"/>
      <c r="T44" s="228"/>
    </row>
    <row r="45" spans="1:29" hidden="1" x14ac:dyDescent="0.25">
      <c r="D45" s="80" t="s">
        <v>193</v>
      </c>
      <c r="E45" s="80"/>
      <c r="F45" s="80"/>
      <c r="L45" s="86"/>
      <c r="M45" s="86"/>
      <c r="N45" s="230"/>
      <c r="O45" s="86"/>
      <c r="P45" s="86"/>
      <c r="Q45" s="230"/>
      <c r="R45" s="86"/>
      <c r="S45" s="86"/>
      <c r="T45" s="230"/>
    </row>
    <row r="46" spans="1:29" hidden="1" x14ac:dyDescent="0.25">
      <c r="C46" s="79">
        <v>19151</v>
      </c>
      <c r="D46" s="79">
        <v>18031</v>
      </c>
      <c r="E46" s="80">
        <f>C46+D46</f>
        <v>37182</v>
      </c>
      <c r="F46" s="79">
        <v>16988</v>
      </c>
      <c r="G46" s="79">
        <v>15682</v>
      </c>
      <c r="H46" s="80">
        <f>F46+G46</f>
        <v>32670</v>
      </c>
      <c r="I46" s="79">
        <v>15639</v>
      </c>
      <c r="J46" s="79">
        <v>15026</v>
      </c>
      <c r="K46" s="80">
        <f>I46+J46</f>
        <v>30665</v>
      </c>
      <c r="L46" s="229"/>
      <c r="M46" s="229"/>
      <c r="N46" s="229"/>
    </row>
    <row r="47" spans="1:29" ht="18" hidden="1" x14ac:dyDescent="0.25">
      <c r="D47" s="80" t="s">
        <v>166</v>
      </c>
      <c r="L47" s="231"/>
      <c r="M47" s="231"/>
      <c r="N47" s="231"/>
      <c r="O47" s="232"/>
      <c r="P47" s="232"/>
      <c r="Q47" s="232"/>
      <c r="R47" s="232"/>
      <c r="S47" s="232"/>
      <c r="T47" s="232"/>
    </row>
    <row r="48" spans="1:29" hidden="1" x14ac:dyDescent="0.25">
      <c r="C48" s="79">
        <f>C44-C46</f>
        <v>10776</v>
      </c>
      <c r="D48" s="79">
        <f>D44-D46</f>
        <v>10110</v>
      </c>
      <c r="E48" s="80">
        <f>C48+D48</f>
        <v>20886</v>
      </c>
      <c r="F48" s="79">
        <f>F44-F46</f>
        <v>2930</v>
      </c>
      <c r="G48" s="79">
        <f>G44-G46</f>
        <v>2388</v>
      </c>
      <c r="H48" s="80">
        <f>F48+G48</f>
        <v>5318</v>
      </c>
      <c r="I48" s="79">
        <f>I44-I46</f>
        <v>7756</v>
      </c>
      <c r="J48" s="79">
        <f>J44-J46</f>
        <v>5799</v>
      </c>
      <c r="K48" s="80">
        <f>I48+J48</f>
        <v>13555</v>
      </c>
      <c r="L48" s="267"/>
      <c r="M48" s="267"/>
      <c r="N48" s="231"/>
    </row>
    <row r="49" spans="5:11" hidden="1" x14ac:dyDescent="0.25">
      <c r="E49" s="80">
        <f>E44-E46</f>
        <v>20886</v>
      </c>
      <c r="H49" s="80">
        <f>H44-H46</f>
        <v>5318</v>
      </c>
      <c r="K49" s="80">
        <f>K44-K46</f>
        <v>13555</v>
      </c>
    </row>
    <row r="50" spans="5:11" hidden="1" x14ac:dyDescent="0.25"/>
  </sheetData>
  <mergeCells count="17">
    <mergeCell ref="U2:AC2"/>
    <mergeCell ref="L3:N3"/>
    <mergeCell ref="O3:Q3"/>
    <mergeCell ref="R3:T3"/>
    <mergeCell ref="U3:W3"/>
    <mergeCell ref="X3:Z3"/>
    <mergeCell ref="AA3:AC3"/>
    <mergeCell ref="L44:M44"/>
    <mergeCell ref="L48:M48"/>
    <mergeCell ref="A2:A4"/>
    <mergeCell ref="B2:B4"/>
    <mergeCell ref="A41:B41"/>
    <mergeCell ref="L2:T2"/>
    <mergeCell ref="C3:E3"/>
    <mergeCell ref="C2:K2"/>
    <mergeCell ref="I3:K3"/>
    <mergeCell ref="F3:H3"/>
  </mergeCells>
  <printOptions horizontalCentered="1"/>
  <pageMargins left="0.32" right="0.17" top="0.27" bottom="0.44" header="0.23" footer="0.24"/>
  <pageSetup paperSize="9" scale="78" firstPageNumber="75" orientation="landscape" useFirstPageNumber="1" horizontalDpi="4294967292" r:id="rId1"/>
  <headerFooter alignWithMargins="0">
    <oddFooter>&amp;LSTATISTICS OF SCHOOL EDUCATION 2010-11&amp;R&amp;P</oddFooter>
  </headerFooter>
  <colBreaks count="2" manualBreakCount="2">
    <brk id="11" max="40" man="1"/>
    <brk id="20" max="40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showZeros="0" view="pageBreakPreview" zoomScaleSheetLayoutView="100" workbookViewId="0">
      <pane xSplit="2" ySplit="4" topLeftCell="M37" activePane="bottomRight" state="frozen"/>
      <selection pane="topRight" activeCell="C1" sqref="C1"/>
      <selection pane="bottomLeft" activeCell="A5" sqref="A5"/>
      <selection pane="bottomRight" activeCell="S42" sqref="S42"/>
    </sheetView>
  </sheetViews>
  <sheetFormatPr defaultRowHeight="15.75" x14ac:dyDescent="0.25"/>
  <cols>
    <col min="1" max="1" width="5.140625" style="5" customWidth="1"/>
    <col min="2" max="2" width="19.5703125" style="5" customWidth="1"/>
    <col min="3" max="8" width="12.28515625" style="5" customWidth="1"/>
    <col min="9" max="11" width="11.42578125" style="5" customWidth="1"/>
    <col min="12" max="12" width="11.7109375" style="5" customWidth="1"/>
    <col min="13" max="13" width="12" style="5" customWidth="1"/>
    <col min="14" max="14" width="11.42578125" style="5" customWidth="1"/>
    <col min="15" max="17" width="10.28515625" style="5" customWidth="1"/>
    <col min="18" max="18" width="11.5703125" style="5" customWidth="1"/>
    <col min="19" max="19" width="11.42578125" style="5" customWidth="1"/>
    <col min="20" max="20" width="12.5703125" style="5" customWidth="1"/>
    <col min="21" max="16384" width="9.140625" style="5"/>
  </cols>
  <sheetData>
    <row r="1" spans="1:20" s="4" customFormat="1" ht="24.75" customHeight="1" x14ac:dyDescent="0.25">
      <c r="B1" s="1"/>
      <c r="C1" s="215" t="s">
        <v>188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94" t="s">
        <v>150</v>
      </c>
    </row>
    <row r="2" spans="1:20" s="16" customFormat="1" ht="38.25" customHeight="1" x14ac:dyDescent="0.25">
      <c r="A2" s="239" t="s">
        <v>70</v>
      </c>
      <c r="B2" s="239" t="s">
        <v>68</v>
      </c>
      <c r="C2" s="239" t="s">
        <v>73</v>
      </c>
      <c r="D2" s="239"/>
      <c r="E2" s="239"/>
      <c r="F2" s="239" t="s">
        <v>48</v>
      </c>
      <c r="G2" s="239"/>
      <c r="H2" s="239"/>
      <c r="I2" s="239" t="s">
        <v>74</v>
      </c>
      <c r="J2" s="239"/>
      <c r="K2" s="239"/>
      <c r="L2" s="239" t="s">
        <v>62</v>
      </c>
      <c r="M2" s="239"/>
      <c r="N2" s="239"/>
      <c r="O2" s="239" t="s">
        <v>75</v>
      </c>
      <c r="P2" s="239"/>
      <c r="Q2" s="239"/>
      <c r="R2" s="239" t="s">
        <v>138</v>
      </c>
      <c r="S2" s="239"/>
      <c r="T2" s="239"/>
    </row>
    <row r="3" spans="1:20" s="19" customFormat="1" ht="22.5" customHeight="1" x14ac:dyDescent="0.25">
      <c r="A3" s="239"/>
      <c r="B3" s="239"/>
      <c r="C3" s="92" t="s">
        <v>136</v>
      </c>
      <c r="D3" s="92" t="s">
        <v>137</v>
      </c>
      <c r="E3" s="92" t="s">
        <v>15</v>
      </c>
      <c r="F3" s="92" t="s">
        <v>136</v>
      </c>
      <c r="G3" s="92" t="s">
        <v>137</v>
      </c>
      <c r="H3" s="92" t="s">
        <v>15</v>
      </c>
      <c r="I3" s="92" t="s">
        <v>136</v>
      </c>
      <c r="J3" s="92" t="s">
        <v>137</v>
      </c>
      <c r="K3" s="92" t="s">
        <v>15</v>
      </c>
      <c r="L3" s="92" t="s">
        <v>136</v>
      </c>
      <c r="M3" s="92" t="s">
        <v>137</v>
      </c>
      <c r="N3" s="92" t="s">
        <v>15</v>
      </c>
      <c r="O3" s="98" t="s">
        <v>136</v>
      </c>
      <c r="P3" s="98" t="s">
        <v>137</v>
      </c>
      <c r="Q3" s="98" t="s">
        <v>15</v>
      </c>
      <c r="R3" s="98" t="s">
        <v>136</v>
      </c>
      <c r="S3" s="98" t="s">
        <v>137</v>
      </c>
      <c r="T3" s="98" t="s">
        <v>15</v>
      </c>
    </row>
    <row r="4" spans="1:20" s="29" customFormat="1" ht="13.5" customHeight="1" x14ac:dyDescent="0.25">
      <c r="A4" s="28">
        <v>1</v>
      </c>
      <c r="B4" s="28">
        <v>2</v>
      </c>
      <c r="C4" s="28">
        <v>3</v>
      </c>
      <c r="D4" s="28">
        <v>4</v>
      </c>
      <c r="E4" s="28">
        <v>5</v>
      </c>
      <c r="F4" s="28">
        <v>6</v>
      </c>
      <c r="G4" s="28">
        <v>7</v>
      </c>
      <c r="H4" s="28">
        <v>8</v>
      </c>
      <c r="I4" s="28">
        <v>9</v>
      </c>
      <c r="J4" s="28">
        <v>10</v>
      </c>
      <c r="K4" s="28">
        <v>11</v>
      </c>
      <c r="L4" s="28">
        <v>12</v>
      </c>
      <c r="M4" s="28">
        <v>13</v>
      </c>
      <c r="N4" s="28">
        <v>14</v>
      </c>
      <c r="O4" s="28">
        <v>15</v>
      </c>
      <c r="P4" s="28">
        <v>16</v>
      </c>
      <c r="Q4" s="28">
        <v>17</v>
      </c>
      <c r="R4" s="28">
        <v>15</v>
      </c>
      <c r="S4" s="28">
        <v>16</v>
      </c>
      <c r="T4" s="28">
        <v>17</v>
      </c>
    </row>
    <row r="5" spans="1:20" ht="19.5" customHeight="1" x14ac:dyDescent="0.25">
      <c r="A5" s="7">
        <v>1</v>
      </c>
      <c r="B5" s="2" t="s">
        <v>16</v>
      </c>
      <c r="C5" s="95">
        <v>898235</v>
      </c>
      <c r="D5" s="95">
        <v>788908</v>
      </c>
      <c r="E5" s="95">
        <f>C5+D5</f>
        <v>1687143</v>
      </c>
      <c r="F5" s="95">
        <v>2750725</v>
      </c>
      <c r="G5" s="95">
        <v>2646965</v>
      </c>
      <c r="H5" s="95">
        <f>F5+G5</f>
        <v>5397690</v>
      </c>
      <c r="I5" s="95">
        <v>1214470</v>
      </c>
      <c r="J5" s="95">
        <v>1115260</v>
      </c>
      <c r="K5" s="95">
        <f>I5+J5</f>
        <v>2329730</v>
      </c>
      <c r="L5" s="95">
        <v>2775065</v>
      </c>
      <c r="M5" s="95">
        <v>2688831</v>
      </c>
      <c r="N5" s="95">
        <f>L5+M5</f>
        <v>5463896</v>
      </c>
      <c r="O5" s="95"/>
      <c r="P5" s="95"/>
      <c r="Q5" s="95">
        <f>O5+P5</f>
        <v>0</v>
      </c>
      <c r="R5" s="95">
        <f>(C5+F5+I5+L5+O5)-(EnrlAll!BH6+EnrlAll!C6)</f>
        <v>0</v>
      </c>
      <c r="S5" s="95">
        <f>(D5+G5+J5+M5+P5)-(EnrlAll!BI6+EnrlAll!D6)</f>
        <v>0</v>
      </c>
      <c r="T5" s="95">
        <f>R5+S5</f>
        <v>0</v>
      </c>
    </row>
    <row r="6" spans="1:20" ht="19.5" customHeight="1" x14ac:dyDescent="0.25">
      <c r="A6" s="7">
        <v>2</v>
      </c>
      <c r="B6" s="2" t="s">
        <v>17</v>
      </c>
      <c r="C6" s="95">
        <v>40514</v>
      </c>
      <c r="D6" s="95">
        <v>35301</v>
      </c>
      <c r="E6" s="95">
        <f t="shared" ref="E6:E39" si="0">C6+D6</f>
        <v>75815</v>
      </c>
      <c r="F6" s="95">
        <v>30874</v>
      </c>
      <c r="G6" s="95">
        <v>26982</v>
      </c>
      <c r="H6" s="95">
        <f t="shared" ref="H6:H39" si="1">F6+G6</f>
        <v>57856</v>
      </c>
      <c r="I6" s="95">
        <v>71934</v>
      </c>
      <c r="J6" s="95">
        <v>67904</v>
      </c>
      <c r="K6" s="95">
        <f t="shared" ref="K6:K39" si="2">I6+J6</f>
        <v>139838</v>
      </c>
      <c r="L6" s="95">
        <v>57506</v>
      </c>
      <c r="M6" s="95">
        <v>53371</v>
      </c>
      <c r="N6" s="95">
        <f t="shared" ref="N6:N39" si="3">L6+M6</f>
        <v>110877</v>
      </c>
      <c r="O6" s="95">
        <v>18271</v>
      </c>
      <c r="P6" s="95">
        <v>17154</v>
      </c>
      <c r="Q6" s="95">
        <f t="shared" ref="Q6:Q39" si="4">O6+P6</f>
        <v>35425</v>
      </c>
      <c r="R6" s="95">
        <f>(C6+F6+I6+L6+O6)-(EnrlAll!BH7+EnrlAll!C7)</f>
        <v>0</v>
      </c>
      <c r="S6" s="95">
        <f>(D6+G6+J6+M6+P6)-(EnrlAll!BI7+EnrlAll!D7)</f>
        <v>0</v>
      </c>
      <c r="T6" s="95">
        <f t="shared" ref="T6:T39" si="5">R6+S6</f>
        <v>0</v>
      </c>
    </row>
    <row r="7" spans="1:20" ht="19.5" customHeight="1" x14ac:dyDescent="0.25">
      <c r="A7" s="7">
        <v>3</v>
      </c>
      <c r="B7" s="2" t="s">
        <v>49</v>
      </c>
      <c r="C7" s="95">
        <v>115218</v>
      </c>
      <c r="D7" s="95">
        <v>106004</v>
      </c>
      <c r="E7" s="95">
        <f t="shared" si="0"/>
        <v>221222</v>
      </c>
      <c r="F7" s="222">
        <f>857528+14812</f>
        <v>872340</v>
      </c>
      <c r="G7" s="222">
        <f>693032+23730</f>
        <v>716762</v>
      </c>
      <c r="H7" s="222">
        <f t="shared" si="1"/>
        <v>1589102</v>
      </c>
      <c r="I7" s="222">
        <v>686099</v>
      </c>
      <c r="J7" s="222">
        <v>737156</v>
      </c>
      <c r="K7" s="95">
        <f t="shared" si="2"/>
        <v>1423255</v>
      </c>
      <c r="L7" s="95">
        <v>1218594</v>
      </c>
      <c r="M7" s="95">
        <v>1201181</v>
      </c>
      <c r="N7" s="95">
        <f t="shared" si="3"/>
        <v>2419775</v>
      </c>
      <c r="O7" s="95"/>
      <c r="P7" s="95"/>
      <c r="Q7" s="95">
        <f t="shared" si="4"/>
        <v>0</v>
      </c>
      <c r="R7" s="95">
        <f>(C7+F7+I7+L7+O7)-(EnrlAll!BH8+EnrlAll!C8)</f>
        <v>0</v>
      </c>
      <c r="S7" s="95">
        <f>(D7+G7+J7+M7+P7)-(EnrlAll!BI8+EnrlAll!D8)</f>
        <v>0</v>
      </c>
      <c r="T7" s="95">
        <f t="shared" si="5"/>
        <v>0</v>
      </c>
    </row>
    <row r="8" spans="1:20" ht="19.5" customHeight="1" x14ac:dyDescent="0.25">
      <c r="A8" s="7">
        <v>4</v>
      </c>
      <c r="B8" s="3" t="s">
        <v>50</v>
      </c>
      <c r="C8" s="95">
        <v>894572</v>
      </c>
      <c r="D8" s="95">
        <v>613195</v>
      </c>
      <c r="E8" s="95">
        <f t="shared" si="0"/>
        <v>1507767</v>
      </c>
      <c r="F8" s="95">
        <v>961251</v>
      </c>
      <c r="G8" s="95">
        <v>693268</v>
      </c>
      <c r="H8" s="95">
        <f t="shared" si="1"/>
        <v>1654519</v>
      </c>
      <c r="I8" s="95">
        <v>4080531</v>
      </c>
      <c r="J8" s="95">
        <v>3417635</v>
      </c>
      <c r="K8" s="95">
        <f t="shared" si="2"/>
        <v>7498166</v>
      </c>
      <c r="L8" s="95">
        <v>6597795</v>
      </c>
      <c r="M8" s="95">
        <v>5624337</v>
      </c>
      <c r="N8" s="95">
        <f t="shared" si="3"/>
        <v>12222132</v>
      </c>
      <c r="O8" s="95">
        <v>122</v>
      </c>
      <c r="P8" s="95">
        <v>98</v>
      </c>
      <c r="Q8" s="95">
        <f t="shared" si="4"/>
        <v>220</v>
      </c>
      <c r="R8" s="95">
        <f>(C8+F8+I8+L8+O8)-(EnrlAll!BH9+EnrlAll!C9)</f>
        <v>0</v>
      </c>
      <c r="S8" s="95">
        <f>(D8+G8+J8+M8+P8)-(EnrlAll!BI9+EnrlAll!D9)</f>
        <v>0</v>
      </c>
      <c r="T8" s="95">
        <f t="shared" si="5"/>
        <v>0</v>
      </c>
    </row>
    <row r="9" spans="1:20" ht="19.5" customHeight="1" x14ac:dyDescent="0.25">
      <c r="A9" s="7">
        <v>5</v>
      </c>
      <c r="B9" s="3" t="s">
        <v>19</v>
      </c>
      <c r="C9" s="95">
        <v>375638</v>
      </c>
      <c r="D9" s="95">
        <v>313220</v>
      </c>
      <c r="E9" s="95">
        <f t="shared" si="0"/>
        <v>688858</v>
      </c>
      <c r="F9" s="95">
        <v>285355</v>
      </c>
      <c r="G9" s="95">
        <v>244827</v>
      </c>
      <c r="H9" s="95">
        <f t="shared" si="1"/>
        <v>530182</v>
      </c>
      <c r="I9" s="95">
        <v>693031</v>
      </c>
      <c r="J9" s="95">
        <v>638276</v>
      </c>
      <c r="K9" s="95">
        <f t="shared" si="2"/>
        <v>1331307</v>
      </c>
      <c r="L9" s="95">
        <v>1593830</v>
      </c>
      <c r="M9" s="95">
        <v>1494114</v>
      </c>
      <c r="N9" s="95">
        <f t="shared" si="3"/>
        <v>3087944</v>
      </c>
      <c r="O9" s="95">
        <v>53274</v>
      </c>
      <c r="P9" s="95">
        <v>42295</v>
      </c>
      <c r="Q9" s="95">
        <f t="shared" si="4"/>
        <v>95569</v>
      </c>
      <c r="R9" s="95">
        <f>(C9+F9+I9+L9+O9)-(EnrlAll!BH10+EnrlAll!C10)</f>
        <v>0</v>
      </c>
      <c r="S9" s="95">
        <f>(D9+G9+J9+M9+P9)-(EnrlAll!BI10+EnrlAll!D10)</f>
        <v>0</v>
      </c>
      <c r="T9" s="95">
        <f t="shared" si="5"/>
        <v>0</v>
      </c>
    </row>
    <row r="10" spans="1:20" ht="19.5" customHeight="1" x14ac:dyDescent="0.25">
      <c r="A10" s="7">
        <v>6</v>
      </c>
      <c r="B10" s="2" t="s">
        <v>20</v>
      </c>
      <c r="C10" s="95">
        <v>14591</v>
      </c>
      <c r="D10" s="95">
        <v>14593</v>
      </c>
      <c r="E10" s="95">
        <f t="shared" si="0"/>
        <v>29184</v>
      </c>
      <c r="F10" s="95">
        <v>30955</v>
      </c>
      <c r="G10" s="95">
        <v>27958</v>
      </c>
      <c r="H10" s="95">
        <f t="shared" si="1"/>
        <v>58913</v>
      </c>
      <c r="I10" s="95">
        <v>39505</v>
      </c>
      <c r="J10" s="95">
        <v>34728</v>
      </c>
      <c r="K10" s="95">
        <f t="shared" si="2"/>
        <v>74233</v>
      </c>
      <c r="L10" s="95">
        <v>51927</v>
      </c>
      <c r="M10" s="95">
        <v>48048</v>
      </c>
      <c r="N10" s="95">
        <f t="shared" si="3"/>
        <v>99975</v>
      </c>
      <c r="O10" s="95"/>
      <c r="P10" s="95"/>
      <c r="Q10" s="95">
        <f t="shared" si="4"/>
        <v>0</v>
      </c>
      <c r="R10" s="95">
        <f>(C10+F10+I10+L10+O10)-(EnrlAll!BH11+EnrlAll!C11)</f>
        <v>0</v>
      </c>
      <c r="S10" s="95">
        <f>(D10+G10+J10+M10+P10)-(EnrlAll!BI11+EnrlAll!D11)</f>
        <v>0</v>
      </c>
      <c r="T10" s="95">
        <f t="shared" si="5"/>
        <v>0</v>
      </c>
    </row>
    <row r="11" spans="1:20" ht="19.5" customHeight="1" x14ac:dyDescent="0.25">
      <c r="A11" s="7">
        <v>7</v>
      </c>
      <c r="B11" s="2" t="s">
        <v>21</v>
      </c>
      <c r="C11" s="95">
        <v>1036720</v>
      </c>
      <c r="D11" s="95">
        <v>769397</v>
      </c>
      <c r="E11" s="95">
        <f t="shared" si="0"/>
        <v>1806117</v>
      </c>
      <c r="F11" s="95">
        <v>794601</v>
      </c>
      <c r="G11" s="222">
        <f>539688+22</f>
        <v>539710</v>
      </c>
      <c r="H11" s="222">
        <f t="shared" si="1"/>
        <v>1334311</v>
      </c>
      <c r="I11" s="95">
        <v>4596691</v>
      </c>
      <c r="J11" s="222">
        <v>4004646</v>
      </c>
      <c r="K11" s="222">
        <f t="shared" si="2"/>
        <v>8601337</v>
      </c>
      <c r="L11" s="95">
        <v>0</v>
      </c>
      <c r="M11" s="95">
        <v>0</v>
      </c>
      <c r="N11" s="95">
        <f t="shared" si="3"/>
        <v>0</v>
      </c>
      <c r="O11" s="95"/>
      <c r="P11" s="95"/>
      <c r="Q11" s="95">
        <f t="shared" si="4"/>
        <v>0</v>
      </c>
      <c r="R11" s="95">
        <f>(C11+F11+I11+L11+O11)-(EnrlAll!BH12+EnrlAll!C12)</f>
        <v>0</v>
      </c>
      <c r="S11" s="95">
        <f>(D11+G11+J11+M11+P11)-(EnrlAll!BI12+EnrlAll!D12)</f>
        <v>0</v>
      </c>
      <c r="T11" s="95">
        <f t="shared" si="5"/>
        <v>0</v>
      </c>
    </row>
    <row r="12" spans="1:20" ht="19.5" customHeight="1" x14ac:dyDescent="0.25">
      <c r="A12" s="7">
        <v>8</v>
      </c>
      <c r="B12" s="2" t="s">
        <v>22</v>
      </c>
      <c r="C12" s="222">
        <v>967302</v>
      </c>
      <c r="D12" s="222">
        <v>794808</v>
      </c>
      <c r="E12" s="222">
        <f t="shared" si="0"/>
        <v>1762110</v>
      </c>
      <c r="F12" s="222">
        <v>571227</v>
      </c>
      <c r="G12" s="222">
        <v>477477</v>
      </c>
      <c r="H12" s="222">
        <f t="shared" si="1"/>
        <v>1048704</v>
      </c>
      <c r="I12" s="95">
        <v>441956</v>
      </c>
      <c r="J12" s="95">
        <v>415730</v>
      </c>
      <c r="K12" s="95">
        <f t="shared" si="2"/>
        <v>857686</v>
      </c>
      <c r="L12" s="222">
        <v>728097</v>
      </c>
      <c r="M12" s="222">
        <v>693840</v>
      </c>
      <c r="N12" s="222">
        <f t="shared" si="3"/>
        <v>1421937</v>
      </c>
      <c r="O12" s="95">
        <v>1131</v>
      </c>
      <c r="P12" s="95">
        <v>942</v>
      </c>
      <c r="Q12" s="95">
        <f t="shared" si="4"/>
        <v>2073</v>
      </c>
      <c r="R12" s="95">
        <f>(C12+F12+I12+L12+O12)-(EnrlAll!BH13+EnrlAll!C13)</f>
        <v>0</v>
      </c>
      <c r="S12" s="95">
        <f>(D12+G12+J12+M12+P12)-(EnrlAll!BI13+EnrlAll!D13)</f>
        <v>0</v>
      </c>
      <c r="T12" s="95">
        <f t="shared" si="5"/>
        <v>0</v>
      </c>
    </row>
    <row r="13" spans="1:20" ht="19.5" customHeight="1" x14ac:dyDescent="0.25">
      <c r="A13" s="10">
        <v>9</v>
      </c>
      <c r="B13" s="2" t="s">
        <v>51</v>
      </c>
      <c r="C13" s="95">
        <v>240673</v>
      </c>
      <c r="D13" s="95">
        <v>213229</v>
      </c>
      <c r="E13" s="95">
        <f t="shared" si="0"/>
        <v>453902</v>
      </c>
      <c r="F13" s="95">
        <v>129558</v>
      </c>
      <c r="G13" s="95">
        <v>107101</v>
      </c>
      <c r="H13" s="95">
        <f t="shared" si="1"/>
        <v>236659</v>
      </c>
      <c r="I13" s="95">
        <v>212682</v>
      </c>
      <c r="J13" s="95">
        <v>188334</v>
      </c>
      <c r="K13" s="95">
        <f t="shared" si="2"/>
        <v>401016</v>
      </c>
      <c r="L13" s="95">
        <v>233302</v>
      </c>
      <c r="M13" s="95">
        <v>226338</v>
      </c>
      <c r="N13" s="95">
        <f t="shared" si="3"/>
        <v>459640</v>
      </c>
      <c r="O13" s="95">
        <v>281</v>
      </c>
      <c r="P13" s="95">
        <v>287</v>
      </c>
      <c r="Q13" s="95">
        <f t="shared" si="4"/>
        <v>568</v>
      </c>
      <c r="R13" s="95">
        <f>(C13+F13+I13+L13+O13)-(EnrlAll!BH14+EnrlAll!C14)</f>
        <v>0</v>
      </c>
      <c r="S13" s="95">
        <f>(D13+G13+J13+M13+P13)-(EnrlAll!BI14+EnrlAll!D14)</f>
        <v>0</v>
      </c>
      <c r="T13" s="95">
        <f t="shared" si="5"/>
        <v>0</v>
      </c>
    </row>
    <row r="14" spans="1:20" ht="19.5" customHeight="1" x14ac:dyDescent="0.25">
      <c r="A14" s="7">
        <v>10</v>
      </c>
      <c r="B14" s="2" t="s">
        <v>52</v>
      </c>
      <c r="C14" s="95">
        <v>135899</v>
      </c>
      <c r="D14" s="95">
        <v>116022</v>
      </c>
      <c r="E14" s="95">
        <f t="shared" si="0"/>
        <v>251921</v>
      </c>
      <c r="F14" s="95">
        <v>185361</v>
      </c>
      <c r="G14" s="95">
        <v>163075</v>
      </c>
      <c r="H14" s="95">
        <f t="shared" si="1"/>
        <v>348436</v>
      </c>
      <c r="I14" s="95">
        <v>366711</v>
      </c>
      <c r="J14" s="95">
        <v>321471</v>
      </c>
      <c r="K14" s="95">
        <f t="shared" si="2"/>
        <v>688182</v>
      </c>
      <c r="L14" s="95">
        <v>704268</v>
      </c>
      <c r="M14" s="95">
        <v>649676</v>
      </c>
      <c r="N14" s="95">
        <f t="shared" si="3"/>
        <v>1353944</v>
      </c>
      <c r="O14" s="95"/>
      <c r="P14" s="95"/>
      <c r="Q14" s="95">
        <f t="shared" si="4"/>
        <v>0</v>
      </c>
      <c r="R14" s="95">
        <f>(C14+F14+I14+L14+O14)-(EnrlAll!BH15+EnrlAll!C15)</f>
        <v>0</v>
      </c>
      <c r="S14" s="95">
        <f>(D14+G14+J14+M14+P14)-(EnrlAll!BI15+EnrlAll!D15)</f>
        <v>0</v>
      </c>
      <c r="T14" s="95">
        <f t="shared" si="5"/>
        <v>0</v>
      </c>
    </row>
    <row r="15" spans="1:20" s="34" customFormat="1" ht="19.5" customHeight="1" x14ac:dyDescent="0.25">
      <c r="A15" s="206">
        <v>11</v>
      </c>
      <c r="B15" s="2" t="s">
        <v>53</v>
      </c>
      <c r="C15" s="207"/>
      <c r="D15" s="207"/>
      <c r="E15" s="207">
        <f t="shared" si="0"/>
        <v>0</v>
      </c>
      <c r="F15" s="207"/>
      <c r="G15" s="207"/>
      <c r="H15" s="207">
        <f t="shared" si="1"/>
        <v>0</v>
      </c>
      <c r="I15" s="207"/>
      <c r="J15" s="207"/>
      <c r="K15" s="207">
        <f t="shared" si="2"/>
        <v>0</v>
      </c>
      <c r="L15" s="207">
        <v>0</v>
      </c>
      <c r="M15" s="207">
        <v>0</v>
      </c>
      <c r="N15" s="207">
        <f t="shared" si="3"/>
        <v>0</v>
      </c>
      <c r="O15" s="207"/>
      <c r="P15" s="207"/>
      <c r="Q15" s="207">
        <f t="shared" si="4"/>
        <v>0</v>
      </c>
      <c r="R15" s="207">
        <f>(C15+F15+I15+L15+O15)-(EnrlAll!BH16+EnrlAll!C16)</f>
        <v>-3999099</v>
      </c>
      <c r="S15" s="207">
        <f>(D15+G15+J15+M15+P15)-(EnrlAll!BI16+EnrlAll!D16)</f>
        <v>-3811737</v>
      </c>
      <c r="T15" s="207">
        <f t="shared" si="5"/>
        <v>-7810836</v>
      </c>
    </row>
    <row r="16" spans="1:20" ht="19.5" customHeight="1" x14ac:dyDescent="0.25">
      <c r="A16" s="7">
        <v>12</v>
      </c>
      <c r="B16" s="2" t="s">
        <v>25</v>
      </c>
      <c r="C16" s="95">
        <v>496916</v>
      </c>
      <c r="D16" s="95">
        <v>490729</v>
      </c>
      <c r="E16" s="95">
        <f t="shared" si="0"/>
        <v>987645</v>
      </c>
      <c r="F16" s="95">
        <v>1350548</v>
      </c>
      <c r="G16" s="95">
        <v>1253698</v>
      </c>
      <c r="H16" s="95">
        <f t="shared" si="1"/>
        <v>2604246</v>
      </c>
      <c r="I16" s="95">
        <v>3307286</v>
      </c>
      <c r="J16" s="95">
        <v>3076351</v>
      </c>
      <c r="K16" s="95">
        <f t="shared" si="2"/>
        <v>6383637</v>
      </c>
      <c r="L16" s="95">
        <v>531980</v>
      </c>
      <c r="M16" s="95">
        <v>509506</v>
      </c>
      <c r="N16" s="95">
        <f t="shared" si="3"/>
        <v>1041486</v>
      </c>
      <c r="O16" s="95"/>
      <c r="P16" s="95"/>
      <c r="Q16" s="95">
        <f t="shared" si="4"/>
        <v>0</v>
      </c>
      <c r="R16" s="95">
        <f>(C16+F16+I16+L16+O16)-(EnrlAll!BH17+EnrlAll!C17)</f>
        <v>0</v>
      </c>
      <c r="S16" s="95">
        <f>(D16+G16+J16+M16+P16)-(EnrlAll!BI17+EnrlAll!D17)</f>
        <v>0</v>
      </c>
      <c r="T16" s="95">
        <f t="shared" si="5"/>
        <v>0</v>
      </c>
    </row>
    <row r="17" spans="1:20" ht="19.5" customHeight="1" x14ac:dyDescent="0.25">
      <c r="A17" s="7">
        <v>13</v>
      </c>
      <c r="B17" s="2" t="s">
        <v>54</v>
      </c>
      <c r="C17" s="95">
        <v>1278977</v>
      </c>
      <c r="D17" s="95">
        <v>1238957</v>
      </c>
      <c r="E17" s="95">
        <f t="shared" si="0"/>
        <v>2517934</v>
      </c>
      <c r="F17" s="95">
        <v>603781</v>
      </c>
      <c r="G17" s="95">
        <v>604608</v>
      </c>
      <c r="H17" s="95">
        <f t="shared" si="1"/>
        <v>1208389</v>
      </c>
      <c r="I17" s="95">
        <v>570518</v>
      </c>
      <c r="J17" s="95">
        <v>529551</v>
      </c>
      <c r="K17" s="95">
        <f t="shared" si="2"/>
        <v>1100069</v>
      </c>
      <c r="L17" s="95">
        <v>452855</v>
      </c>
      <c r="M17" s="95">
        <v>450863</v>
      </c>
      <c r="N17" s="95">
        <f t="shared" si="3"/>
        <v>903718</v>
      </c>
      <c r="O17" s="95">
        <v>0</v>
      </c>
      <c r="P17" s="95">
        <v>0</v>
      </c>
      <c r="Q17" s="95">
        <f t="shared" si="4"/>
        <v>0</v>
      </c>
      <c r="R17" s="95">
        <f>(C17+F17+I17+L17+O17)-(EnrlAll!BH18+EnrlAll!C18)</f>
        <v>0</v>
      </c>
      <c r="S17" s="95">
        <f>(D17+G17+J17+M17+P17)-(EnrlAll!BI18+EnrlAll!D18)</f>
        <v>0</v>
      </c>
      <c r="T17" s="95">
        <f t="shared" si="5"/>
        <v>0</v>
      </c>
    </row>
    <row r="18" spans="1:20" ht="19.5" customHeight="1" x14ac:dyDescent="0.25">
      <c r="A18" s="7">
        <v>14</v>
      </c>
      <c r="B18" s="2" t="s">
        <v>27</v>
      </c>
      <c r="C18" s="95">
        <v>873958</v>
      </c>
      <c r="D18" s="95">
        <v>559246</v>
      </c>
      <c r="E18" s="95">
        <f t="shared" si="0"/>
        <v>1433204</v>
      </c>
      <c r="F18" s="95">
        <v>1288746</v>
      </c>
      <c r="G18" s="95">
        <v>793427</v>
      </c>
      <c r="H18" s="95">
        <f t="shared" si="1"/>
        <v>2082173</v>
      </c>
      <c r="I18" s="95">
        <v>1497339</v>
      </c>
      <c r="J18" s="95">
        <v>1716593</v>
      </c>
      <c r="K18" s="95">
        <f t="shared" si="2"/>
        <v>3213932</v>
      </c>
      <c r="L18" s="95">
        <v>3552909</v>
      </c>
      <c r="M18" s="95">
        <v>3799897</v>
      </c>
      <c r="N18" s="95">
        <f t="shared" si="3"/>
        <v>7352806</v>
      </c>
      <c r="O18" s="95"/>
      <c r="P18" s="95"/>
      <c r="Q18" s="95">
        <f t="shared" si="4"/>
        <v>0</v>
      </c>
      <c r="R18" s="95">
        <f>(C18+F18+I18+L18+O18)-(EnrlAll!BH19+EnrlAll!C19)</f>
        <v>-2772391</v>
      </c>
      <c r="S18" s="95">
        <f>(D18+G18+J18+M18+P18)-(EnrlAll!BI19+EnrlAll!D19)</f>
        <v>-2082434</v>
      </c>
      <c r="T18" s="95">
        <f t="shared" si="5"/>
        <v>-4854825</v>
      </c>
    </row>
    <row r="19" spans="1:20" ht="19.5" customHeight="1" x14ac:dyDescent="0.25">
      <c r="A19" s="7">
        <v>15</v>
      </c>
      <c r="B19" s="2" t="s">
        <v>28</v>
      </c>
      <c r="C19" s="95">
        <v>2889948</v>
      </c>
      <c r="D19" s="95">
        <v>2337064</v>
      </c>
      <c r="E19" s="95">
        <f t="shared" si="0"/>
        <v>5227012</v>
      </c>
      <c r="F19" s="95">
        <v>2912840</v>
      </c>
      <c r="G19" s="95">
        <v>2500708</v>
      </c>
      <c r="H19" s="95">
        <f t="shared" si="1"/>
        <v>5413548</v>
      </c>
      <c r="I19" s="95">
        <v>3516548</v>
      </c>
      <c r="J19" s="95">
        <v>3114746</v>
      </c>
      <c r="K19" s="95">
        <f t="shared" si="2"/>
        <v>6631294</v>
      </c>
      <c r="L19" s="95">
        <v>2202969</v>
      </c>
      <c r="M19" s="95">
        <v>2064987</v>
      </c>
      <c r="N19" s="95">
        <f t="shared" si="3"/>
        <v>4267956</v>
      </c>
      <c r="O19" s="95">
        <v>1259699</v>
      </c>
      <c r="P19" s="95">
        <v>1107107</v>
      </c>
      <c r="Q19" s="95">
        <f t="shared" si="4"/>
        <v>2366806</v>
      </c>
      <c r="R19" s="95">
        <f>(C19+F19+I19+L19+O19)-(EnrlAll!BH20+EnrlAll!C20)</f>
        <v>0</v>
      </c>
      <c r="S19" s="95">
        <f>(D19+G19+J19+M19+P19)-(EnrlAll!BI20+EnrlAll!D20)</f>
        <v>0</v>
      </c>
      <c r="T19" s="95">
        <f t="shared" si="5"/>
        <v>0</v>
      </c>
    </row>
    <row r="20" spans="1:20" ht="19.5" customHeight="1" x14ac:dyDescent="0.25">
      <c r="A20" s="7">
        <v>16</v>
      </c>
      <c r="B20" s="2" t="s">
        <v>29</v>
      </c>
      <c r="C20" s="95">
        <v>42691</v>
      </c>
      <c r="D20" s="95">
        <v>37571</v>
      </c>
      <c r="E20" s="95">
        <f t="shared" si="0"/>
        <v>80262</v>
      </c>
      <c r="F20" s="95">
        <v>131032</v>
      </c>
      <c r="G20" s="95">
        <v>115813</v>
      </c>
      <c r="H20" s="95">
        <f t="shared" si="1"/>
        <v>246845</v>
      </c>
      <c r="I20" s="95">
        <v>95800</v>
      </c>
      <c r="J20" s="95">
        <v>85781</v>
      </c>
      <c r="K20" s="95">
        <f t="shared" si="2"/>
        <v>181581</v>
      </c>
      <c r="L20" s="95">
        <v>120852</v>
      </c>
      <c r="M20" s="95">
        <v>118112</v>
      </c>
      <c r="N20" s="95">
        <f t="shared" si="3"/>
        <v>238964</v>
      </c>
      <c r="O20" s="95">
        <v>45</v>
      </c>
      <c r="P20" s="95">
        <v>33</v>
      </c>
      <c r="Q20" s="95">
        <f t="shared" si="4"/>
        <v>78</v>
      </c>
      <c r="R20" s="95">
        <f>(C20+F20+I20+L20+O20)-(EnrlAll!BH21+EnrlAll!C21)</f>
        <v>0</v>
      </c>
      <c r="S20" s="95">
        <f>(D20+G20+J20+M20+P20)-(EnrlAll!BI21+EnrlAll!D21)</f>
        <v>0</v>
      </c>
      <c r="T20" s="95">
        <f t="shared" si="5"/>
        <v>0</v>
      </c>
    </row>
    <row r="21" spans="1:20" ht="19.5" customHeight="1" x14ac:dyDescent="0.25">
      <c r="A21" s="7">
        <v>17</v>
      </c>
      <c r="B21" s="2" t="s">
        <v>30</v>
      </c>
      <c r="C21" s="95">
        <v>8100</v>
      </c>
      <c r="D21" s="95">
        <v>9980</v>
      </c>
      <c r="E21" s="95">
        <f t="shared" si="0"/>
        <v>18080</v>
      </c>
      <c r="F21" s="95">
        <v>27542</v>
      </c>
      <c r="G21" s="95">
        <v>28058</v>
      </c>
      <c r="H21" s="95">
        <f t="shared" si="1"/>
        <v>55600</v>
      </c>
      <c r="I21" s="95">
        <v>75259</v>
      </c>
      <c r="J21" s="95">
        <v>83925</v>
      </c>
      <c r="K21" s="95">
        <f t="shared" si="2"/>
        <v>159184</v>
      </c>
      <c r="L21" s="95">
        <v>404384</v>
      </c>
      <c r="M21" s="95">
        <v>402417</v>
      </c>
      <c r="N21" s="95">
        <f t="shared" si="3"/>
        <v>806801</v>
      </c>
      <c r="O21" s="95"/>
      <c r="P21" s="95"/>
      <c r="Q21" s="95">
        <f t="shared" si="4"/>
        <v>0</v>
      </c>
      <c r="R21" s="95">
        <f>(C21+F21+I21+L21+O21)-(EnrlAll!BH22+EnrlAll!C22)</f>
        <v>0</v>
      </c>
      <c r="S21" s="95">
        <f>(D21+G21+J21+M21+P21)-(EnrlAll!BI22+EnrlAll!D22)</f>
        <v>0</v>
      </c>
      <c r="T21" s="95">
        <f t="shared" si="5"/>
        <v>0</v>
      </c>
    </row>
    <row r="22" spans="1:20" ht="19.5" customHeight="1" x14ac:dyDescent="0.25">
      <c r="A22" s="7">
        <v>18</v>
      </c>
      <c r="B22" s="2" t="s">
        <v>31</v>
      </c>
      <c r="C22" s="95">
        <v>9274</v>
      </c>
      <c r="D22" s="95">
        <v>9163</v>
      </c>
      <c r="E22" s="95">
        <f t="shared" si="0"/>
        <v>18437</v>
      </c>
      <c r="F22" s="95">
        <v>25183</v>
      </c>
      <c r="G22" s="95">
        <v>25069</v>
      </c>
      <c r="H22" s="95">
        <f t="shared" si="1"/>
        <v>50252</v>
      </c>
      <c r="I22" s="95">
        <v>36208</v>
      </c>
      <c r="J22" s="95">
        <v>33110</v>
      </c>
      <c r="K22" s="95">
        <f t="shared" si="2"/>
        <v>69318</v>
      </c>
      <c r="L22" s="95">
        <v>86320</v>
      </c>
      <c r="M22" s="95">
        <v>79832</v>
      </c>
      <c r="N22" s="95">
        <f t="shared" si="3"/>
        <v>166152</v>
      </c>
      <c r="O22" s="95"/>
      <c r="P22" s="95"/>
      <c r="Q22" s="95">
        <f t="shared" si="4"/>
        <v>0</v>
      </c>
      <c r="R22" s="95">
        <f>(C22+F22+I22+L22+O22)-(EnrlAll!BH23+EnrlAll!C23)</f>
        <v>0</v>
      </c>
      <c r="S22" s="95">
        <f>(D22+G22+J22+M22+P22)-(EnrlAll!BI23+EnrlAll!D23)</f>
        <v>0</v>
      </c>
      <c r="T22" s="95">
        <f t="shared" si="5"/>
        <v>0</v>
      </c>
    </row>
    <row r="23" spans="1:20" ht="19.5" customHeight="1" x14ac:dyDescent="0.25">
      <c r="A23" s="7">
        <v>19</v>
      </c>
      <c r="B23" s="2" t="s">
        <v>55</v>
      </c>
      <c r="C23" s="95">
        <v>39473</v>
      </c>
      <c r="D23" s="95">
        <v>35542</v>
      </c>
      <c r="E23" s="95">
        <f t="shared" si="0"/>
        <v>75015</v>
      </c>
      <c r="F23" s="95">
        <v>84139</v>
      </c>
      <c r="G23" s="95">
        <v>76213</v>
      </c>
      <c r="H23" s="95">
        <f t="shared" si="1"/>
        <v>160352</v>
      </c>
      <c r="I23" s="95">
        <v>45292</v>
      </c>
      <c r="J23" s="95">
        <v>43460</v>
      </c>
      <c r="K23" s="95">
        <f t="shared" si="2"/>
        <v>88752</v>
      </c>
      <c r="L23" s="95">
        <v>80708</v>
      </c>
      <c r="M23" s="95">
        <v>74905</v>
      </c>
      <c r="N23" s="95">
        <f t="shared" si="3"/>
        <v>155613</v>
      </c>
      <c r="O23" s="95"/>
      <c r="P23" s="95"/>
      <c r="Q23" s="95">
        <f t="shared" si="4"/>
        <v>0</v>
      </c>
      <c r="R23" s="95">
        <f>(C23+F23+I23+L23+O23)-(EnrlAll!BH24+EnrlAll!C24)</f>
        <v>0</v>
      </c>
      <c r="S23" s="95">
        <f>(D23+G23+J23+M23+P23)-(EnrlAll!BI24+EnrlAll!D24)</f>
        <v>0</v>
      </c>
      <c r="T23" s="95">
        <f t="shared" si="5"/>
        <v>0</v>
      </c>
    </row>
    <row r="24" spans="1:20" ht="19.5" customHeight="1" x14ac:dyDescent="0.25">
      <c r="A24" s="7">
        <v>20</v>
      </c>
      <c r="B24" s="2" t="s">
        <v>56</v>
      </c>
      <c r="C24" s="95">
        <v>224888</v>
      </c>
      <c r="D24" s="95">
        <v>176698</v>
      </c>
      <c r="E24" s="95">
        <f t="shared" si="0"/>
        <v>401586</v>
      </c>
      <c r="F24" s="95">
        <v>797309</v>
      </c>
      <c r="G24" s="95">
        <v>712227</v>
      </c>
      <c r="H24" s="95">
        <f t="shared" si="1"/>
        <v>1509536</v>
      </c>
      <c r="I24" s="95">
        <v>728771</v>
      </c>
      <c r="J24" s="95">
        <v>684516</v>
      </c>
      <c r="K24" s="95">
        <f t="shared" si="2"/>
        <v>1413287</v>
      </c>
      <c r="L24" s="95">
        <v>2291043</v>
      </c>
      <c r="M24" s="95">
        <v>2167135</v>
      </c>
      <c r="N24" s="95">
        <f t="shared" si="3"/>
        <v>4458178</v>
      </c>
      <c r="O24" s="95"/>
      <c r="P24" s="95"/>
      <c r="Q24" s="95">
        <f t="shared" si="4"/>
        <v>0</v>
      </c>
      <c r="R24" s="95">
        <f>(C24+F24+I24+L24+O24)-(EnrlAll!BH25+EnrlAll!C25)</f>
        <v>0</v>
      </c>
      <c r="S24" s="95">
        <f>(D24+G24+J24+M24+P24)-(EnrlAll!BI25+EnrlAll!D25)</f>
        <v>0</v>
      </c>
      <c r="T24" s="95">
        <f t="shared" si="5"/>
        <v>0</v>
      </c>
    </row>
    <row r="25" spans="1:20" ht="19.5" customHeight="1" x14ac:dyDescent="0.25">
      <c r="A25" s="7">
        <v>21</v>
      </c>
      <c r="B25" s="2" t="s">
        <v>57</v>
      </c>
      <c r="C25" s="95">
        <v>955621</v>
      </c>
      <c r="D25" s="95">
        <v>750142</v>
      </c>
      <c r="E25" s="95">
        <f t="shared" si="0"/>
        <v>1705763</v>
      </c>
      <c r="F25" s="95">
        <v>488292</v>
      </c>
      <c r="G25" s="95">
        <v>383319</v>
      </c>
      <c r="H25" s="95">
        <f t="shared" si="1"/>
        <v>871611</v>
      </c>
      <c r="I25" s="95">
        <v>191488</v>
      </c>
      <c r="J25" s="95">
        <v>154459</v>
      </c>
      <c r="K25" s="95">
        <f t="shared" si="2"/>
        <v>345947</v>
      </c>
      <c r="L25" s="95">
        <f>661536-2689</f>
        <v>658847</v>
      </c>
      <c r="M25" s="95">
        <f>595277+2689</f>
        <v>597966</v>
      </c>
      <c r="N25" s="95">
        <f t="shared" si="3"/>
        <v>1256813</v>
      </c>
      <c r="O25" s="95"/>
      <c r="P25" s="95"/>
      <c r="Q25" s="95">
        <f t="shared" si="4"/>
        <v>0</v>
      </c>
      <c r="R25" s="95">
        <f>(C25+F25+I25+L25+O25)-(EnrlAll!BH26+EnrlAll!C26)</f>
        <v>0</v>
      </c>
      <c r="S25" s="95">
        <f>(D25+G25+J25+M25+P25)-(EnrlAll!BI26+EnrlAll!D26)</f>
        <v>0</v>
      </c>
      <c r="T25" s="95">
        <f t="shared" si="5"/>
        <v>0</v>
      </c>
    </row>
    <row r="26" spans="1:20" ht="19.5" customHeight="1" x14ac:dyDescent="0.25">
      <c r="A26" s="7">
        <v>22</v>
      </c>
      <c r="B26" s="2" t="s">
        <v>33</v>
      </c>
      <c r="C26" s="95">
        <v>1817390</v>
      </c>
      <c r="D26" s="95">
        <v>1083978</v>
      </c>
      <c r="E26" s="95">
        <f t="shared" si="0"/>
        <v>2901368</v>
      </c>
      <c r="F26" s="95">
        <v>1297832</v>
      </c>
      <c r="G26" s="95">
        <v>862709</v>
      </c>
      <c r="H26" s="95">
        <f t="shared" si="1"/>
        <v>2160541</v>
      </c>
      <c r="I26" s="95">
        <v>3072079</v>
      </c>
      <c r="J26" s="95">
        <v>2660970</v>
      </c>
      <c r="K26" s="95">
        <f t="shared" si="2"/>
        <v>5733049</v>
      </c>
      <c r="L26" s="95">
        <v>2617213</v>
      </c>
      <c r="M26" s="95">
        <v>2236023</v>
      </c>
      <c r="N26" s="95">
        <f t="shared" si="3"/>
        <v>4853236</v>
      </c>
      <c r="O26" s="95">
        <v>486</v>
      </c>
      <c r="P26" s="95">
        <v>418</v>
      </c>
      <c r="Q26" s="95">
        <f t="shared" si="4"/>
        <v>904</v>
      </c>
      <c r="R26" s="95">
        <f>(C26+F26+I26+L26+O26)-(EnrlAll!BH27+EnrlAll!C27)</f>
        <v>0</v>
      </c>
      <c r="S26" s="95">
        <f>(D26+G26+J26+M26+P26)-(EnrlAll!BI27+EnrlAll!D27)</f>
        <v>0</v>
      </c>
      <c r="T26" s="95">
        <f t="shared" si="5"/>
        <v>0</v>
      </c>
    </row>
    <row r="27" spans="1:20" ht="19.5" customHeight="1" x14ac:dyDescent="0.25">
      <c r="A27" s="7">
        <v>23</v>
      </c>
      <c r="B27" s="2" t="s">
        <v>34</v>
      </c>
      <c r="C27" s="222">
        <v>4284</v>
      </c>
      <c r="D27" s="222">
        <v>4671</v>
      </c>
      <c r="E27" s="222">
        <f t="shared" si="0"/>
        <v>8955</v>
      </c>
      <c r="F27" s="222">
        <v>6973</v>
      </c>
      <c r="G27" s="222">
        <v>8005</v>
      </c>
      <c r="H27" s="222">
        <f t="shared" si="1"/>
        <v>14978</v>
      </c>
      <c r="I27" s="222">
        <v>16478</v>
      </c>
      <c r="J27" s="222">
        <v>19640</v>
      </c>
      <c r="K27" s="222">
        <f t="shared" si="2"/>
        <v>36118</v>
      </c>
      <c r="L27" s="222">
        <f>51083-6715</f>
        <v>44368</v>
      </c>
      <c r="M27" s="222">
        <f>36578+6715</f>
        <v>43293</v>
      </c>
      <c r="N27" s="222">
        <f t="shared" si="3"/>
        <v>87661</v>
      </c>
      <c r="O27" s="95"/>
      <c r="P27" s="95"/>
      <c r="Q27" s="95">
        <f t="shared" si="4"/>
        <v>0</v>
      </c>
      <c r="R27" s="95">
        <f>(C27+F27+I27+L27+O27)-(EnrlAll!BH28+EnrlAll!C28)</f>
        <v>0</v>
      </c>
      <c r="S27" s="95">
        <f>(D27+G27+J27+M27+P27)-(EnrlAll!BI28+EnrlAll!D28)</f>
        <v>0</v>
      </c>
      <c r="T27" s="95">
        <f t="shared" si="5"/>
        <v>0</v>
      </c>
    </row>
    <row r="28" spans="1:20" ht="19.5" customHeight="1" x14ac:dyDescent="0.25">
      <c r="A28" s="7">
        <v>24</v>
      </c>
      <c r="B28" s="2" t="s">
        <v>35</v>
      </c>
      <c r="C28" s="95">
        <v>1963760</v>
      </c>
      <c r="D28" s="95">
        <v>2018789</v>
      </c>
      <c r="E28" s="95">
        <f t="shared" si="0"/>
        <v>3982549</v>
      </c>
      <c r="F28" s="95">
        <v>541863</v>
      </c>
      <c r="G28" s="95">
        <v>552262</v>
      </c>
      <c r="H28" s="95">
        <f t="shared" si="1"/>
        <v>1094125</v>
      </c>
      <c r="I28" s="95">
        <v>1058783</v>
      </c>
      <c r="J28" s="95">
        <v>1058063</v>
      </c>
      <c r="K28" s="95">
        <f t="shared" si="2"/>
        <v>2116846</v>
      </c>
      <c r="L28" s="95">
        <v>1132974</v>
      </c>
      <c r="M28" s="95">
        <v>1151487</v>
      </c>
      <c r="N28" s="95">
        <f t="shared" si="3"/>
        <v>2284461</v>
      </c>
      <c r="O28" s="95">
        <v>401159</v>
      </c>
      <c r="P28" s="95">
        <v>382958</v>
      </c>
      <c r="Q28" s="95">
        <f t="shared" si="4"/>
        <v>784117</v>
      </c>
      <c r="R28" s="95">
        <f>(C28+F28+I28+L28+O28)-(EnrlAll!BH29+EnrlAll!C29)</f>
        <v>-1842037</v>
      </c>
      <c r="S28" s="95">
        <f>(D28+G28+J28+M28+P28)-(EnrlAll!BI29+EnrlAll!D29)</f>
        <v>-1535467</v>
      </c>
      <c r="T28" s="95">
        <f t="shared" si="5"/>
        <v>-3377504</v>
      </c>
    </row>
    <row r="29" spans="1:20" ht="19.5" customHeight="1" x14ac:dyDescent="0.25">
      <c r="A29" s="7">
        <v>25</v>
      </c>
      <c r="B29" s="2" t="s">
        <v>36</v>
      </c>
      <c r="C29" s="95">
        <v>130222</v>
      </c>
      <c r="D29" s="95">
        <v>116820</v>
      </c>
      <c r="E29" s="95">
        <f t="shared" si="0"/>
        <v>247042</v>
      </c>
      <c r="F29" s="95">
        <v>116076</v>
      </c>
      <c r="G29" s="95">
        <v>113507</v>
      </c>
      <c r="H29" s="95">
        <f t="shared" si="1"/>
        <v>229583</v>
      </c>
      <c r="I29" s="95">
        <v>88559</v>
      </c>
      <c r="J29" s="95">
        <v>85657</v>
      </c>
      <c r="K29" s="95">
        <f t="shared" si="2"/>
        <v>174216</v>
      </c>
      <c r="L29" s="95">
        <v>63498</v>
      </c>
      <c r="M29" s="95">
        <v>61043</v>
      </c>
      <c r="N29" s="95">
        <f t="shared" si="3"/>
        <v>124541</v>
      </c>
      <c r="O29" s="95"/>
      <c r="P29" s="95"/>
      <c r="Q29" s="95">
        <f t="shared" si="4"/>
        <v>0</v>
      </c>
      <c r="R29" s="95">
        <f>(C29+F29+I29+L29+O29)-(EnrlAll!BH30+EnrlAll!C30)</f>
        <v>0</v>
      </c>
      <c r="S29" s="95">
        <f>(D29+G29+J29+M29+P29)-(EnrlAll!BI30+EnrlAll!D30)</f>
        <v>0</v>
      </c>
      <c r="T29" s="95">
        <f t="shared" si="5"/>
        <v>0</v>
      </c>
    </row>
    <row r="30" spans="1:20" ht="19.5" customHeight="1" x14ac:dyDescent="0.25">
      <c r="A30" s="7">
        <v>26</v>
      </c>
      <c r="B30" s="2" t="s">
        <v>37</v>
      </c>
      <c r="C30" s="95">
        <v>4467336</v>
      </c>
      <c r="D30" s="95">
        <v>3371494</v>
      </c>
      <c r="E30" s="95">
        <f t="shared" si="0"/>
        <v>7838830</v>
      </c>
      <c r="F30" s="95">
        <v>2298325</v>
      </c>
      <c r="G30" s="95">
        <v>1585198</v>
      </c>
      <c r="H30" s="95">
        <f t="shared" si="1"/>
        <v>3883523</v>
      </c>
      <c r="I30" s="95">
        <v>5196551</v>
      </c>
      <c r="J30" s="95">
        <v>4608246</v>
      </c>
      <c r="K30" s="95">
        <f t="shared" si="2"/>
        <v>9804797</v>
      </c>
      <c r="L30" s="95">
        <v>14206147</v>
      </c>
      <c r="M30" s="95">
        <v>13113362</v>
      </c>
      <c r="N30" s="95">
        <f t="shared" si="3"/>
        <v>27319509</v>
      </c>
      <c r="O30" s="95"/>
      <c r="P30" s="95"/>
      <c r="Q30" s="95">
        <f t="shared" si="4"/>
        <v>0</v>
      </c>
      <c r="R30" s="95">
        <f>(C30+F30+I30+L30+O30)-(EnrlAll!BH31+EnrlAll!C31)</f>
        <v>0</v>
      </c>
      <c r="S30" s="95">
        <f>(D30+G30+J30+M30+P30)-(EnrlAll!BI31+EnrlAll!D31)</f>
        <v>0</v>
      </c>
      <c r="T30" s="95">
        <f t="shared" si="5"/>
        <v>0</v>
      </c>
    </row>
    <row r="31" spans="1:20" ht="19.5" customHeight="1" x14ac:dyDescent="0.25">
      <c r="A31" s="7">
        <v>27</v>
      </c>
      <c r="B31" s="2" t="s">
        <v>38</v>
      </c>
      <c r="C31" s="95">
        <v>181645</v>
      </c>
      <c r="D31" s="95">
        <v>160672</v>
      </c>
      <c r="E31" s="95">
        <f t="shared" si="0"/>
        <v>342317</v>
      </c>
      <c r="F31" s="95">
        <v>178707</v>
      </c>
      <c r="G31" s="95">
        <v>158787</v>
      </c>
      <c r="H31" s="95">
        <f t="shared" si="1"/>
        <v>337494</v>
      </c>
      <c r="I31" s="95">
        <v>275093</v>
      </c>
      <c r="J31" s="95">
        <v>266226</v>
      </c>
      <c r="K31" s="95">
        <f t="shared" si="2"/>
        <v>541319</v>
      </c>
      <c r="L31" s="95">
        <v>567173</v>
      </c>
      <c r="M31" s="95">
        <v>531467</v>
      </c>
      <c r="N31" s="95">
        <f t="shared" si="3"/>
        <v>1098640</v>
      </c>
      <c r="O31" s="95">
        <v>0</v>
      </c>
      <c r="P31" s="95">
        <v>0</v>
      </c>
      <c r="Q31" s="95">
        <f t="shared" si="4"/>
        <v>0</v>
      </c>
      <c r="R31" s="95">
        <f>(C31+F31+I31+L31+O31)-(EnrlAll!BH32+EnrlAll!C32)</f>
        <v>0</v>
      </c>
      <c r="S31" s="95">
        <f>(D31+G31+J31+M31+P31)-(EnrlAll!BI32+EnrlAll!D32)</f>
        <v>0</v>
      </c>
      <c r="T31" s="95">
        <f t="shared" si="5"/>
        <v>0</v>
      </c>
    </row>
    <row r="32" spans="1:20" ht="19.5" customHeight="1" x14ac:dyDescent="0.25">
      <c r="A32" s="7">
        <v>28</v>
      </c>
      <c r="B32" s="2" t="s">
        <v>58</v>
      </c>
      <c r="C32" s="95">
        <v>2238745</v>
      </c>
      <c r="D32" s="95">
        <v>2068845</v>
      </c>
      <c r="E32" s="95">
        <f t="shared" si="0"/>
        <v>4307590</v>
      </c>
      <c r="F32" s="95">
        <v>1561186</v>
      </c>
      <c r="G32" s="95">
        <v>1601154</v>
      </c>
      <c r="H32" s="95">
        <f t="shared" si="1"/>
        <v>3162340</v>
      </c>
      <c r="I32" s="95">
        <v>308464</v>
      </c>
      <c r="J32" s="95">
        <v>321056</v>
      </c>
      <c r="K32" s="95">
        <f t="shared" si="2"/>
        <v>629520</v>
      </c>
      <c r="L32" s="95">
        <v>3486005</v>
      </c>
      <c r="M32" s="95">
        <v>3499711</v>
      </c>
      <c r="N32" s="95">
        <f t="shared" si="3"/>
        <v>6985716</v>
      </c>
      <c r="O32" s="95"/>
      <c r="P32" s="95"/>
      <c r="Q32" s="95">
        <f t="shared" si="4"/>
        <v>0</v>
      </c>
      <c r="R32" s="95">
        <f>(C32+F32+I32+L32+O32)-(EnrlAll!BH33+EnrlAll!C33)</f>
        <v>0</v>
      </c>
      <c r="S32" s="95">
        <f>(D32+G32+J32+M32+P32)-(EnrlAll!BI33+EnrlAll!D33)</f>
        <v>0</v>
      </c>
      <c r="T32" s="95">
        <f t="shared" si="5"/>
        <v>0</v>
      </c>
    </row>
    <row r="33" spans="1:20" ht="19.5" customHeight="1" x14ac:dyDescent="0.25">
      <c r="A33" s="7">
        <v>29</v>
      </c>
      <c r="B33" s="2" t="s">
        <v>40</v>
      </c>
      <c r="C33" s="95">
        <v>21122</v>
      </c>
      <c r="D33" s="95">
        <v>20143</v>
      </c>
      <c r="E33" s="95">
        <f t="shared" si="0"/>
        <v>41265</v>
      </c>
      <c r="F33" s="95">
        <v>7747</v>
      </c>
      <c r="G33" s="95">
        <v>7349</v>
      </c>
      <c r="H33" s="95">
        <f t="shared" si="1"/>
        <v>15096</v>
      </c>
      <c r="I33" s="95">
        <v>6216</v>
      </c>
      <c r="J33" s="95">
        <v>5650</v>
      </c>
      <c r="K33" s="95">
        <f t="shared" si="2"/>
        <v>11866</v>
      </c>
      <c r="L33" s="95">
        <v>7504</v>
      </c>
      <c r="M33" s="95">
        <v>6902</v>
      </c>
      <c r="N33" s="95">
        <f t="shared" si="3"/>
        <v>14406</v>
      </c>
      <c r="O33" s="95">
        <v>1201</v>
      </c>
      <c r="P33" s="95">
        <v>1128</v>
      </c>
      <c r="Q33" s="95">
        <f t="shared" si="4"/>
        <v>2329</v>
      </c>
      <c r="R33" s="95">
        <f>(C33+F33+I33+L33+O33)-(EnrlAll!BH34+EnrlAll!C34)</f>
        <v>0</v>
      </c>
      <c r="S33" s="95">
        <f>(D33+G33+J33+M33+P33)-(EnrlAll!BI34+EnrlAll!D34)</f>
        <v>0</v>
      </c>
      <c r="T33" s="95">
        <f t="shared" si="5"/>
        <v>0</v>
      </c>
    </row>
    <row r="34" spans="1:20" ht="19.5" customHeight="1" x14ac:dyDescent="0.25">
      <c r="A34" s="7">
        <v>30</v>
      </c>
      <c r="B34" s="2" t="s">
        <v>41</v>
      </c>
      <c r="C34" s="95">
        <v>60234</v>
      </c>
      <c r="D34" s="95">
        <v>51873</v>
      </c>
      <c r="E34" s="95">
        <f t="shared" si="0"/>
        <v>112107</v>
      </c>
      <c r="F34" s="95">
        <v>39795</v>
      </c>
      <c r="G34" s="95">
        <v>31279</v>
      </c>
      <c r="H34" s="95">
        <f t="shared" si="1"/>
        <v>71074</v>
      </c>
      <c r="I34" s="95">
        <v>8089</v>
      </c>
      <c r="J34" s="95">
        <v>7220</v>
      </c>
      <c r="K34" s="95">
        <f t="shared" si="2"/>
        <v>15309</v>
      </c>
      <c r="L34" s="95">
        <v>5137</v>
      </c>
      <c r="M34" s="95">
        <v>4757</v>
      </c>
      <c r="N34" s="95">
        <f t="shared" si="3"/>
        <v>9894</v>
      </c>
      <c r="O34" s="95"/>
      <c r="P34" s="95"/>
      <c r="Q34" s="95">
        <f t="shared" si="4"/>
        <v>0</v>
      </c>
      <c r="R34" s="95">
        <f>(C34+F34+I34+L34+O34)-(EnrlAll!BH35+EnrlAll!C35)</f>
        <v>0</v>
      </c>
      <c r="S34" s="95">
        <f>(D34+G34+J34+M34+P34)-(EnrlAll!BI35+EnrlAll!D35)</f>
        <v>0</v>
      </c>
      <c r="T34" s="95">
        <f t="shared" si="5"/>
        <v>0</v>
      </c>
    </row>
    <row r="35" spans="1:20" ht="19.5" customHeight="1" x14ac:dyDescent="0.25">
      <c r="A35" s="7">
        <v>31</v>
      </c>
      <c r="B35" s="2" t="s">
        <v>42</v>
      </c>
      <c r="C35" s="95">
        <v>1982</v>
      </c>
      <c r="D35" s="95">
        <v>1386</v>
      </c>
      <c r="E35" s="95">
        <f t="shared" si="0"/>
        <v>3368</v>
      </c>
      <c r="F35" s="95">
        <v>4880</v>
      </c>
      <c r="G35" s="95">
        <v>3493</v>
      </c>
      <c r="H35" s="95">
        <f t="shared" si="1"/>
        <v>8373</v>
      </c>
      <c r="I35" s="95">
        <v>10325</v>
      </c>
      <c r="J35" s="95">
        <v>8678</v>
      </c>
      <c r="K35" s="95">
        <f t="shared" si="2"/>
        <v>19003</v>
      </c>
      <c r="L35" s="95">
        <v>20881</v>
      </c>
      <c r="M35" s="95">
        <v>19151</v>
      </c>
      <c r="N35" s="95">
        <f t="shared" si="3"/>
        <v>40032</v>
      </c>
      <c r="O35" s="95"/>
      <c r="P35" s="95"/>
      <c r="Q35" s="95">
        <f t="shared" si="4"/>
        <v>0</v>
      </c>
      <c r="R35" s="95">
        <f>(C35+F35+I35+L35+O35)-(EnrlAll!BH36+EnrlAll!C36)</f>
        <v>0</v>
      </c>
      <c r="S35" s="95">
        <f>(D35+G35+J35+M35+P35)-(EnrlAll!BI36+EnrlAll!D36)</f>
        <v>0</v>
      </c>
      <c r="T35" s="95">
        <f t="shared" si="5"/>
        <v>0</v>
      </c>
    </row>
    <row r="36" spans="1:20" ht="19.5" customHeight="1" x14ac:dyDescent="0.25">
      <c r="A36" s="7">
        <v>32</v>
      </c>
      <c r="B36" s="2" t="s">
        <v>43</v>
      </c>
      <c r="C36" s="95">
        <v>1684</v>
      </c>
      <c r="D36" s="95">
        <v>1456</v>
      </c>
      <c r="E36" s="95">
        <f t="shared" si="0"/>
        <v>3140</v>
      </c>
      <c r="F36" s="95">
        <v>2706</v>
      </c>
      <c r="G36" s="95">
        <v>2372</v>
      </c>
      <c r="H36" s="95">
        <f t="shared" si="1"/>
        <v>5078</v>
      </c>
      <c r="I36" s="95">
        <v>4851</v>
      </c>
      <c r="J36" s="95">
        <v>4291</v>
      </c>
      <c r="K36" s="95">
        <f t="shared" si="2"/>
        <v>9142</v>
      </c>
      <c r="L36" s="95">
        <v>9148</v>
      </c>
      <c r="M36" s="95">
        <v>7994</v>
      </c>
      <c r="N36" s="95">
        <f t="shared" si="3"/>
        <v>17142</v>
      </c>
      <c r="O36" s="95">
        <v>1908</v>
      </c>
      <c r="P36" s="95">
        <v>1539</v>
      </c>
      <c r="Q36" s="95">
        <f t="shared" si="4"/>
        <v>3447</v>
      </c>
      <c r="R36" s="95">
        <f>(C36+F36+I36+L36+O36)-(EnrlAll!BH37+EnrlAll!C37)</f>
        <v>0</v>
      </c>
      <c r="S36" s="95">
        <f>(D36+G36+J36+M36+P36)-(EnrlAll!BI37+EnrlAll!D37)</f>
        <v>0</v>
      </c>
      <c r="T36" s="95">
        <f t="shared" si="5"/>
        <v>0</v>
      </c>
    </row>
    <row r="37" spans="1:20" ht="19.5" customHeight="1" x14ac:dyDescent="0.25">
      <c r="A37" s="7">
        <v>33</v>
      </c>
      <c r="B37" s="2" t="s">
        <v>44</v>
      </c>
      <c r="C37" s="95">
        <v>1166599</v>
      </c>
      <c r="D37" s="95">
        <v>1033600</v>
      </c>
      <c r="E37" s="95">
        <f t="shared" si="0"/>
        <v>2200199</v>
      </c>
      <c r="F37" s="95">
        <v>221993</v>
      </c>
      <c r="G37" s="95">
        <v>149339</v>
      </c>
      <c r="H37" s="95">
        <f t="shared" si="1"/>
        <v>371332</v>
      </c>
      <c r="I37" s="95">
        <v>132741</v>
      </c>
      <c r="J37" s="95">
        <v>89345</v>
      </c>
      <c r="K37" s="95">
        <f t="shared" si="2"/>
        <v>222086</v>
      </c>
      <c r="L37" s="95">
        <v>570519</v>
      </c>
      <c r="M37" s="95">
        <v>551499</v>
      </c>
      <c r="N37" s="95">
        <f t="shared" si="3"/>
        <v>1122018</v>
      </c>
      <c r="O37" s="95">
        <v>2471</v>
      </c>
      <c r="P37" s="95">
        <v>2359</v>
      </c>
      <c r="Q37" s="95">
        <f t="shared" si="4"/>
        <v>4830</v>
      </c>
      <c r="R37" s="95">
        <f>(C37+F37+I37+L37+O37)-(EnrlAll!BH38+EnrlAll!C38)</f>
        <v>0</v>
      </c>
      <c r="S37" s="95">
        <f>(D37+G37+J37+M37+P37)-(EnrlAll!BI38+EnrlAll!D38)</f>
        <v>0</v>
      </c>
      <c r="T37" s="95">
        <f t="shared" si="5"/>
        <v>0</v>
      </c>
    </row>
    <row r="38" spans="1:20" ht="19.5" customHeight="1" x14ac:dyDescent="0.25">
      <c r="A38" s="7">
        <v>34</v>
      </c>
      <c r="B38" s="2" t="s">
        <v>59</v>
      </c>
      <c r="C38" s="95">
        <v>1038</v>
      </c>
      <c r="D38" s="95">
        <v>1111</v>
      </c>
      <c r="E38" s="95">
        <f t="shared" si="0"/>
        <v>2149</v>
      </c>
      <c r="F38" s="95">
        <v>1135</v>
      </c>
      <c r="G38" s="95">
        <v>1156</v>
      </c>
      <c r="H38" s="95">
        <f t="shared" si="1"/>
        <v>2291</v>
      </c>
      <c r="I38" s="95">
        <v>1901</v>
      </c>
      <c r="J38" s="95">
        <v>2178</v>
      </c>
      <c r="K38" s="95">
        <f t="shared" si="2"/>
        <v>4079</v>
      </c>
      <c r="L38" s="95">
        <v>3046</v>
      </c>
      <c r="M38" s="95">
        <v>2890</v>
      </c>
      <c r="N38" s="95">
        <f t="shared" si="3"/>
        <v>5936</v>
      </c>
      <c r="O38" s="95">
        <v>482</v>
      </c>
      <c r="P38" s="95">
        <v>528</v>
      </c>
      <c r="Q38" s="95">
        <f t="shared" si="4"/>
        <v>1010</v>
      </c>
      <c r="R38" s="95">
        <f>(C38+F38+I38+L38+O38)-(EnrlAll!BH39+EnrlAll!C39)</f>
        <v>0</v>
      </c>
      <c r="S38" s="95">
        <f>(D38+G38+J38+M38+P38)-(EnrlAll!BI39+EnrlAll!D39)</f>
        <v>0</v>
      </c>
      <c r="T38" s="95">
        <f t="shared" si="5"/>
        <v>0</v>
      </c>
    </row>
    <row r="39" spans="1:20" ht="19.5" customHeight="1" x14ac:dyDescent="0.25">
      <c r="A39" s="7">
        <v>35</v>
      </c>
      <c r="B39" s="2" t="s">
        <v>46</v>
      </c>
      <c r="C39" s="95">
        <v>65449</v>
      </c>
      <c r="D39" s="95">
        <v>63988</v>
      </c>
      <c r="E39" s="95">
        <f t="shared" si="0"/>
        <v>129437</v>
      </c>
      <c r="F39" s="95">
        <v>39521</v>
      </c>
      <c r="G39" s="95">
        <v>35819</v>
      </c>
      <c r="H39" s="95">
        <f t="shared" si="1"/>
        <v>75340</v>
      </c>
      <c r="I39" s="95">
        <v>11154</v>
      </c>
      <c r="J39" s="95">
        <v>11628</v>
      </c>
      <c r="K39" s="95">
        <f t="shared" si="2"/>
        <v>22782</v>
      </c>
      <c r="L39" s="95">
        <v>13488</v>
      </c>
      <c r="M39" s="95">
        <v>14643</v>
      </c>
      <c r="N39" s="95">
        <f t="shared" si="3"/>
        <v>28131</v>
      </c>
      <c r="O39" s="95">
        <v>20291</v>
      </c>
      <c r="P39" s="95">
        <v>18698</v>
      </c>
      <c r="Q39" s="95">
        <f t="shared" si="4"/>
        <v>38989</v>
      </c>
      <c r="R39" s="95">
        <f>(C39+F39+I39+L39+O39)-(EnrlAll!BH40+EnrlAll!C40)</f>
        <v>0</v>
      </c>
      <c r="S39" s="95">
        <f>(D39+G39+J39+M39+P39)-(EnrlAll!BI40+EnrlAll!D40)</f>
        <v>0</v>
      </c>
      <c r="T39" s="95">
        <f t="shared" si="5"/>
        <v>0</v>
      </c>
    </row>
    <row r="40" spans="1:20" s="114" customFormat="1" ht="19.5" customHeight="1" x14ac:dyDescent="0.25">
      <c r="A40" s="242" t="s">
        <v>47</v>
      </c>
      <c r="B40" s="242"/>
      <c r="C40" s="113">
        <f>SUM(C5:C39)</f>
        <v>23660698</v>
      </c>
      <c r="D40" s="113">
        <f t="shared" ref="D40:Q40" si="6">SUM(D5:D39)</f>
        <v>19408595</v>
      </c>
      <c r="E40" s="113">
        <f t="shared" si="6"/>
        <v>43069293</v>
      </c>
      <c r="F40" s="113">
        <f t="shared" si="6"/>
        <v>20640398</v>
      </c>
      <c r="G40" s="113">
        <f t="shared" si="6"/>
        <v>17249694</v>
      </c>
      <c r="H40" s="113">
        <f t="shared" si="6"/>
        <v>37890092</v>
      </c>
      <c r="I40" s="113">
        <f t="shared" si="6"/>
        <v>32659403</v>
      </c>
      <c r="J40" s="113">
        <f t="shared" si="6"/>
        <v>29612480</v>
      </c>
      <c r="K40" s="113">
        <f t="shared" si="6"/>
        <v>62271883</v>
      </c>
      <c r="L40" s="113">
        <f t="shared" si="6"/>
        <v>47090352</v>
      </c>
      <c r="M40" s="113">
        <f t="shared" si="6"/>
        <v>44189578</v>
      </c>
      <c r="N40" s="113">
        <f t="shared" si="6"/>
        <v>91279930</v>
      </c>
      <c r="O40" s="113">
        <f t="shared" si="6"/>
        <v>1760821</v>
      </c>
      <c r="P40" s="113">
        <f t="shared" si="6"/>
        <v>1575544</v>
      </c>
      <c r="Q40" s="113">
        <f t="shared" si="6"/>
        <v>3336365</v>
      </c>
      <c r="R40" s="113">
        <f t="shared" ref="R40:T40" si="7">SUM(R5:R39)</f>
        <v>-8613527</v>
      </c>
      <c r="S40" s="113">
        <f t="shared" si="7"/>
        <v>-7429638</v>
      </c>
      <c r="T40" s="113">
        <f t="shared" si="7"/>
        <v>-16043165</v>
      </c>
    </row>
  </sheetData>
  <mergeCells count="9">
    <mergeCell ref="R2:T2"/>
    <mergeCell ref="O2:Q2"/>
    <mergeCell ref="A40:B40"/>
    <mergeCell ref="A2:A3"/>
    <mergeCell ref="B2:B3"/>
    <mergeCell ref="C2:E2"/>
    <mergeCell ref="F2:H2"/>
    <mergeCell ref="I2:K2"/>
    <mergeCell ref="L2:N2"/>
  </mergeCells>
  <printOptions horizontalCentered="1"/>
  <pageMargins left="0.18" right="0.17" top="0.3" bottom="0.41" header="0.22" footer="0.17"/>
  <pageSetup paperSize="9" scale="70" firstPageNumber="78" orientation="landscape" useFirstPageNumber="1" r:id="rId1"/>
  <headerFooter alignWithMargins="0">
    <oddFooter>&amp;LStatistics of School Education 2010-11&amp;R&amp;P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1"/>
  <sheetViews>
    <sheetView view="pageBreakPreview" zoomScaleSheetLayoutView="100" workbookViewId="0">
      <pane xSplit="2" ySplit="3" topLeftCell="C4" activePane="bottomRight" state="frozen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defaultRowHeight="15.75" x14ac:dyDescent="0.25"/>
  <cols>
    <col min="1" max="1" width="5.140625" style="5" customWidth="1"/>
    <col min="2" max="2" width="19.5703125" style="5" customWidth="1"/>
    <col min="3" max="7" width="16.140625" style="5" customWidth="1"/>
    <col min="8" max="16384" width="9.140625" style="5"/>
  </cols>
  <sheetData>
    <row r="1" spans="1:7" s="4" customFormat="1" ht="24.75" customHeight="1" x14ac:dyDescent="0.25">
      <c r="B1" s="1" t="s">
        <v>140</v>
      </c>
      <c r="C1" s="21" t="s">
        <v>139</v>
      </c>
      <c r="D1" s="21"/>
      <c r="E1" s="21"/>
      <c r="F1" s="21"/>
      <c r="G1" s="21"/>
    </row>
    <row r="2" spans="1:7" s="16" customFormat="1" ht="69" customHeight="1" x14ac:dyDescent="0.25">
      <c r="A2" s="96" t="s">
        <v>70</v>
      </c>
      <c r="B2" s="96" t="s">
        <v>68</v>
      </c>
      <c r="C2" s="97" t="s">
        <v>73</v>
      </c>
      <c r="D2" s="97" t="s">
        <v>79</v>
      </c>
      <c r="E2" s="97" t="s">
        <v>74</v>
      </c>
      <c r="F2" s="97" t="s">
        <v>62</v>
      </c>
      <c r="G2" s="97" t="s">
        <v>75</v>
      </c>
    </row>
    <row r="3" spans="1:7" s="29" customFormat="1" ht="13.5" customHeight="1" x14ac:dyDescent="0.25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</row>
    <row r="4" spans="1:7" ht="19.5" customHeight="1" x14ac:dyDescent="0.25">
      <c r="A4" s="7">
        <v>1</v>
      </c>
      <c r="B4" s="2" t="s">
        <v>16</v>
      </c>
      <c r="C4" s="11">
        <f>IF([1]PTR!C6=0,"",PTR!C2/[1]PTR!C6)</f>
        <v>0.94201593015026786</v>
      </c>
      <c r="D4" s="11">
        <f>IF([1]PTR!D6=0,"",PTR!D2/[1]PTR!D6)</f>
        <v>0.89100849723784548</v>
      </c>
      <c r="E4" s="11">
        <f>IF([1]PTR!E6=0,"",PTR!E2/[1]PTR!E6)</f>
        <v>0.93992776673321232</v>
      </c>
      <c r="F4" s="11">
        <f>IF([1]PTR!F6=0,"",PTR!F2/[1]PTR!F6)</f>
        <v>0.97614444899678576</v>
      </c>
      <c r="G4" s="11" t="str">
        <f>IF([1]PTR!G6=0,"",PTR!G2/[1]PTR!G6)</f>
        <v/>
      </c>
    </row>
    <row r="5" spans="1:7" ht="19.5" customHeight="1" x14ac:dyDescent="0.25">
      <c r="A5" s="7">
        <v>2</v>
      </c>
      <c r="B5" s="2" t="s">
        <v>17</v>
      </c>
      <c r="C5" s="11">
        <f>IF([1]PTR!C7=0,"",PTR!C3/[1]PTR!C7)</f>
        <v>0.9852374753398736</v>
      </c>
      <c r="D5" s="11">
        <f>IF([1]PTR!D7=0,"",PTR!D3/[1]PTR!D7)</f>
        <v>0.98336901601438731</v>
      </c>
      <c r="E5" s="11">
        <f>IF([1]PTR!E7=0,"",PTR!E3/[1]PTR!E7)</f>
        <v>1.028363442673887</v>
      </c>
      <c r="F5" s="11">
        <f>IF([1]PTR!F7=0,"",PTR!F3/[1]PTR!F7)</f>
        <v>1.0545799715234931</v>
      </c>
      <c r="G5" s="11" t="str">
        <f>IF([1]PTR!G7=0,"",PTR!G3/[1]PTR!G7)</f>
        <v/>
      </c>
    </row>
    <row r="6" spans="1:7" ht="19.5" customHeight="1" x14ac:dyDescent="0.25">
      <c r="A6" s="7">
        <v>3</v>
      </c>
      <c r="B6" s="2" t="s">
        <v>49</v>
      </c>
      <c r="C6" s="11">
        <f>IF([1]PTR!C8=0,"",PTR!C4/[1]PTR!C8)</f>
        <v>0.4664945063313925</v>
      </c>
      <c r="D6" s="11">
        <f>IF([1]PTR!D8=0,"",PTR!D4/[1]PTR!D8)</f>
        <v>1.1753166840657367</v>
      </c>
      <c r="E6" s="11">
        <f>IF([1]PTR!E8=0,"",PTR!E4/[1]PTR!E8)</f>
        <v>0.81789898999423627</v>
      </c>
      <c r="F6" s="11">
        <f>IF([1]PTR!F8=0,"",PTR!F4/[1]PTR!F8)</f>
        <v>1.0029560599642529</v>
      </c>
      <c r="G6" s="11" t="str">
        <f>IF([1]PTR!G8=0,"",PTR!G4/[1]PTR!G8)</f>
        <v/>
      </c>
    </row>
    <row r="7" spans="1:7" ht="19.5" customHeight="1" x14ac:dyDescent="0.25">
      <c r="A7" s="7">
        <v>4</v>
      </c>
      <c r="B7" s="3" t="s">
        <v>50</v>
      </c>
      <c r="C7" s="11">
        <f>IF([1]PTR!C9=0,"",PTR!C5/[1]PTR!C9)</f>
        <v>1.1874546925597291</v>
      </c>
      <c r="D7" s="11">
        <f>IF([1]PTR!D9=0,"",PTR!D5/[1]PTR!D9)</f>
        <v>1.1458697112155809</v>
      </c>
      <c r="E7" s="11">
        <f>IF([1]PTR!E9=0,"",PTR!E5/[1]PTR!E9)</f>
        <v>0.96251682503601788</v>
      </c>
      <c r="F7" s="11">
        <f>IF([1]PTR!F9=0,"",PTR!F5/[1]PTR!F9)</f>
        <v>0.95153178246024617</v>
      </c>
      <c r="G7" s="11" t="str">
        <f>IF([1]PTR!G9=0,"",PTR!G5/[1]PTR!G9)</f>
        <v/>
      </c>
    </row>
    <row r="8" spans="1:7" ht="19.5" customHeight="1" x14ac:dyDescent="0.25">
      <c r="A8" s="7">
        <v>5</v>
      </c>
      <c r="B8" s="3" t="s">
        <v>19</v>
      </c>
      <c r="C8" s="11">
        <f>IF([1]PTR!C10=0,"",PTR!C6/[1]PTR!C10)</f>
        <v>1.0770945191313341</v>
      </c>
      <c r="D8" s="11">
        <f>IF([1]PTR!D10=0,"",PTR!D6/[1]PTR!D10)</f>
        <v>0.99958003838449161</v>
      </c>
      <c r="E8" s="11">
        <f>IF([1]PTR!E10=0,"",PTR!E6/[1]PTR!E10)</f>
        <v>1.0258017786960187</v>
      </c>
      <c r="F8" s="11">
        <f>IF([1]PTR!F10=0,"",PTR!F6/[1]PTR!F10)</f>
        <v>0.98917600956631679</v>
      </c>
      <c r="G8" s="11" t="str">
        <f>IF([1]PTR!G10=0,"",PTR!G6/[1]PTR!G10)</f>
        <v/>
      </c>
    </row>
    <row r="9" spans="1:7" ht="19.5" customHeight="1" x14ac:dyDescent="0.25">
      <c r="A9" s="7">
        <v>6</v>
      </c>
      <c r="B9" s="2" t="s">
        <v>20</v>
      </c>
      <c r="C9" s="11">
        <f>IF([1]PTR!C11=0,"",PTR!C7/[1]PTR!C11)</f>
        <v>1.0305951688009314</v>
      </c>
      <c r="D9" s="11">
        <f>IF([1]PTR!D11=0,"",PTR!D7/[1]PTR!D11)</f>
        <v>1.0504054425508522</v>
      </c>
      <c r="E9" s="11">
        <f>IF([1]PTR!E11=0,"",PTR!E7/[1]PTR!E11)</f>
        <v>1.0871808458717387</v>
      </c>
      <c r="F9" s="11">
        <f>IF([1]PTR!F11=0,"",PTR!F7/[1]PTR!F11)</f>
        <v>0.96135850989430971</v>
      </c>
      <c r="G9" s="11" t="str">
        <f>IF([1]PTR!G11=0,"",PTR!G7/[1]PTR!G11)</f>
        <v/>
      </c>
    </row>
    <row r="10" spans="1:7" ht="19.5" customHeight="1" x14ac:dyDescent="0.25">
      <c r="A10" s="7">
        <v>7</v>
      </c>
      <c r="B10" s="2" t="s">
        <v>21</v>
      </c>
      <c r="C10" s="11">
        <f>IF([1]PTR!C12=0,"",PTR!C8/[1]PTR!C12)</f>
        <v>1.2780129770334916</v>
      </c>
      <c r="D10" s="11">
        <f>IF([1]PTR!D12=0,"",PTR!D8/[1]PTR!D12)</f>
        <v>1.1244149626363695</v>
      </c>
      <c r="E10" s="11">
        <f>IF([1]PTR!E12=0,"",PTR!E8/[1]PTR!E12)</f>
        <v>0.96489623439547667</v>
      </c>
      <c r="F10" s="11" t="e">
        <f>IF([1]PTR!F12=0,"",PTR!F8/[1]PTR!F12)</f>
        <v>#VALUE!</v>
      </c>
      <c r="G10" s="11" t="str">
        <f>IF([1]PTR!G12=0,"",PTR!G8/[1]PTR!G12)</f>
        <v/>
      </c>
    </row>
    <row r="11" spans="1:7" ht="19.5" customHeight="1" x14ac:dyDescent="0.25">
      <c r="A11" s="7">
        <v>8</v>
      </c>
      <c r="B11" s="2" t="s">
        <v>22</v>
      </c>
      <c r="C11" s="11">
        <f>IF([1]PTR!C13=0,"",PTR!C9/[1]PTR!C13)</f>
        <v>1.1598986188247011</v>
      </c>
      <c r="D11" s="11">
        <f>IF([1]PTR!D13=0,"",PTR!D9/[1]PTR!D13)</f>
        <v>0.98380738873020468</v>
      </c>
      <c r="E11" s="11">
        <f>IF([1]PTR!E13=0,"",PTR!E9/[1]PTR!E13)</f>
        <v>0.92276139300217408</v>
      </c>
      <c r="F11" s="11">
        <f>IF([1]PTR!F13=0,"",PTR!F9/[1]PTR!F13)</f>
        <v>0.98691245798674687</v>
      </c>
      <c r="G11" s="11" t="str">
        <f>IF([1]PTR!G13=0,"",PTR!G9/[1]PTR!G13)</f>
        <v/>
      </c>
    </row>
    <row r="12" spans="1:7" ht="19.5" customHeight="1" x14ac:dyDescent="0.25">
      <c r="A12" s="10">
        <v>9</v>
      </c>
      <c r="B12" s="2" t="s">
        <v>51</v>
      </c>
      <c r="C12" s="11">
        <f>IF([1]PTR!C14=0,"",PTR!C10/[1]PTR!C14)</f>
        <v>1.0729775099423318</v>
      </c>
      <c r="D12" s="11">
        <f>IF([1]PTR!D14=0,"",PTR!D10/[1]PTR!D14)</f>
        <v>1.0337580083311004</v>
      </c>
      <c r="E12" s="11">
        <f>IF([1]PTR!E14=0,"",PTR!E10/[1]PTR!E14)</f>
        <v>1.0742222450304675</v>
      </c>
      <c r="F12" s="11">
        <f>IF([1]PTR!F14=0,"",PTR!F10/[1]PTR!F14)</f>
        <v>0.968176392615272</v>
      </c>
      <c r="G12" s="11" t="str">
        <f>IF([1]PTR!G14=0,"",PTR!G10/[1]PTR!G14)</f>
        <v/>
      </c>
    </row>
    <row r="13" spans="1:7" ht="19.5" customHeight="1" x14ac:dyDescent="0.25">
      <c r="A13" s="7">
        <v>10</v>
      </c>
      <c r="B13" s="2" t="s">
        <v>52</v>
      </c>
      <c r="C13" s="11">
        <f>IF([1]PTR!C15=0,"",PTR!C11/[1]PTR!C15)</f>
        <v>1.0274887762433462</v>
      </c>
      <c r="D13" s="11">
        <f>IF([1]PTR!D15=0,"",PTR!D11/[1]PTR!D15)</f>
        <v>1.0193550609007107</v>
      </c>
      <c r="E13" s="11">
        <f>IF([1]PTR!E15=0,"",PTR!E11/[1]PTR!E15)</f>
        <v>0.98413646390053788</v>
      </c>
      <c r="F13" s="11">
        <f>IF([1]PTR!F15=0,"",PTR!F11/[1]PTR!F15)</f>
        <v>1.0086443752474252</v>
      </c>
      <c r="G13" s="11" t="str">
        <f>IF([1]PTR!G15=0,"",PTR!G11/[1]PTR!G15)</f>
        <v/>
      </c>
    </row>
    <row r="14" spans="1:7" s="107" customFormat="1" ht="19.5" customHeight="1" x14ac:dyDescent="0.25">
      <c r="A14" s="105">
        <v>11</v>
      </c>
      <c r="B14" s="106" t="s">
        <v>53</v>
      </c>
      <c r="C14" s="11" t="e">
        <f>IF([1]PTR!C16=0,"",PTR!C12/[1]PTR!C16)</f>
        <v>#VALUE!</v>
      </c>
      <c r="D14" s="11" t="e">
        <f>IF([1]PTR!D16=0,"",PTR!D12/[1]PTR!D16)</f>
        <v>#VALUE!</v>
      </c>
      <c r="E14" s="11" t="e">
        <f>IF([1]PTR!E16=0,"",PTR!E12/[1]PTR!E16)</f>
        <v>#VALUE!</v>
      </c>
      <c r="F14" s="11" t="e">
        <f>IF([1]PTR!F16=0,"",PTR!F12/[1]PTR!F16)</f>
        <v>#VALUE!</v>
      </c>
      <c r="G14" s="11" t="str">
        <f>IF([1]PTR!G16=0,"",PTR!G12/[1]PTR!G16)</f>
        <v/>
      </c>
    </row>
    <row r="15" spans="1:7" ht="19.5" customHeight="1" x14ac:dyDescent="0.25">
      <c r="A15" s="7">
        <v>12</v>
      </c>
      <c r="B15" s="2" t="s">
        <v>25</v>
      </c>
      <c r="C15" s="11">
        <f>IF([1]PTR!C17=0,"",PTR!C13/[1]PTR!C17)</f>
        <v>0.99733608735932444</v>
      </c>
      <c r="D15" s="11">
        <f>IF([1]PTR!D17=0,"",PTR!D13/[1]PTR!D17)</f>
        <v>0.89196866190135593</v>
      </c>
      <c r="E15" s="11">
        <f>IF([1]PTR!E17=0,"",PTR!E13/[1]PTR!E17)</f>
        <v>0.94578222143847335</v>
      </c>
      <c r="F15" s="11">
        <f>IF([1]PTR!F17=0,"",PTR!F13/[1]PTR!F17)</f>
        <v>0.93322457074323251</v>
      </c>
      <c r="G15" s="11" t="str">
        <f>IF([1]PTR!G17=0,"",PTR!G13/[1]PTR!G17)</f>
        <v/>
      </c>
    </row>
    <row r="16" spans="1:7" ht="19.5" customHeight="1" x14ac:dyDescent="0.25">
      <c r="A16" s="7">
        <v>13</v>
      </c>
      <c r="B16" s="2" t="s">
        <v>54</v>
      </c>
      <c r="C16" s="11">
        <f>IF([1]PTR!C18=0,"",PTR!C14/[1]PTR!C18)</f>
        <v>0.95322482486454307</v>
      </c>
      <c r="D16" s="11">
        <f>IF([1]PTR!D18=0,"",PTR!D14/[1]PTR!D18)</f>
        <v>0.94153582160900362</v>
      </c>
      <c r="E16" s="11">
        <f>IF([1]PTR!E18=0,"",PTR!E14/[1]PTR!E18)</f>
        <v>0.97335319912456431</v>
      </c>
      <c r="F16" s="11">
        <f>IF([1]PTR!F18=0,"",PTR!F14/[1]PTR!F18)</f>
        <v>0.77279077333834223</v>
      </c>
      <c r="G16" s="11" t="str">
        <f>IF([1]PTR!G18=0,"",PTR!G14/[1]PTR!G18)</f>
        <v/>
      </c>
    </row>
    <row r="17" spans="1:7" ht="19.5" customHeight="1" x14ac:dyDescent="0.25">
      <c r="A17" s="7">
        <v>14</v>
      </c>
      <c r="B17" s="2" t="s">
        <v>27</v>
      </c>
      <c r="C17" s="11">
        <f>IF([1]PTR!C19=0,"",PTR!C15/[1]PTR!C19)</f>
        <v>0.86156037410372488</v>
      </c>
      <c r="D17" s="11">
        <f>IF([1]PTR!D19=0,"",PTR!D15/[1]PTR!D19)</f>
        <v>1.2112623319438776</v>
      </c>
      <c r="E17" s="11">
        <f>IF([1]PTR!E19=0,"",PTR!E15/[1]PTR!E19)</f>
        <v>1.2051071725013429</v>
      </c>
      <c r="F17" s="11">
        <f>IF([1]PTR!F19=0,"",PTR!F15/[1]PTR!F19)</f>
        <v>0.9282969250418841</v>
      </c>
      <c r="G17" s="11" t="str">
        <f>IF([1]PTR!G19=0,"",PTR!G15/[1]PTR!G19)</f>
        <v/>
      </c>
    </row>
    <row r="18" spans="1:7" ht="19.5" customHeight="1" x14ac:dyDescent="0.25">
      <c r="A18" s="7">
        <v>15</v>
      </c>
      <c r="B18" s="2" t="s">
        <v>28</v>
      </c>
      <c r="C18" s="11">
        <f>IF([1]PTR!C20=0,"",PTR!C16/[1]PTR!C20)</f>
        <v>0.57634129511220089</v>
      </c>
      <c r="D18" s="11">
        <f>IF([1]PTR!D20=0,"",PTR!D16/[1]PTR!D20)</f>
        <v>0.95124506393094521</v>
      </c>
      <c r="E18" s="11">
        <f>IF([1]PTR!E20=0,"",PTR!E16/[1]PTR!E20)</f>
        <v>1.0010304310084024</v>
      </c>
      <c r="F18" s="11">
        <f>IF([1]PTR!F20=0,"",PTR!F16/[1]PTR!F20)</f>
        <v>0.88739714932871727</v>
      </c>
      <c r="G18" s="11" t="str">
        <f>IF([1]PTR!G20=0,"",PTR!G16/[1]PTR!G20)</f>
        <v/>
      </c>
    </row>
    <row r="19" spans="1:7" ht="19.5" customHeight="1" x14ac:dyDescent="0.25">
      <c r="A19" s="7">
        <v>16</v>
      </c>
      <c r="B19" s="2" t="s">
        <v>29</v>
      </c>
      <c r="C19" s="11">
        <f>IF([1]PTR!C21=0,"",PTR!C17/[1]PTR!C21)</f>
        <v>1.0672441951288787</v>
      </c>
      <c r="D19" s="11">
        <f>IF([1]PTR!D21=0,"",PTR!D17/[1]PTR!D21)</f>
        <v>1.0390689941812137</v>
      </c>
      <c r="E19" s="11">
        <f>IF([1]PTR!E21=0,"",PTR!E17/[1]PTR!E21)</f>
        <v>1.0224675366800375</v>
      </c>
      <c r="F19" s="11">
        <f>IF([1]PTR!F21=0,"",PTR!F17/[1]PTR!F21)</f>
        <v>0.90311561340479418</v>
      </c>
      <c r="G19" s="11" t="str">
        <f>IF([1]PTR!G21=0,"",PTR!G17/[1]PTR!G21)</f>
        <v/>
      </c>
    </row>
    <row r="20" spans="1:7" ht="19.5" customHeight="1" x14ac:dyDescent="0.25">
      <c r="A20" s="7">
        <v>17</v>
      </c>
      <c r="B20" s="2" t="s">
        <v>30</v>
      </c>
      <c r="C20" s="11">
        <f>IF([1]PTR!C22=0,"",PTR!C18/[1]PTR!C22)</f>
        <v>0.63384727008888075</v>
      </c>
      <c r="D20" s="11">
        <f>IF([1]PTR!D22=0,"",PTR!D18/[1]PTR!D22)</f>
        <v>0.42688885501327833</v>
      </c>
      <c r="E20" s="11">
        <f>IF([1]PTR!E22=0,"",PTR!E18/[1]PTR!E22)</f>
        <v>0.96929417825862951</v>
      </c>
      <c r="F20" s="11">
        <f>IF([1]PTR!F22=0,"",PTR!F18/[1]PTR!F22)</f>
        <v>1.260768733433439</v>
      </c>
      <c r="G20" s="11" t="str">
        <f>IF([1]PTR!G22=0,"",PTR!G18/[1]PTR!G22)</f>
        <v/>
      </c>
    </row>
    <row r="21" spans="1:7" ht="19.5" customHeight="1" x14ac:dyDescent="0.25">
      <c r="A21" s="7">
        <v>18</v>
      </c>
      <c r="B21" s="2" t="s">
        <v>31</v>
      </c>
      <c r="C21" s="11">
        <f>IF([1]PTR!C23=0,"",PTR!C19/[1]PTR!C23)</f>
        <v>1.0768960056308288</v>
      </c>
      <c r="D21" s="11">
        <f>IF([1]PTR!D23=0,"",PTR!D19/[1]PTR!D23)</f>
        <v>1.0261826227694577</v>
      </c>
      <c r="E21" s="11">
        <f>IF([1]PTR!E23=0,"",PTR!E19/[1]PTR!E23)</f>
        <v>1.0194680723613274</v>
      </c>
      <c r="F21" s="11">
        <f>IF([1]PTR!F23=0,"",PTR!F19/[1]PTR!F23)</f>
        <v>1.0915177852889104</v>
      </c>
      <c r="G21" s="11" t="str">
        <f>IF([1]PTR!G23=0,"",PTR!G19/[1]PTR!G23)</f>
        <v/>
      </c>
    </row>
    <row r="22" spans="1:7" ht="19.5" customHeight="1" x14ac:dyDescent="0.25">
      <c r="A22" s="7">
        <v>19</v>
      </c>
      <c r="B22" s="2" t="s">
        <v>55</v>
      </c>
      <c r="C22" s="11">
        <f>IF([1]PTR!C24=0,"",PTR!C20/[1]PTR!C24)</f>
        <v>0.98932213557288551</v>
      </c>
      <c r="D22" s="11">
        <f>IF([1]PTR!D24=0,"",PTR!D20/[1]PTR!D24)</f>
        <v>0.99201756136499708</v>
      </c>
      <c r="E22" s="11">
        <f>IF([1]PTR!E24=0,"",PTR!E20/[1]PTR!E24)</f>
        <v>0.98093564088696594</v>
      </c>
      <c r="F22" s="11">
        <f>IF([1]PTR!F24=0,"",PTR!F20/[1]PTR!F24)</f>
        <v>1.022536677526942</v>
      </c>
      <c r="G22" s="11" t="str">
        <f>IF([1]PTR!G24=0,"",PTR!G20/[1]PTR!G24)</f>
        <v/>
      </c>
    </row>
    <row r="23" spans="1:7" ht="19.5" customHeight="1" x14ac:dyDescent="0.25">
      <c r="A23" s="7">
        <v>20</v>
      </c>
      <c r="B23" s="2" t="s">
        <v>56</v>
      </c>
      <c r="C23" s="11">
        <f>IF([1]PTR!C25=0,"",PTR!C21/[1]PTR!C25)</f>
        <v>1.025345695028953</v>
      </c>
      <c r="D23" s="11">
        <f>IF([1]PTR!D25=0,"",PTR!D21/[1]PTR!D25)</f>
        <v>1.026349012281232</v>
      </c>
      <c r="E23" s="11">
        <f>IF([1]PTR!E25=0,"",PTR!E21/[1]PTR!E25)</f>
        <v>0.9649993351298396</v>
      </c>
      <c r="F23" s="11">
        <f>IF([1]PTR!F25=0,"",PTR!F21/[1]PTR!F25)</f>
        <v>0.99929072158340682</v>
      </c>
      <c r="G23" s="11" t="str">
        <f>IF([1]PTR!G25=0,"",PTR!G21/[1]PTR!G25)</f>
        <v/>
      </c>
    </row>
    <row r="24" spans="1:7" ht="19.5" customHeight="1" x14ac:dyDescent="0.25">
      <c r="A24" s="7">
        <v>21</v>
      </c>
      <c r="B24" s="2" t="s">
        <v>57</v>
      </c>
      <c r="C24" s="11">
        <f>IF([1]PTR!C26=0,"",PTR!C22/[1]PTR!C26)</f>
        <v>0.76675732346113568</v>
      </c>
      <c r="D24" s="11">
        <f>IF([1]PTR!D26=0,"",PTR!D22/[1]PTR!D26)</f>
        <v>0.78023416760169784</v>
      </c>
      <c r="E24" s="11">
        <f>IF([1]PTR!E26=0,"",PTR!E22/[1]PTR!E26)</f>
        <v>1.0735298535325142</v>
      </c>
      <c r="F24" s="11">
        <f>IF([1]PTR!F26=0,"",PTR!F22/[1]PTR!F26)</f>
        <v>0.74962745945153564</v>
      </c>
      <c r="G24" s="11" t="str">
        <f>IF([1]PTR!G26=0,"",PTR!G22/[1]PTR!G26)</f>
        <v/>
      </c>
    </row>
    <row r="25" spans="1:7" ht="19.5" customHeight="1" x14ac:dyDescent="0.25">
      <c r="A25" s="7">
        <v>22</v>
      </c>
      <c r="B25" s="2" t="s">
        <v>33</v>
      </c>
      <c r="C25" s="11">
        <f>IF([1]PTR!C27=0,"",PTR!C23/[1]PTR!C27)</f>
        <v>1.0510160298792797</v>
      </c>
      <c r="D25" s="11">
        <f>IF([1]PTR!D27=0,"",PTR!D23/[1]PTR!D27)</f>
        <v>0.9902468432481355</v>
      </c>
      <c r="E25" s="11">
        <f>IF([1]PTR!E27=0,"",PTR!E23/[1]PTR!E27)</f>
        <v>0.91840384168927247</v>
      </c>
      <c r="F25" s="11">
        <f>IF([1]PTR!F27=0,"",PTR!F23/[1]PTR!F27)</f>
        <v>1.0430684773625107</v>
      </c>
      <c r="G25" s="11" t="str">
        <f>IF([1]PTR!G27=0,"",PTR!G23/[1]PTR!G27)</f>
        <v/>
      </c>
    </row>
    <row r="26" spans="1:7" ht="19.5" customHeight="1" x14ac:dyDescent="0.25">
      <c r="A26" s="7">
        <v>23</v>
      </c>
      <c r="B26" s="2" t="s">
        <v>34</v>
      </c>
      <c r="C26" s="11">
        <f>IF([1]PTR!C28=0,"",PTR!C24/[1]PTR!C28)</f>
        <v>1.0703422053231939</v>
      </c>
      <c r="D26" s="11">
        <f>IF([1]PTR!D28=0,"",PTR!D24/[1]PTR!D28)</f>
        <v>1.2010485344348241</v>
      </c>
      <c r="E26" s="11">
        <f>IF([1]PTR!E28=0,"",PTR!E24/[1]PTR!E28)</f>
        <v>1.0750263752825924</v>
      </c>
      <c r="F26" s="11">
        <f>IF([1]PTR!F28=0,"",PTR!F24/[1]PTR!F28)</f>
        <v>1.0211329806521192</v>
      </c>
      <c r="G26" s="11" t="str">
        <f>IF([1]PTR!G28=0,"",PTR!G24/[1]PTR!G28)</f>
        <v/>
      </c>
    </row>
    <row r="27" spans="1:7" ht="19.5" customHeight="1" x14ac:dyDescent="0.25">
      <c r="A27" s="7">
        <v>24</v>
      </c>
      <c r="B27" s="2" t="s">
        <v>35</v>
      </c>
      <c r="C27" s="11">
        <f>IF([1]PTR!C29=0,"",PTR!C25/[1]PTR!C29)</f>
        <v>0.97332308001690881</v>
      </c>
      <c r="D27" s="11">
        <f>IF([1]PTR!D29=0,"",PTR!D25/[1]PTR!D29)</f>
        <v>0.91062906463750348</v>
      </c>
      <c r="E27" s="11">
        <f>IF([1]PTR!E29=0,"",PTR!E25/[1]PTR!E29)</f>
        <v>0.65865052967024007</v>
      </c>
      <c r="F27" s="11">
        <f>IF([1]PTR!F29=0,"",PTR!F25/[1]PTR!F29)</f>
        <v>0.63352463521510638</v>
      </c>
      <c r="G27" s="11" t="str">
        <f>IF([1]PTR!G29=0,"",PTR!G25/[1]PTR!G29)</f>
        <v/>
      </c>
    </row>
    <row r="28" spans="1:7" ht="19.5" customHeight="1" x14ac:dyDescent="0.25">
      <c r="A28" s="7">
        <v>25</v>
      </c>
      <c r="B28" s="2" t="s">
        <v>36</v>
      </c>
      <c r="C28" s="11">
        <f>IF([1]PTR!C30=0,"",PTR!C26/[1]PTR!C30)</f>
        <v>0.82154829720093436</v>
      </c>
      <c r="D28" s="11">
        <f>IF([1]PTR!D30=0,"",PTR!D26/[1]PTR!D30)</f>
        <v>0.83475202813411664</v>
      </c>
      <c r="E28" s="11">
        <f>IF([1]PTR!E30=0,"",PTR!E26/[1]PTR!E30)</f>
        <v>1.0114252710265483</v>
      </c>
      <c r="F28" s="11">
        <f>IF([1]PTR!F30=0,"",PTR!F26/[1]PTR!F30)</f>
        <v>0.59494417400517785</v>
      </c>
      <c r="G28" s="11" t="str">
        <f>IF([1]PTR!G30=0,"",PTR!G26/[1]PTR!G30)</f>
        <v/>
      </c>
    </row>
    <row r="29" spans="1:7" ht="19.5" customHeight="1" x14ac:dyDescent="0.25">
      <c r="A29" s="7">
        <v>26</v>
      </c>
      <c r="B29" s="2" t="s">
        <v>37</v>
      </c>
      <c r="C29" s="11">
        <f>IF([1]PTR!C31=0,"",PTR!C27/[1]PTR!C31)</f>
        <v>0.71783816646143062</v>
      </c>
      <c r="D29" s="11">
        <f>IF([1]PTR!D31=0,"",PTR!D27/[1]PTR!D31)</f>
        <v>1.2024388746367325</v>
      </c>
      <c r="E29" s="11">
        <f>IF([1]PTR!E31=0,"",PTR!E27/[1]PTR!E31)</f>
        <v>0.88862065121087119</v>
      </c>
      <c r="F29" s="11">
        <f>IF([1]PTR!F31=0,"",PTR!F27/[1]PTR!F31)</f>
        <v>1.170691859081668</v>
      </c>
      <c r="G29" s="11" t="str">
        <f>IF([1]PTR!G31=0,"",PTR!G27/[1]PTR!G31)</f>
        <v/>
      </c>
    </row>
    <row r="30" spans="1:7" ht="19.5" customHeight="1" x14ac:dyDescent="0.25">
      <c r="A30" s="7">
        <v>27</v>
      </c>
      <c r="B30" s="2" t="s">
        <v>38</v>
      </c>
      <c r="C30" s="11">
        <f>IF([1]PTR!C32=0,"",PTR!C28/[1]PTR!C32)</f>
        <v>1.001008073589372</v>
      </c>
      <c r="D30" s="11">
        <f>IF([1]PTR!D32=0,"",PTR!D28/[1]PTR!D32)</f>
        <v>0.95869411348354372</v>
      </c>
      <c r="E30" s="11">
        <f>IF([1]PTR!E32=0,"",PTR!E28/[1]PTR!E32)</f>
        <v>0.99844652155101676</v>
      </c>
      <c r="F30" s="11">
        <f>IF([1]PTR!F32=0,"",PTR!F28/[1]PTR!F32)</f>
        <v>1.0156518944170558</v>
      </c>
      <c r="G30" s="11" t="str">
        <f>IF([1]PTR!G32=0,"",PTR!G28/[1]PTR!G32)</f>
        <v/>
      </c>
    </row>
    <row r="31" spans="1:7" ht="19.5" customHeight="1" x14ac:dyDescent="0.25">
      <c r="A31" s="7">
        <v>28</v>
      </c>
      <c r="B31" s="2" t="s">
        <v>58</v>
      </c>
      <c r="C31" s="11">
        <f>IF([1]PTR!C33=0,"",PTR!C29/[1]PTR!C33)</f>
        <v>0.74738103097873354</v>
      </c>
      <c r="D31" s="11">
        <f>IF([1]PTR!D33=0,"",PTR!D29/[1]PTR!D33)</f>
        <v>0.90388669657819343</v>
      </c>
      <c r="E31" s="11">
        <f>IF([1]PTR!E33=0,"",PTR!E29/[1]PTR!E33)</f>
        <v>1.4820869492424031</v>
      </c>
      <c r="F31" s="11">
        <f>IF([1]PTR!F33=0,"",PTR!F29/[1]PTR!F33)</f>
        <v>1.3169172387166546</v>
      </c>
      <c r="G31" s="11" t="str">
        <f>IF([1]PTR!G33=0,"",PTR!G29/[1]PTR!G33)</f>
        <v/>
      </c>
    </row>
    <row r="32" spans="1:7" ht="19.5" customHeight="1" x14ac:dyDescent="0.25">
      <c r="A32" s="7">
        <v>29</v>
      </c>
      <c r="B32" s="2" t="s">
        <v>40</v>
      </c>
      <c r="C32" s="11">
        <f>IF([1]PTR!C34=0,"",PTR!C30/[1]PTR!C34)</f>
        <v>0.99606939889342305</v>
      </c>
      <c r="D32" s="11">
        <f>IF([1]PTR!D34=0,"",PTR!D30/[1]PTR!D34)</f>
        <v>0.95466353290450279</v>
      </c>
      <c r="E32" s="11">
        <f>IF([1]PTR!E34=0,"",PTR!E30/[1]PTR!E34)</f>
        <v>0.94811280565732292</v>
      </c>
      <c r="F32" s="11">
        <f>IF([1]PTR!F34=0,"",PTR!F30/[1]PTR!F34)</f>
        <v>0.85754223173923394</v>
      </c>
      <c r="G32" s="11" t="str">
        <f>IF([1]PTR!G34=0,"",PTR!G30/[1]PTR!G34)</f>
        <v/>
      </c>
    </row>
    <row r="33" spans="1:7" ht="19.5" customHeight="1" x14ac:dyDescent="0.25">
      <c r="A33" s="7">
        <v>30</v>
      </c>
      <c r="B33" s="2" t="s">
        <v>41</v>
      </c>
      <c r="C33" s="11">
        <f>IF([1]PTR!C35=0,"",PTR!C31/[1]PTR!C35)</f>
        <v>1.4154362416107382</v>
      </c>
      <c r="D33" s="11">
        <f>IF([1]PTR!D35=0,"",PTR!D31/[1]PTR!D35)</f>
        <v>1.1011153391943316</v>
      </c>
      <c r="E33" s="11">
        <f>IF([1]PTR!E35=0,"",PTR!E31/[1]PTR!E35)</f>
        <v>1.6154087261785357</v>
      </c>
      <c r="F33" s="11">
        <f>IF([1]PTR!F35=0,"",PTR!F31/[1]PTR!F35)</f>
        <v>1.9325153374233131</v>
      </c>
      <c r="G33" s="11" t="str">
        <f>IF([1]PTR!G35=0,"",PTR!G31/[1]PTR!G35)</f>
        <v/>
      </c>
    </row>
    <row r="34" spans="1:7" ht="19.5" customHeight="1" x14ac:dyDescent="0.25">
      <c r="A34" s="7">
        <v>31</v>
      </c>
      <c r="B34" s="2" t="s">
        <v>42</v>
      </c>
      <c r="C34" s="11">
        <f>IF([1]PTR!C36=0,"",PTR!C32/[1]PTR!C36)</f>
        <v>0.94531510503501159</v>
      </c>
      <c r="D34" s="11">
        <f>IF([1]PTR!D36=0,"",PTR!D32/[1]PTR!D36)</f>
        <v>1.3337285121517488</v>
      </c>
      <c r="E34" s="11">
        <f>IF([1]PTR!E36=0,"",PTR!E32/[1]PTR!E36)</f>
        <v>1.1807521001296724</v>
      </c>
      <c r="F34" s="11">
        <f>IF([1]PTR!F36=0,"",PTR!F32/[1]PTR!F36)</f>
        <v>0.97843137254901968</v>
      </c>
      <c r="G34" s="11" t="str">
        <f>IF([1]PTR!G36=0,"",PTR!G32/[1]PTR!G36)</f>
        <v/>
      </c>
    </row>
    <row r="35" spans="1:7" ht="19.5" customHeight="1" x14ac:dyDescent="0.25">
      <c r="A35" s="7">
        <v>32</v>
      </c>
      <c r="B35" s="2" t="s">
        <v>43</v>
      </c>
      <c r="C35" s="11">
        <f>IF([1]PTR!C37=0,"",PTR!C33/[1]PTR!C37)</f>
        <v>0.57424396873938155</v>
      </c>
      <c r="D35" s="11">
        <f>IF([1]PTR!D37=0,"",PTR!D33/[1]PTR!D37)</f>
        <v>1.2629917946560067</v>
      </c>
      <c r="E35" s="11">
        <f>IF([1]PTR!E37=0,"",PTR!E33/[1]PTR!E37)</f>
        <v>1.1809717284577619</v>
      </c>
      <c r="F35" s="11">
        <f>IF([1]PTR!F37=0,"",PTR!F33/[1]PTR!F37)</f>
        <v>0.75513589383692747</v>
      </c>
      <c r="G35" s="11" t="str">
        <f>IF([1]PTR!G37=0,"",PTR!G33/[1]PTR!G37)</f>
        <v/>
      </c>
    </row>
    <row r="36" spans="1:7" ht="19.5" customHeight="1" x14ac:dyDescent="0.25">
      <c r="A36" s="7">
        <v>33</v>
      </c>
      <c r="B36" s="2" t="s">
        <v>44</v>
      </c>
      <c r="C36" s="11">
        <f>IF([1]PTR!C38=0,"",PTR!C34/[1]PTR!C38)</f>
        <v>1.0104024815949848</v>
      </c>
      <c r="D36" s="11">
        <f>IF([1]PTR!D38=0,"",PTR!D34/[1]PTR!D38)</f>
        <v>1.0167656639202911</v>
      </c>
      <c r="E36" s="11">
        <f>IF([1]PTR!E38=0,"",PTR!E34/[1]PTR!E38)</f>
        <v>1.0104315716593584</v>
      </c>
      <c r="F36" s="11">
        <f>IF([1]PTR!F38=0,"",PTR!F34/[1]PTR!F38)</f>
        <v>0.96736507645755465</v>
      </c>
      <c r="G36" s="11" t="str">
        <f>IF([1]PTR!G38=0,"",PTR!G34/[1]PTR!G38)</f>
        <v/>
      </c>
    </row>
    <row r="37" spans="1:7" ht="19.5" customHeight="1" x14ac:dyDescent="0.25">
      <c r="A37" s="7">
        <v>34</v>
      </c>
      <c r="B37" s="2" t="s">
        <v>59</v>
      </c>
      <c r="C37" s="11">
        <f>IF([1]PTR!C39=0,"",PTR!C35/[1]PTR!C39)</f>
        <v>0.92893835616438347</v>
      </c>
      <c r="D37" s="11">
        <f>IF([1]PTR!D39=0,"",PTR!D35/[1]PTR!D39)</f>
        <v>0.89697692919649963</v>
      </c>
      <c r="E37" s="11">
        <f>IF([1]PTR!E39=0,"",PTR!E35/[1]PTR!E39)</f>
        <v>1.1817663817663817</v>
      </c>
      <c r="F37" s="11">
        <f>IF([1]PTR!F39=0,"",PTR!F35/[1]PTR!F39)</f>
        <v>0.91243638261777371</v>
      </c>
      <c r="G37" s="11" t="str">
        <f>IF([1]PTR!G39=0,"",PTR!G35/[1]PTR!G39)</f>
        <v/>
      </c>
    </row>
    <row r="38" spans="1:7" ht="19.5" customHeight="1" x14ac:dyDescent="0.25">
      <c r="A38" s="7">
        <v>35</v>
      </c>
      <c r="B38" s="2" t="s">
        <v>46</v>
      </c>
      <c r="C38" s="11">
        <f>IF([1]PTR!C40=0,"",PTR!C36/[1]PTR!C40)</f>
        <v>1.0050571111981272</v>
      </c>
      <c r="D38" s="11">
        <f>IF([1]PTR!D40=0,"",PTR!D36/[1]PTR!D40)</f>
        <v>1.0453580605518937</v>
      </c>
      <c r="E38" s="11">
        <f>IF([1]PTR!E40=0,"",PTR!E36/[1]PTR!E40)</f>
        <v>0.89307524731259591</v>
      </c>
      <c r="F38" s="11">
        <f>IF([1]PTR!F40=0,"",PTR!F36/[1]PTR!F40)</f>
        <v>0.80665654691628719</v>
      </c>
      <c r="G38" s="11" t="str">
        <f>IF([1]PTR!G40=0,"",PTR!G36/[1]PTR!G40)</f>
        <v/>
      </c>
    </row>
    <row r="39" spans="1:7" s="103" customFormat="1" ht="19.5" customHeight="1" x14ac:dyDescent="0.25">
      <c r="A39" s="242" t="s">
        <v>47</v>
      </c>
      <c r="B39" s="242"/>
      <c r="C39" s="11">
        <f>IF([1]PTR!C41=0,"",PTR!C37/[1]PTR!C41)</f>
        <v>0.869267422009114</v>
      </c>
      <c r="D39" s="11">
        <f>IF([1]PTR!D41=0,"",PTR!D37/[1]PTR!D41)</f>
        <v>0.98421548548283244</v>
      </c>
      <c r="E39" s="11">
        <f>IF([1]PTR!E41=0,"",PTR!E37/[1]PTR!E41)</f>
        <v>0.97822163529379957</v>
      </c>
      <c r="F39" s="11">
        <f>IF([1]PTR!F41=0,"",PTR!F37/[1]PTR!F41)</f>
        <v>1.0210610091738948</v>
      </c>
      <c r="G39" s="11" t="str">
        <f>IF([1]PTR!G41=0,"",PTR!G37/[1]PTR!G41)</f>
        <v/>
      </c>
    </row>
    <row r="41" spans="1:7" x14ac:dyDescent="0.25">
      <c r="F41" s="104"/>
    </row>
  </sheetData>
  <mergeCells count="1">
    <mergeCell ref="A39:B39"/>
  </mergeCells>
  <conditionalFormatting sqref="C4:G39">
    <cfRule type="cellIs" dxfId="13" priority="1" operator="greaterThan">
      <formula>1</formula>
    </cfRule>
  </conditionalFormatting>
  <printOptions horizontalCentered="1"/>
  <pageMargins left="0.18" right="0.17" top="0.35" bottom="0.41" header="0.22" footer="0.17"/>
  <pageSetup paperSize="9" scale="92" firstPageNumber="2" orientation="portrait" useFirstPageNumber="1" r:id="rId1"/>
  <headerFooter alignWithMargins="0">
    <oddFooter>&amp;LStatistics of School Education 2010-11&amp;R&amp;P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topLeftCell="A19" workbookViewId="0">
      <selection activeCell="C10" sqref="C10"/>
    </sheetView>
  </sheetViews>
  <sheetFormatPr defaultRowHeight="12.75" x14ac:dyDescent="0.2"/>
  <cols>
    <col min="1" max="1" width="20.42578125" style="153" customWidth="1"/>
    <col min="2" max="2" width="10.42578125" style="153" customWidth="1"/>
    <col min="3" max="3" width="9.5703125" style="153" customWidth="1"/>
    <col min="4" max="4" width="10.7109375" style="153" customWidth="1"/>
    <col min="5" max="10" width="9.5703125" style="153" customWidth="1"/>
    <col min="11" max="256" width="9.140625" style="153"/>
    <col min="257" max="257" width="20.42578125" style="153" customWidth="1"/>
    <col min="258" max="258" width="10.42578125" style="153" customWidth="1"/>
    <col min="259" max="259" width="9.5703125" style="153" customWidth="1"/>
    <col min="260" max="260" width="10.7109375" style="153" customWidth="1"/>
    <col min="261" max="266" width="9.5703125" style="153" customWidth="1"/>
    <col min="267" max="512" width="9.140625" style="153"/>
    <col min="513" max="513" width="20.42578125" style="153" customWidth="1"/>
    <col min="514" max="514" width="10.42578125" style="153" customWidth="1"/>
    <col min="515" max="515" width="9.5703125" style="153" customWidth="1"/>
    <col min="516" max="516" width="10.7109375" style="153" customWidth="1"/>
    <col min="517" max="522" width="9.5703125" style="153" customWidth="1"/>
    <col min="523" max="768" width="9.140625" style="153"/>
    <col min="769" max="769" width="20.42578125" style="153" customWidth="1"/>
    <col min="770" max="770" width="10.42578125" style="153" customWidth="1"/>
    <col min="771" max="771" width="9.5703125" style="153" customWidth="1"/>
    <col min="772" max="772" width="10.7109375" style="153" customWidth="1"/>
    <col min="773" max="778" width="9.5703125" style="153" customWidth="1"/>
    <col min="779" max="1024" width="9.140625" style="153"/>
    <col min="1025" max="1025" width="20.42578125" style="153" customWidth="1"/>
    <col min="1026" max="1026" width="10.42578125" style="153" customWidth="1"/>
    <col min="1027" max="1027" width="9.5703125" style="153" customWidth="1"/>
    <col min="1028" max="1028" width="10.7109375" style="153" customWidth="1"/>
    <col min="1029" max="1034" width="9.5703125" style="153" customWidth="1"/>
    <col min="1035" max="1280" width="9.140625" style="153"/>
    <col min="1281" max="1281" width="20.42578125" style="153" customWidth="1"/>
    <col min="1282" max="1282" width="10.42578125" style="153" customWidth="1"/>
    <col min="1283" max="1283" width="9.5703125" style="153" customWidth="1"/>
    <col min="1284" max="1284" width="10.7109375" style="153" customWidth="1"/>
    <col min="1285" max="1290" width="9.5703125" style="153" customWidth="1"/>
    <col min="1291" max="1536" width="9.140625" style="153"/>
    <col min="1537" max="1537" width="20.42578125" style="153" customWidth="1"/>
    <col min="1538" max="1538" width="10.42578125" style="153" customWidth="1"/>
    <col min="1539" max="1539" width="9.5703125" style="153" customWidth="1"/>
    <col min="1540" max="1540" width="10.7109375" style="153" customWidth="1"/>
    <col min="1541" max="1546" width="9.5703125" style="153" customWidth="1"/>
    <col min="1547" max="1792" width="9.140625" style="153"/>
    <col min="1793" max="1793" width="20.42578125" style="153" customWidth="1"/>
    <col min="1794" max="1794" width="10.42578125" style="153" customWidth="1"/>
    <col min="1795" max="1795" width="9.5703125" style="153" customWidth="1"/>
    <col min="1796" max="1796" width="10.7109375" style="153" customWidth="1"/>
    <col min="1797" max="1802" width="9.5703125" style="153" customWidth="1"/>
    <col min="1803" max="2048" width="9.140625" style="153"/>
    <col min="2049" max="2049" width="20.42578125" style="153" customWidth="1"/>
    <col min="2050" max="2050" width="10.42578125" style="153" customWidth="1"/>
    <col min="2051" max="2051" width="9.5703125" style="153" customWidth="1"/>
    <col min="2052" max="2052" width="10.7109375" style="153" customWidth="1"/>
    <col min="2053" max="2058" width="9.5703125" style="153" customWidth="1"/>
    <col min="2059" max="2304" width="9.140625" style="153"/>
    <col min="2305" max="2305" width="20.42578125" style="153" customWidth="1"/>
    <col min="2306" max="2306" width="10.42578125" style="153" customWidth="1"/>
    <col min="2307" max="2307" width="9.5703125" style="153" customWidth="1"/>
    <col min="2308" max="2308" width="10.7109375" style="153" customWidth="1"/>
    <col min="2309" max="2314" width="9.5703125" style="153" customWidth="1"/>
    <col min="2315" max="2560" width="9.140625" style="153"/>
    <col min="2561" max="2561" width="20.42578125" style="153" customWidth="1"/>
    <col min="2562" max="2562" width="10.42578125" style="153" customWidth="1"/>
    <col min="2563" max="2563" width="9.5703125" style="153" customWidth="1"/>
    <col min="2564" max="2564" width="10.7109375" style="153" customWidth="1"/>
    <col min="2565" max="2570" width="9.5703125" style="153" customWidth="1"/>
    <col min="2571" max="2816" width="9.140625" style="153"/>
    <col min="2817" max="2817" width="20.42578125" style="153" customWidth="1"/>
    <col min="2818" max="2818" width="10.42578125" style="153" customWidth="1"/>
    <col min="2819" max="2819" width="9.5703125" style="153" customWidth="1"/>
    <col min="2820" max="2820" width="10.7109375" style="153" customWidth="1"/>
    <col min="2821" max="2826" width="9.5703125" style="153" customWidth="1"/>
    <col min="2827" max="3072" width="9.140625" style="153"/>
    <col min="3073" max="3073" width="20.42578125" style="153" customWidth="1"/>
    <col min="3074" max="3074" width="10.42578125" style="153" customWidth="1"/>
    <col min="3075" max="3075" width="9.5703125" style="153" customWidth="1"/>
    <col min="3076" max="3076" width="10.7109375" style="153" customWidth="1"/>
    <col min="3077" max="3082" width="9.5703125" style="153" customWidth="1"/>
    <col min="3083" max="3328" width="9.140625" style="153"/>
    <col min="3329" max="3329" width="20.42578125" style="153" customWidth="1"/>
    <col min="3330" max="3330" width="10.42578125" style="153" customWidth="1"/>
    <col min="3331" max="3331" width="9.5703125" style="153" customWidth="1"/>
    <col min="3332" max="3332" width="10.7109375" style="153" customWidth="1"/>
    <col min="3333" max="3338" width="9.5703125" style="153" customWidth="1"/>
    <col min="3339" max="3584" width="9.140625" style="153"/>
    <col min="3585" max="3585" width="20.42578125" style="153" customWidth="1"/>
    <col min="3586" max="3586" width="10.42578125" style="153" customWidth="1"/>
    <col min="3587" max="3587" width="9.5703125" style="153" customWidth="1"/>
    <col min="3588" max="3588" width="10.7109375" style="153" customWidth="1"/>
    <col min="3589" max="3594" width="9.5703125" style="153" customWidth="1"/>
    <col min="3595" max="3840" width="9.140625" style="153"/>
    <col min="3841" max="3841" width="20.42578125" style="153" customWidth="1"/>
    <col min="3842" max="3842" width="10.42578125" style="153" customWidth="1"/>
    <col min="3843" max="3843" width="9.5703125" style="153" customWidth="1"/>
    <col min="3844" max="3844" width="10.7109375" style="153" customWidth="1"/>
    <col min="3845" max="3850" width="9.5703125" style="153" customWidth="1"/>
    <col min="3851" max="4096" width="9.140625" style="153"/>
    <col min="4097" max="4097" width="20.42578125" style="153" customWidth="1"/>
    <col min="4098" max="4098" width="10.42578125" style="153" customWidth="1"/>
    <col min="4099" max="4099" width="9.5703125" style="153" customWidth="1"/>
    <col min="4100" max="4100" width="10.7109375" style="153" customWidth="1"/>
    <col min="4101" max="4106" width="9.5703125" style="153" customWidth="1"/>
    <col min="4107" max="4352" width="9.140625" style="153"/>
    <col min="4353" max="4353" width="20.42578125" style="153" customWidth="1"/>
    <col min="4354" max="4354" width="10.42578125" style="153" customWidth="1"/>
    <col min="4355" max="4355" width="9.5703125" style="153" customWidth="1"/>
    <col min="4356" max="4356" width="10.7109375" style="153" customWidth="1"/>
    <col min="4357" max="4362" width="9.5703125" style="153" customWidth="1"/>
    <col min="4363" max="4608" width="9.140625" style="153"/>
    <col min="4609" max="4609" width="20.42578125" style="153" customWidth="1"/>
    <col min="4610" max="4610" width="10.42578125" style="153" customWidth="1"/>
    <col min="4611" max="4611" width="9.5703125" style="153" customWidth="1"/>
    <col min="4612" max="4612" width="10.7109375" style="153" customWidth="1"/>
    <col min="4613" max="4618" width="9.5703125" style="153" customWidth="1"/>
    <col min="4619" max="4864" width="9.140625" style="153"/>
    <col min="4865" max="4865" width="20.42578125" style="153" customWidth="1"/>
    <col min="4866" max="4866" width="10.42578125" style="153" customWidth="1"/>
    <col min="4867" max="4867" width="9.5703125" style="153" customWidth="1"/>
    <col min="4868" max="4868" width="10.7109375" style="153" customWidth="1"/>
    <col min="4869" max="4874" width="9.5703125" style="153" customWidth="1"/>
    <col min="4875" max="5120" width="9.140625" style="153"/>
    <col min="5121" max="5121" width="20.42578125" style="153" customWidth="1"/>
    <col min="5122" max="5122" width="10.42578125" style="153" customWidth="1"/>
    <col min="5123" max="5123" width="9.5703125" style="153" customWidth="1"/>
    <col min="5124" max="5124" width="10.7109375" style="153" customWidth="1"/>
    <col min="5125" max="5130" width="9.5703125" style="153" customWidth="1"/>
    <col min="5131" max="5376" width="9.140625" style="153"/>
    <col min="5377" max="5377" width="20.42578125" style="153" customWidth="1"/>
    <col min="5378" max="5378" width="10.42578125" style="153" customWidth="1"/>
    <col min="5379" max="5379" width="9.5703125" style="153" customWidth="1"/>
    <col min="5380" max="5380" width="10.7109375" style="153" customWidth="1"/>
    <col min="5381" max="5386" width="9.5703125" style="153" customWidth="1"/>
    <col min="5387" max="5632" width="9.140625" style="153"/>
    <col min="5633" max="5633" width="20.42578125" style="153" customWidth="1"/>
    <col min="5634" max="5634" width="10.42578125" style="153" customWidth="1"/>
    <col min="5635" max="5635" width="9.5703125" style="153" customWidth="1"/>
    <col min="5636" max="5636" width="10.7109375" style="153" customWidth="1"/>
    <col min="5637" max="5642" width="9.5703125" style="153" customWidth="1"/>
    <col min="5643" max="5888" width="9.140625" style="153"/>
    <col min="5889" max="5889" width="20.42578125" style="153" customWidth="1"/>
    <col min="5890" max="5890" width="10.42578125" style="153" customWidth="1"/>
    <col min="5891" max="5891" width="9.5703125" style="153" customWidth="1"/>
    <col min="5892" max="5892" width="10.7109375" style="153" customWidth="1"/>
    <col min="5893" max="5898" width="9.5703125" style="153" customWidth="1"/>
    <col min="5899" max="6144" width="9.140625" style="153"/>
    <col min="6145" max="6145" width="20.42578125" style="153" customWidth="1"/>
    <col min="6146" max="6146" width="10.42578125" style="153" customWidth="1"/>
    <col min="6147" max="6147" width="9.5703125" style="153" customWidth="1"/>
    <col min="6148" max="6148" width="10.7109375" style="153" customWidth="1"/>
    <col min="6149" max="6154" width="9.5703125" style="153" customWidth="1"/>
    <col min="6155" max="6400" width="9.140625" style="153"/>
    <col min="6401" max="6401" width="20.42578125" style="153" customWidth="1"/>
    <col min="6402" max="6402" width="10.42578125" style="153" customWidth="1"/>
    <col min="6403" max="6403" width="9.5703125" style="153" customWidth="1"/>
    <col min="6404" max="6404" width="10.7109375" style="153" customWidth="1"/>
    <col min="6405" max="6410" width="9.5703125" style="153" customWidth="1"/>
    <col min="6411" max="6656" width="9.140625" style="153"/>
    <col min="6657" max="6657" width="20.42578125" style="153" customWidth="1"/>
    <col min="6658" max="6658" width="10.42578125" style="153" customWidth="1"/>
    <col min="6659" max="6659" width="9.5703125" style="153" customWidth="1"/>
    <col min="6660" max="6660" width="10.7109375" style="153" customWidth="1"/>
    <col min="6661" max="6666" width="9.5703125" style="153" customWidth="1"/>
    <col min="6667" max="6912" width="9.140625" style="153"/>
    <col min="6913" max="6913" width="20.42578125" style="153" customWidth="1"/>
    <col min="6914" max="6914" width="10.42578125" style="153" customWidth="1"/>
    <col min="6915" max="6915" width="9.5703125" style="153" customWidth="1"/>
    <col min="6916" max="6916" width="10.7109375" style="153" customWidth="1"/>
    <col min="6917" max="6922" width="9.5703125" style="153" customWidth="1"/>
    <col min="6923" max="7168" width="9.140625" style="153"/>
    <col min="7169" max="7169" width="20.42578125" style="153" customWidth="1"/>
    <col min="7170" max="7170" width="10.42578125" style="153" customWidth="1"/>
    <col min="7171" max="7171" width="9.5703125" style="153" customWidth="1"/>
    <col min="7172" max="7172" width="10.7109375" style="153" customWidth="1"/>
    <col min="7173" max="7178" width="9.5703125" style="153" customWidth="1"/>
    <col min="7179" max="7424" width="9.140625" style="153"/>
    <col min="7425" max="7425" width="20.42578125" style="153" customWidth="1"/>
    <col min="7426" max="7426" width="10.42578125" style="153" customWidth="1"/>
    <col min="7427" max="7427" width="9.5703125" style="153" customWidth="1"/>
    <col min="7428" max="7428" width="10.7109375" style="153" customWidth="1"/>
    <col min="7429" max="7434" width="9.5703125" style="153" customWidth="1"/>
    <col min="7435" max="7680" width="9.140625" style="153"/>
    <col min="7681" max="7681" width="20.42578125" style="153" customWidth="1"/>
    <col min="7682" max="7682" width="10.42578125" style="153" customWidth="1"/>
    <col min="7683" max="7683" width="9.5703125" style="153" customWidth="1"/>
    <col min="7684" max="7684" width="10.7109375" style="153" customWidth="1"/>
    <col min="7685" max="7690" width="9.5703125" style="153" customWidth="1"/>
    <col min="7691" max="7936" width="9.140625" style="153"/>
    <col min="7937" max="7937" width="20.42578125" style="153" customWidth="1"/>
    <col min="7938" max="7938" width="10.42578125" style="153" customWidth="1"/>
    <col min="7939" max="7939" width="9.5703125" style="153" customWidth="1"/>
    <col min="7940" max="7940" width="10.7109375" style="153" customWidth="1"/>
    <col min="7941" max="7946" width="9.5703125" style="153" customWidth="1"/>
    <col min="7947" max="8192" width="9.140625" style="153"/>
    <col min="8193" max="8193" width="20.42578125" style="153" customWidth="1"/>
    <col min="8194" max="8194" width="10.42578125" style="153" customWidth="1"/>
    <col min="8195" max="8195" width="9.5703125" style="153" customWidth="1"/>
    <col min="8196" max="8196" width="10.7109375" style="153" customWidth="1"/>
    <col min="8197" max="8202" width="9.5703125" style="153" customWidth="1"/>
    <col min="8203" max="8448" width="9.140625" style="153"/>
    <col min="8449" max="8449" width="20.42578125" style="153" customWidth="1"/>
    <col min="8450" max="8450" width="10.42578125" style="153" customWidth="1"/>
    <col min="8451" max="8451" width="9.5703125" style="153" customWidth="1"/>
    <col min="8452" max="8452" width="10.7109375" style="153" customWidth="1"/>
    <col min="8453" max="8458" width="9.5703125" style="153" customWidth="1"/>
    <col min="8459" max="8704" width="9.140625" style="153"/>
    <col min="8705" max="8705" width="20.42578125" style="153" customWidth="1"/>
    <col min="8706" max="8706" width="10.42578125" style="153" customWidth="1"/>
    <col min="8707" max="8707" width="9.5703125" style="153" customWidth="1"/>
    <col min="8708" max="8708" width="10.7109375" style="153" customWidth="1"/>
    <col min="8709" max="8714" width="9.5703125" style="153" customWidth="1"/>
    <col min="8715" max="8960" width="9.140625" style="153"/>
    <col min="8961" max="8961" width="20.42578125" style="153" customWidth="1"/>
    <col min="8962" max="8962" width="10.42578125" style="153" customWidth="1"/>
    <col min="8963" max="8963" width="9.5703125" style="153" customWidth="1"/>
    <col min="8964" max="8964" width="10.7109375" style="153" customWidth="1"/>
    <col min="8965" max="8970" width="9.5703125" style="153" customWidth="1"/>
    <col min="8971" max="9216" width="9.140625" style="153"/>
    <col min="9217" max="9217" width="20.42578125" style="153" customWidth="1"/>
    <col min="9218" max="9218" width="10.42578125" style="153" customWidth="1"/>
    <col min="9219" max="9219" width="9.5703125" style="153" customWidth="1"/>
    <col min="9220" max="9220" width="10.7109375" style="153" customWidth="1"/>
    <col min="9221" max="9226" width="9.5703125" style="153" customWidth="1"/>
    <col min="9227" max="9472" width="9.140625" style="153"/>
    <col min="9473" max="9473" width="20.42578125" style="153" customWidth="1"/>
    <col min="9474" max="9474" width="10.42578125" style="153" customWidth="1"/>
    <col min="9475" max="9475" width="9.5703125" style="153" customWidth="1"/>
    <col min="9476" max="9476" width="10.7109375" style="153" customWidth="1"/>
    <col min="9477" max="9482" width="9.5703125" style="153" customWidth="1"/>
    <col min="9483" max="9728" width="9.140625" style="153"/>
    <col min="9729" max="9729" width="20.42578125" style="153" customWidth="1"/>
    <col min="9730" max="9730" width="10.42578125" style="153" customWidth="1"/>
    <col min="9731" max="9731" width="9.5703125" style="153" customWidth="1"/>
    <col min="9732" max="9732" width="10.7109375" style="153" customWidth="1"/>
    <col min="9733" max="9738" width="9.5703125" style="153" customWidth="1"/>
    <col min="9739" max="9984" width="9.140625" style="153"/>
    <col min="9985" max="9985" width="20.42578125" style="153" customWidth="1"/>
    <col min="9986" max="9986" width="10.42578125" style="153" customWidth="1"/>
    <col min="9987" max="9987" width="9.5703125" style="153" customWidth="1"/>
    <col min="9988" max="9988" width="10.7109375" style="153" customWidth="1"/>
    <col min="9989" max="9994" width="9.5703125" style="153" customWidth="1"/>
    <col min="9995" max="10240" width="9.140625" style="153"/>
    <col min="10241" max="10241" width="20.42578125" style="153" customWidth="1"/>
    <col min="10242" max="10242" width="10.42578125" style="153" customWidth="1"/>
    <col min="10243" max="10243" width="9.5703125" style="153" customWidth="1"/>
    <col min="10244" max="10244" width="10.7109375" style="153" customWidth="1"/>
    <col min="10245" max="10250" width="9.5703125" style="153" customWidth="1"/>
    <col min="10251" max="10496" width="9.140625" style="153"/>
    <col min="10497" max="10497" width="20.42578125" style="153" customWidth="1"/>
    <col min="10498" max="10498" width="10.42578125" style="153" customWidth="1"/>
    <col min="10499" max="10499" width="9.5703125" style="153" customWidth="1"/>
    <col min="10500" max="10500" width="10.7109375" style="153" customWidth="1"/>
    <col min="10501" max="10506" width="9.5703125" style="153" customWidth="1"/>
    <col min="10507" max="10752" width="9.140625" style="153"/>
    <col min="10753" max="10753" width="20.42578125" style="153" customWidth="1"/>
    <col min="10754" max="10754" width="10.42578125" style="153" customWidth="1"/>
    <col min="10755" max="10755" width="9.5703125" style="153" customWidth="1"/>
    <col min="10756" max="10756" width="10.7109375" style="153" customWidth="1"/>
    <col min="10757" max="10762" width="9.5703125" style="153" customWidth="1"/>
    <col min="10763" max="11008" width="9.140625" style="153"/>
    <col min="11009" max="11009" width="20.42578125" style="153" customWidth="1"/>
    <col min="11010" max="11010" width="10.42578125" style="153" customWidth="1"/>
    <col min="11011" max="11011" width="9.5703125" style="153" customWidth="1"/>
    <col min="11012" max="11012" width="10.7109375" style="153" customWidth="1"/>
    <col min="11013" max="11018" width="9.5703125" style="153" customWidth="1"/>
    <col min="11019" max="11264" width="9.140625" style="153"/>
    <col min="11265" max="11265" width="20.42578125" style="153" customWidth="1"/>
    <col min="11266" max="11266" width="10.42578125" style="153" customWidth="1"/>
    <col min="11267" max="11267" width="9.5703125" style="153" customWidth="1"/>
    <col min="11268" max="11268" width="10.7109375" style="153" customWidth="1"/>
    <col min="11269" max="11274" width="9.5703125" style="153" customWidth="1"/>
    <col min="11275" max="11520" width="9.140625" style="153"/>
    <col min="11521" max="11521" width="20.42578125" style="153" customWidth="1"/>
    <col min="11522" max="11522" width="10.42578125" style="153" customWidth="1"/>
    <col min="11523" max="11523" width="9.5703125" style="153" customWidth="1"/>
    <col min="11524" max="11524" width="10.7109375" style="153" customWidth="1"/>
    <col min="11525" max="11530" width="9.5703125" style="153" customWidth="1"/>
    <col min="11531" max="11776" width="9.140625" style="153"/>
    <col min="11777" max="11777" width="20.42578125" style="153" customWidth="1"/>
    <col min="11778" max="11778" width="10.42578125" style="153" customWidth="1"/>
    <col min="11779" max="11779" width="9.5703125" style="153" customWidth="1"/>
    <col min="11780" max="11780" width="10.7109375" style="153" customWidth="1"/>
    <col min="11781" max="11786" width="9.5703125" style="153" customWidth="1"/>
    <col min="11787" max="12032" width="9.140625" style="153"/>
    <col min="12033" max="12033" width="20.42578125" style="153" customWidth="1"/>
    <col min="12034" max="12034" width="10.42578125" style="153" customWidth="1"/>
    <col min="12035" max="12035" width="9.5703125" style="153" customWidth="1"/>
    <col min="12036" max="12036" width="10.7109375" style="153" customWidth="1"/>
    <col min="12037" max="12042" width="9.5703125" style="153" customWidth="1"/>
    <col min="12043" max="12288" width="9.140625" style="153"/>
    <col min="12289" max="12289" width="20.42578125" style="153" customWidth="1"/>
    <col min="12290" max="12290" width="10.42578125" style="153" customWidth="1"/>
    <col min="12291" max="12291" width="9.5703125" style="153" customWidth="1"/>
    <col min="12292" max="12292" width="10.7109375" style="153" customWidth="1"/>
    <col min="12293" max="12298" width="9.5703125" style="153" customWidth="1"/>
    <col min="12299" max="12544" width="9.140625" style="153"/>
    <col min="12545" max="12545" width="20.42578125" style="153" customWidth="1"/>
    <col min="12546" max="12546" width="10.42578125" style="153" customWidth="1"/>
    <col min="12547" max="12547" width="9.5703125" style="153" customWidth="1"/>
    <col min="12548" max="12548" width="10.7109375" style="153" customWidth="1"/>
    <col min="12549" max="12554" width="9.5703125" style="153" customWidth="1"/>
    <col min="12555" max="12800" width="9.140625" style="153"/>
    <col min="12801" max="12801" width="20.42578125" style="153" customWidth="1"/>
    <col min="12802" max="12802" width="10.42578125" style="153" customWidth="1"/>
    <col min="12803" max="12803" width="9.5703125" style="153" customWidth="1"/>
    <col min="12804" max="12804" width="10.7109375" style="153" customWidth="1"/>
    <col min="12805" max="12810" width="9.5703125" style="153" customWidth="1"/>
    <col min="12811" max="13056" width="9.140625" style="153"/>
    <col min="13057" max="13057" width="20.42578125" style="153" customWidth="1"/>
    <col min="13058" max="13058" width="10.42578125" style="153" customWidth="1"/>
    <col min="13059" max="13059" width="9.5703125" style="153" customWidth="1"/>
    <col min="13060" max="13060" width="10.7109375" style="153" customWidth="1"/>
    <col min="13061" max="13066" width="9.5703125" style="153" customWidth="1"/>
    <col min="13067" max="13312" width="9.140625" style="153"/>
    <col min="13313" max="13313" width="20.42578125" style="153" customWidth="1"/>
    <col min="13314" max="13314" width="10.42578125" style="153" customWidth="1"/>
    <col min="13315" max="13315" width="9.5703125" style="153" customWidth="1"/>
    <col min="13316" max="13316" width="10.7109375" style="153" customWidth="1"/>
    <col min="13317" max="13322" width="9.5703125" style="153" customWidth="1"/>
    <col min="13323" max="13568" width="9.140625" style="153"/>
    <col min="13569" max="13569" width="20.42578125" style="153" customWidth="1"/>
    <col min="13570" max="13570" width="10.42578125" style="153" customWidth="1"/>
    <col min="13571" max="13571" width="9.5703125" style="153" customWidth="1"/>
    <col min="13572" max="13572" width="10.7109375" style="153" customWidth="1"/>
    <col min="13573" max="13578" width="9.5703125" style="153" customWidth="1"/>
    <col min="13579" max="13824" width="9.140625" style="153"/>
    <col min="13825" max="13825" width="20.42578125" style="153" customWidth="1"/>
    <col min="13826" max="13826" width="10.42578125" style="153" customWidth="1"/>
    <col min="13827" max="13827" width="9.5703125" style="153" customWidth="1"/>
    <col min="13828" max="13828" width="10.7109375" style="153" customWidth="1"/>
    <col min="13829" max="13834" width="9.5703125" style="153" customWidth="1"/>
    <col min="13835" max="14080" width="9.140625" style="153"/>
    <col min="14081" max="14081" width="20.42578125" style="153" customWidth="1"/>
    <col min="14082" max="14082" width="10.42578125" style="153" customWidth="1"/>
    <col min="14083" max="14083" width="9.5703125" style="153" customWidth="1"/>
    <col min="14084" max="14084" width="10.7109375" style="153" customWidth="1"/>
    <col min="14085" max="14090" width="9.5703125" style="153" customWidth="1"/>
    <col min="14091" max="14336" width="9.140625" style="153"/>
    <col min="14337" max="14337" width="20.42578125" style="153" customWidth="1"/>
    <col min="14338" max="14338" width="10.42578125" style="153" customWidth="1"/>
    <col min="14339" max="14339" width="9.5703125" style="153" customWidth="1"/>
    <col min="14340" max="14340" width="10.7109375" style="153" customWidth="1"/>
    <col min="14341" max="14346" width="9.5703125" style="153" customWidth="1"/>
    <col min="14347" max="14592" width="9.140625" style="153"/>
    <col min="14593" max="14593" width="20.42578125" style="153" customWidth="1"/>
    <col min="14594" max="14594" width="10.42578125" style="153" customWidth="1"/>
    <col min="14595" max="14595" width="9.5703125" style="153" customWidth="1"/>
    <col min="14596" max="14596" width="10.7109375" style="153" customWidth="1"/>
    <col min="14597" max="14602" width="9.5703125" style="153" customWidth="1"/>
    <col min="14603" max="14848" width="9.140625" style="153"/>
    <col min="14849" max="14849" width="20.42578125" style="153" customWidth="1"/>
    <col min="14850" max="14850" width="10.42578125" style="153" customWidth="1"/>
    <col min="14851" max="14851" width="9.5703125" style="153" customWidth="1"/>
    <col min="14852" max="14852" width="10.7109375" style="153" customWidth="1"/>
    <col min="14853" max="14858" width="9.5703125" style="153" customWidth="1"/>
    <col min="14859" max="15104" width="9.140625" style="153"/>
    <col min="15105" max="15105" width="20.42578125" style="153" customWidth="1"/>
    <col min="15106" max="15106" width="10.42578125" style="153" customWidth="1"/>
    <col min="15107" max="15107" width="9.5703125" style="153" customWidth="1"/>
    <col min="15108" max="15108" width="10.7109375" style="153" customWidth="1"/>
    <col min="15109" max="15114" width="9.5703125" style="153" customWidth="1"/>
    <col min="15115" max="15360" width="9.140625" style="153"/>
    <col min="15361" max="15361" width="20.42578125" style="153" customWidth="1"/>
    <col min="15362" max="15362" width="10.42578125" style="153" customWidth="1"/>
    <col min="15363" max="15363" width="9.5703125" style="153" customWidth="1"/>
    <col min="15364" max="15364" width="10.7109375" style="153" customWidth="1"/>
    <col min="15365" max="15370" width="9.5703125" style="153" customWidth="1"/>
    <col min="15371" max="15616" width="9.140625" style="153"/>
    <col min="15617" max="15617" width="20.42578125" style="153" customWidth="1"/>
    <col min="15618" max="15618" width="10.42578125" style="153" customWidth="1"/>
    <col min="15619" max="15619" width="9.5703125" style="153" customWidth="1"/>
    <col min="15620" max="15620" width="10.7109375" style="153" customWidth="1"/>
    <col min="15621" max="15626" width="9.5703125" style="153" customWidth="1"/>
    <col min="15627" max="15872" width="9.140625" style="153"/>
    <col min="15873" max="15873" width="20.42578125" style="153" customWidth="1"/>
    <col min="15874" max="15874" width="10.42578125" style="153" customWidth="1"/>
    <col min="15875" max="15875" width="9.5703125" style="153" customWidth="1"/>
    <col min="15876" max="15876" width="10.7109375" style="153" customWidth="1"/>
    <col min="15877" max="15882" width="9.5703125" style="153" customWidth="1"/>
    <col min="15883" max="16128" width="9.140625" style="153"/>
    <col min="16129" max="16129" width="20.42578125" style="153" customWidth="1"/>
    <col min="16130" max="16130" width="10.42578125" style="153" customWidth="1"/>
    <col min="16131" max="16131" width="9.5703125" style="153" customWidth="1"/>
    <col min="16132" max="16132" width="10.7109375" style="153" customWidth="1"/>
    <col min="16133" max="16138" width="9.5703125" style="153" customWidth="1"/>
    <col min="16139" max="16384" width="9.140625" style="153"/>
  </cols>
  <sheetData>
    <row r="1" spans="1:13" x14ac:dyDescent="0.2">
      <c r="A1" s="153" t="s">
        <v>157</v>
      </c>
    </row>
    <row r="2" spans="1:13" ht="15.75" x14ac:dyDescent="0.2">
      <c r="A2" s="272" t="s">
        <v>68</v>
      </c>
      <c r="B2" s="274" t="s">
        <v>151</v>
      </c>
      <c r="C2" s="274"/>
      <c r="D2" s="274"/>
      <c r="E2" s="274" t="s">
        <v>152</v>
      </c>
      <c r="F2" s="274"/>
      <c r="G2" s="274"/>
      <c r="H2" s="274" t="s">
        <v>153</v>
      </c>
      <c r="I2" s="274"/>
      <c r="J2" s="274"/>
      <c r="K2" s="274" t="s">
        <v>154</v>
      </c>
      <c r="L2" s="274"/>
      <c r="M2" s="274"/>
    </row>
    <row r="3" spans="1:13" ht="15.75" x14ac:dyDescent="0.2">
      <c r="A3" s="273"/>
      <c r="B3" s="154" t="s">
        <v>155</v>
      </c>
      <c r="C3" s="154" t="s">
        <v>156</v>
      </c>
      <c r="D3" s="155" t="s">
        <v>15</v>
      </c>
      <c r="E3" s="154" t="s">
        <v>155</v>
      </c>
      <c r="F3" s="154" t="s">
        <v>156</v>
      </c>
      <c r="G3" s="155" t="s">
        <v>15</v>
      </c>
      <c r="H3" s="154" t="s">
        <v>155</v>
      </c>
      <c r="I3" s="154" t="s">
        <v>156</v>
      </c>
      <c r="J3" s="155" t="s">
        <v>15</v>
      </c>
      <c r="K3" s="154" t="s">
        <v>155</v>
      </c>
      <c r="L3" s="154" t="s">
        <v>156</v>
      </c>
      <c r="M3" s="155" t="s">
        <v>15</v>
      </c>
    </row>
    <row r="4" spans="1:13" ht="15.75" x14ac:dyDescent="0.2">
      <c r="A4" s="142" t="s">
        <v>16</v>
      </c>
      <c r="B4" s="156">
        <v>4812766</v>
      </c>
      <c r="C4" s="156">
        <v>4613787</v>
      </c>
      <c r="D4" s="156">
        <v>9426553</v>
      </c>
      <c r="E4" s="156">
        <v>2569607</v>
      </c>
      <c r="F4" s="156">
        <v>2419914</v>
      </c>
      <c r="G4" s="156">
        <v>4989521</v>
      </c>
      <c r="H4" s="156">
        <v>1674218</v>
      </c>
      <c r="I4" s="156">
        <v>1519832</v>
      </c>
      <c r="J4" s="156">
        <v>3194050</v>
      </c>
      <c r="K4" s="156">
        <v>1430864</v>
      </c>
      <c r="L4" s="156">
        <v>1258683</v>
      </c>
      <c r="M4" s="156">
        <v>2689547</v>
      </c>
    </row>
    <row r="5" spans="1:13" ht="15.75" x14ac:dyDescent="0.2">
      <c r="A5" s="142" t="s">
        <v>17</v>
      </c>
      <c r="B5" s="156">
        <v>86072</v>
      </c>
      <c r="C5" s="156">
        <v>81689</v>
      </c>
      <c r="D5" s="156">
        <v>167761</v>
      </c>
      <c r="E5" s="156">
        <v>39208</v>
      </c>
      <c r="F5" s="156">
        <v>38177</v>
      </c>
      <c r="G5" s="156">
        <v>77385</v>
      </c>
      <c r="H5" s="156">
        <v>27419</v>
      </c>
      <c r="I5" s="156">
        <v>25663</v>
      </c>
      <c r="J5" s="156">
        <v>53082</v>
      </c>
      <c r="K5" s="156">
        <v>21182</v>
      </c>
      <c r="L5" s="156">
        <v>19257</v>
      </c>
      <c r="M5" s="156">
        <v>40439</v>
      </c>
    </row>
    <row r="6" spans="1:13" ht="15.75" x14ac:dyDescent="0.2">
      <c r="A6" s="142" t="s">
        <v>49</v>
      </c>
      <c r="B6" s="156">
        <v>1923225</v>
      </c>
      <c r="C6" s="156">
        <v>1837493</v>
      </c>
      <c r="D6" s="156">
        <v>3760718</v>
      </c>
      <c r="E6" s="156">
        <v>936731</v>
      </c>
      <c r="F6" s="156">
        <v>885866</v>
      </c>
      <c r="G6" s="156">
        <v>1822597</v>
      </c>
      <c r="H6" s="156">
        <v>642758</v>
      </c>
      <c r="I6" s="156">
        <v>586547</v>
      </c>
      <c r="J6" s="156">
        <v>1229305</v>
      </c>
      <c r="K6" s="156">
        <v>509151</v>
      </c>
      <c r="L6" s="156">
        <v>453799</v>
      </c>
      <c r="M6" s="156">
        <v>962950</v>
      </c>
    </row>
    <row r="7" spans="1:13" ht="15.75" x14ac:dyDescent="0.2">
      <c r="A7" s="146" t="s">
        <v>50</v>
      </c>
      <c r="B7" s="156">
        <v>7315986</v>
      </c>
      <c r="C7" s="156">
        <v>6541503</v>
      </c>
      <c r="D7" s="156">
        <v>13857489</v>
      </c>
      <c r="E7" s="156">
        <v>2932584</v>
      </c>
      <c r="F7" s="156">
        <v>2510686</v>
      </c>
      <c r="G7" s="156">
        <v>5443270</v>
      </c>
      <c r="H7" s="156">
        <v>1998388</v>
      </c>
      <c r="I7" s="156">
        <v>1575343</v>
      </c>
      <c r="J7" s="156">
        <v>3573731</v>
      </c>
      <c r="K7" s="156">
        <v>1335024</v>
      </c>
      <c r="L7" s="156">
        <v>1087742</v>
      </c>
      <c r="M7" s="156">
        <v>2422766</v>
      </c>
    </row>
    <row r="8" spans="1:13" ht="15.75" x14ac:dyDescent="0.2">
      <c r="A8" s="146" t="s">
        <v>19</v>
      </c>
      <c r="B8" s="156">
        <v>1386538</v>
      </c>
      <c r="C8" s="156">
        <v>1356804</v>
      </c>
      <c r="D8" s="156">
        <v>2743342</v>
      </c>
      <c r="E8" s="156">
        <v>755694</v>
      </c>
      <c r="F8" s="156">
        <v>721052</v>
      </c>
      <c r="G8" s="156">
        <v>1476746</v>
      </c>
      <c r="H8" s="156">
        <v>473771</v>
      </c>
      <c r="I8" s="156">
        <v>440808</v>
      </c>
      <c r="J8" s="156">
        <v>914579</v>
      </c>
      <c r="K8" s="156">
        <v>384283</v>
      </c>
      <c r="L8" s="156">
        <v>358082</v>
      </c>
      <c r="M8" s="156">
        <v>742365</v>
      </c>
    </row>
    <row r="9" spans="1:13" ht="15.75" x14ac:dyDescent="0.2">
      <c r="A9" s="142" t="s">
        <v>20</v>
      </c>
      <c r="B9" s="156">
        <v>56967</v>
      </c>
      <c r="C9" s="156">
        <v>54969</v>
      </c>
      <c r="D9" s="156">
        <v>111936</v>
      </c>
      <c r="E9" s="156">
        <v>35380</v>
      </c>
      <c r="F9" s="156">
        <v>33750</v>
      </c>
      <c r="G9" s="156">
        <v>69130</v>
      </c>
      <c r="H9" s="156">
        <v>24319</v>
      </c>
      <c r="I9" s="156">
        <v>23407</v>
      </c>
      <c r="J9" s="156">
        <v>47726</v>
      </c>
      <c r="K9" s="156">
        <v>23484</v>
      </c>
      <c r="L9" s="156">
        <v>22702</v>
      </c>
      <c r="M9" s="156">
        <v>46186</v>
      </c>
    </row>
    <row r="10" spans="1:13" ht="15.75" x14ac:dyDescent="0.2">
      <c r="A10" s="142" t="s">
        <v>21</v>
      </c>
      <c r="B10" s="156">
        <v>3112720</v>
      </c>
      <c r="C10" s="156">
        <v>2781041</v>
      </c>
      <c r="D10" s="156">
        <v>5893761</v>
      </c>
      <c r="E10" s="156">
        <v>1701243</v>
      </c>
      <c r="F10" s="156">
        <v>1490470</v>
      </c>
      <c r="G10" s="156">
        <v>3191713</v>
      </c>
      <c r="H10" s="156">
        <v>1183184</v>
      </c>
      <c r="I10" s="156">
        <v>1039593</v>
      </c>
      <c r="J10" s="156">
        <v>2222777</v>
      </c>
      <c r="K10" s="156">
        <v>1010023</v>
      </c>
      <c r="L10" s="156">
        <v>927423</v>
      </c>
      <c r="M10" s="156">
        <v>1937446</v>
      </c>
    </row>
    <row r="11" spans="1:13" ht="15.75" x14ac:dyDescent="0.2">
      <c r="A11" s="142" t="s">
        <v>22</v>
      </c>
      <c r="B11" s="156">
        <v>1472146</v>
      </c>
      <c r="C11" s="156">
        <v>1241138</v>
      </c>
      <c r="D11" s="156">
        <v>2713284</v>
      </c>
      <c r="E11" s="156">
        <v>815796</v>
      </c>
      <c r="F11" s="156">
        <v>714754</v>
      </c>
      <c r="G11" s="156">
        <v>1530550</v>
      </c>
      <c r="H11" s="156">
        <v>543031</v>
      </c>
      <c r="I11" s="156">
        <v>466977</v>
      </c>
      <c r="J11" s="156">
        <v>1010008</v>
      </c>
      <c r="K11" s="156">
        <v>489346</v>
      </c>
      <c r="L11" s="156">
        <v>382258</v>
      </c>
      <c r="M11" s="156">
        <v>871604</v>
      </c>
    </row>
    <row r="12" spans="1:13" ht="15.75" x14ac:dyDescent="0.2">
      <c r="A12" s="142" t="s">
        <v>51</v>
      </c>
      <c r="B12" s="156">
        <v>335804</v>
      </c>
      <c r="C12" s="156">
        <v>310685</v>
      </c>
      <c r="D12" s="156">
        <v>646489</v>
      </c>
      <c r="E12" s="156">
        <v>212131</v>
      </c>
      <c r="F12" s="156">
        <v>202774</v>
      </c>
      <c r="G12" s="156">
        <v>414905</v>
      </c>
      <c r="H12" s="156">
        <v>137832</v>
      </c>
      <c r="I12" s="156">
        <v>132434</v>
      </c>
      <c r="J12" s="156">
        <v>270266</v>
      </c>
      <c r="K12" s="156">
        <v>125221</v>
      </c>
      <c r="L12" s="156">
        <v>118942</v>
      </c>
      <c r="M12" s="156">
        <v>244163</v>
      </c>
    </row>
    <row r="13" spans="1:13" ht="15.75" x14ac:dyDescent="0.2">
      <c r="A13" s="142" t="s">
        <v>52</v>
      </c>
      <c r="B13" s="156">
        <v>732611</v>
      </c>
      <c r="C13" s="156">
        <v>690696</v>
      </c>
      <c r="D13" s="156">
        <v>1423307</v>
      </c>
      <c r="E13" s="156">
        <v>372562</v>
      </c>
      <c r="F13" s="156">
        <v>350118</v>
      </c>
      <c r="G13" s="156">
        <v>722680</v>
      </c>
      <c r="H13" s="156">
        <v>276154</v>
      </c>
      <c r="I13" s="156">
        <v>259253</v>
      </c>
      <c r="J13" s="156">
        <v>535407</v>
      </c>
      <c r="K13" s="156">
        <v>226056</v>
      </c>
      <c r="L13" s="156">
        <v>215612</v>
      </c>
      <c r="M13" s="156">
        <v>441668</v>
      </c>
    </row>
    <row r="14" spans="1:13" ht="15.75" x14ac:dyDescent="0.2">
      <c r="A14" s="142" t="s">
        <v>53</v>
      </c>
      <c r="B14" s="156">
        <v>2147029</v>
      </c>
      <c r="C14" s="156">
        <v>2021665</v>
      </c>
      <c r="D14" s="156">
        <v>4168694</v>
      </c>
      <c r="E14" s="156">
        <v>970171</v>
      </c>
      <c r="F14" s="156">
        <v>890036</v>
      </c>
      <c r="G14" s="156">
        <v>1860207</v>
      </c>
      <c r="H14" s="156">
        <v>658132</v>
      </c>
      <c r="I14" s="156">
        <v>560132</v>
      </c>
      <c r="J14" s="156">
        <v>1218264</v>
      </c>
      <c r="K14" s="156">
        <v>467377</v>
      </c>
      <c r="L14" s="156">
        <v>407640</v>
      </c>
      <c r="M14" s="156">
        <v>875017</v>
      </c>
    </row>
    <row r="15" spans="1:13" ht="15.75" x14ac:dyDescent="0.2">
      <c r="A15" s="142" t="s">
        <v>25</v>
      </c>
      <c r="B15" s="156">
        <v>3051664</v>
      </c>
      <c r="C15" s="156">
        <v>2953519</v>
      </c>
      <c r="D15" s="156">
        <v>6005183</v>
      </c>
      <c r="E15" s="156">
        <v>1804149</v>
      </c>
      <c r="F15" s="156">
        <v>1729301</v>
      </c>
      <c r="G15" s="156">
        <v>3533450</v>
      </c>
      <c r="H15" s="156">
        <v>1227258</v>
      </c>
      <c r="I15" s="156">
        <v>1101477</v>
      </c>
      <c r="J15" s="156">
        <v>2328735</v>
      </c>
      <c r="K15" s="156">
        <v>1026142</v>
      </c>
      <c r="L15" s="156">
        <v>916731</v>
      </c>
      <c r="M15" s="156">
        <v>1942873</v>
      </c>
    </row>
    <row r="16" spans="1:13" ht="15.75" x14ac:dyDescent="0.2">
      <c r="A16" s="142" t="s">
        <v>54</v>
      </c>
      <c r="B16" s="156">
        <v>1318450</v>
      </c>
      <c r="C16" s="156">
        <v>1267283</v>
      </c>
      <c r="D16" s="156">
        <v>2585733</v>
      </c>
      <c r="E16" s="156">
        <v>907437</v>
      </c>
      <c r="F16" s="156">
        <v>874359</v>
      </c>
      <c r="G16" s="156">
        <v>1781796</v>
      </c>
      <c r="H16" s="156">
        <v>606304</v>
      </c>
      <c r="I16" s="156">
        <v>586149</v>
      </c>
      <c r="J16" s="156">
        <v>1192453</v>
      </c>
      <c r="K16" s="156">
        <v>569252</v>
      </c>
      <c r="L16" s="156">
        <v>570150</v>
      </c>
      <c r="M16" s="156">
        <v>1139402</v>
      </c>
    </row>
    <row r="17" spans="1:13" ht="15.75" x14ac:dyDescent="0.2">
      <c r="A17" s="142" t="s">
        <v>27</v>
      </c>
      <c r="B17" s="156">
        <v>4437677</v>
      </c>
      <c r="C17" s="156">
        <v>4137547</v>
      </c>
      <c r="D17" s="156">
        <v>8575224</v>
      </c>
      <c r="E17" s="156">
        <v>2248765</v>
      </c>
      <c r="F17" s="156">
        <v>1979738</v>
      </c>
      <c r="G17" s="156">
        <v>4228503</v>
      </c>
      <c r="H17" s="156">
        <v>1467838</v>
      </c>
      <c r="I17" s="156">
        <v>1215318</v>
      </c>
      <c r="J17" s="156">
        <v>2683156</v>
      </c>
      <c r="K17" s="156">
        <v>1151945</v>
      </c>
      <c r="L17" s="156">
        <v>941729</v>
      </c>
      <c r="M17" s="156">
        <v>2093674</v>
      </c>
    </row>
    <row r="18" spans="1:13" ht="15.75" x14ac:dyDescent="0.2">
      <c r="A18" s="142" t="s">
        <v>28</v>
      </c>
      <c r="B18" s="156">
        <v>5508581</v>
      </c>
      <c r="C18" s="156">
        <v>5140799</v>
      </c>
      <c r="D18" s="156">
        <v>10649380</v>
      </c>
      <c r="E18" s="156">
        <v>3470418</v>
      </c>
      <c r="F18" s="156">
        <v>3150112</v>
      </c>
      <c r="G18" s="156">
        <v>6620530</v>
      </c>
      <c r="H18" s="156">
        <v>2191565</v>
      </c>
      <c r="I18" s="156">
        <v>1879722</v>
      </c>
      <c r="J18" s="156">
        <v>4071287</v>
      </c>
      <c r="K18" s="156">
        <v>1973728</v>
      </c>
      <c r="L18" s="156">
        <v>1647522</v>
      </c>
      <c r="M18" s="156">
        <v>3621250</v>
      </c>
    </row>
    <row r="19" spans="1:13" ht="15.75" x14ac:dyDescent="0.2">
      <c r="A19" s="142" t="s">
        <v>29</v>
      </c>
      <c r="B19" s="156">
        <v>131801</v>
      </c>
      <c r="C19" s="156">
        <v>125971</v>
      </c>
      <c r="D19" s="156">
        <v>257772</v>
      </c>
      <c r="E19" s="156">
        <v>72271</v>
      </c>
      <c r="F19" s="156">
        <v>69253</v>
      </c>
      <c r="G19" s="156">
        <v>141524</v>
      </c>
      <c r="H19" s="156">
        <v>53150</v>
      </c>
      <c r="I19" s="156">
        <v>52000</v>
      </c>
      <c r="J19" s="156">
        <v>105150</v>
      </c>
      <c r="K19" s="156">
        <v>42082</v>
      </c>
      <c r="L19" s="156">
        <v>42870</v>
      </c>
      <c r="M19" s="156">
        <v>84952</v>
      </c>
    </row>
    <row r="20" spans="1:13" ht="15.75" x14ac:dyDescent="0.2">
      <c r="A20" s="142" t="s">
        <v>30</v>
      </c>
      <c r="B20" s="156">
        <v>179913</v>
      </c>
      <c r="C20" s="156">
        <v>174574</v>
      </c>
      <c r="D20" s="156">
        <v>354487</v>
      </c>
      <c r="E20" s="156">
        <v>88470</v>
      </c>
      <c r="F20" s="156">
        <v>86243</v>
      </c>
      <c r="G20" s="156">
        <v>174713</v>
      </c>
      <c r="H20" s="156">
        <v>57827</v>
      </c>
      <c r="I20" s="156">
        <v>57352</v>
      </c>
      <c r="J20" s="156">
        <v>115179</v>
      </c>
      <c r="K20" s="156">
        <v>49860</v>
      </c>
      <c r="L20" s="156">
        <v>47675</v>
      </c>
      <c r="M20" s="156">
        <v>97535</v>
      </c>
    </row>
    <row r="21" spans="1:13" ht="15.75" x14ac:dyDescent="0.2">
      <c r="A21" s="142" t="s">
        <v>31</v>
      </c>
      <c r="B21" s="156">
        <v>55484</v>
      </c>
      <c r="C21" s="156">
        <v>53205</v>
      </c>
      <c r="D21" s="156">
        <v>108689</v>
      </c>
      <c r="E21" s="156">
        <v>31494</v>
      </c>
      <c r="F21" s="156">
        <v>30497</v>
      </c>
      <c r="G21" s="156">
        <v>61991</v>
      </c>
      <c r="H21" s="156">
        <v>21274</v>
      </c>
      <c r="I21" s="156">
        <v>20694</v>
      </c>
      <c r="J21" s="156">
        <v>41968</v>
      </c>
      <c r="K21" s="156">
        <v>18931</v>
      </c>
      <c r="L21" s="156">
        <v>18851</v>
      </c>
      <c r="M21" s="156">
        <v>37782</v>
      </c>
    </row>
    <row r="22" spans="1:13" ht="15.75" x14ac:dyDescent="0.2">
      <c r="A22" s="142" t="s">
        <v>55</v>
      </c>
      <c r="B22" s="156">
        <v>148589</v>
      </c>
      <c r="C22" s="156">
        <v>137112</v>
      </c>
      <c r="D22" s="156">
        <v>285701</v>
      </c>
      <c r="E22" s="156">
        <v>78376</v>
      </c>
      <c r="F22" s="156">
        <v>71867</v>
      </c>
      <c r="G22" s="156">
        <v>150243</v>
      </c>
      <c r="H22" s="156">
        <v>60368</v>
      </c>
      <c r="I22" s="156">
        <v>55091</v>
      </c>
      <c r="J22" s="156">
        <v>115459</v>
      </c>
      <c r="K22" s="156">
        <v>51344</v>
      </c>
      <c r="L22" s="156">
        <v>46802</v>
      </c>
      <c r="M22" s="156">
        <v>98146</v>
      </c>
    </row>
    <row r="23" spans="1:13" ht="15.75" x14ac:dyDescent="0.2">
      <c r="A23" s="142" t="s">
        <v>56</v>
      </c>
      <c r="B23" s="156">
        <v>2320956</v>
      </c>
      <c r="C23" s="156">
        <v>2214231</v>
      </c>
      <c r="D23" s="156">
        <v>4535187</v>
      </c>
      <c r="E23" s="156">
        <v>1212510</v>
      </c>
      <c r="F23" s="156">
        <v>1160426</v>
      </c>
      <c r="G23" s="156">
        <v>2372936</v>
      </c>
      <c r="H23" s="156">
        <v>800422</v>
      </c>
      <c r="I23" s="156">
        <v>798229</v>
      </c>
      <c r="J23" s="156">
        <v>1598651</v>
      </c>
      <c r="K23" s="156">
        <v>611229</v>
      </c>
      <c r="L23" s="156">
        <v>660610</v>
      </c>
      <c r="M23" s="156">
        <v>1271839</v>
      </c>
    </row>
    <row r="24" spans="1:13" ht="15.75" x14ac:dyDescent="0.2">
      <c r="A24" s="142" t="s">
        <v>57</v>
      </c>
      <c r="B24" s="156">
        <v>1536997</v>
      </c>
      <c r="C24" s="156">
        <v>1273672</v>
      </c>
      <c r="D24" s="156">
        <v>2810669</v>
      </c>
      <c r="E24" s="156">
        <v>857379</v>
      </c>
      <c r="F24" s="156">
        <v>746989</v>
      </c>
      <c r="G24" s="156">
        <v>1604368</v>
      </c>
      <c r="H24" s="156">
        <v>574701</v>
      </c>
      <c r="I24" s="156">
        <v>498346</v>
      </c>
      <c r="J24" s="156">
        <v>1073047</v>
      </c>
      <c r="K24" s="156">
        <v>523281</v>
      </c>
      <c r="L24" s="156">
        <v>451369</v>
      </c>
      <c r="M24" s="156">
        <v>974650</v>
      </c>
    </row>
    <row r="25" spans="1:13" ht="15.75" x14ac:dyDescent="0.2">
      <c r="A25" s="142" t="s">
        <v>33</v>
      </c>
      <c r="B25" s="156">
        <v>4413061</v>
      </c>
      <c r="C25" s="156">
        <v>3977632</v>
      </c>
      <c r="D25" s="156">
        <v>8390693</v>
      </c>
      <c r="E25" s="156">
        <v>2101023</v>
      </c>
      <c r="F25" s="156">
        <v>1854001</v>
      </c>
      <c r="G25" s="156">
        <v>3955024</v>
      </c>
      <c r="H25" s="156">
        <v>1388632</v>
      </c>
      <c r="I25" s="156">
        <v>1196821</v>
      </c>
      <c r="J25" s="156">
        <v>2585453</v>
      </c>
      <c r="K25" s="156">
        <v>1092104</v>
      </c>
      <c r="L25" s="156">
        <v>925716</v>
      </c>
      <c r="M25" s="156">
        <v>2017820</v>
      </c>
    </row>
    <row r="26" spans="1:13" ht="15.75" x14ac:dyDescent="0.2">
      <c r="A26" s="142" t="s">
        <v>34</v>
      </c>
      <c r="B26" s="156">
        <v>34075</v>
      </c>
      <c r="C26" s="156">
        <v>33333</v>
      </c>
      <c r="D26" s="156">
        <v>67408</v>
      </c>
      <c r="E26" s="156">
        <v>21482</v>
      </c>
      <c r="F26" s="156">
        <v>20580</v>
      </c>
      <c r="G26" s="156">
        <v>42062</v>
      </c>
      <c r="H26" s="156">
        <v>13479</v>
      </c>
      <c r="I26" s="156">
        <v>13606</v>
      </c>
      <c r="J26" s="156">
        <v>27085</v>
      </c>
      <c r="K26" s="156">
        <v>12406</v>
      </c>
      <c r="L26" s="156">
        <v>12158</v>
      </c>
      <c r="M26" s="156">
        <v>24564</v>
      </c>
    </row>
    <row r="27" spans="1:13" ht="15.75" x14ac:dyDescent="0.2">
      <c r="A27" s="142" t="s">
        <v>35</v>
      </c>
      <c r="B27" s="156">
        <v>3006802</v>
      </c>
      <c r="C27" s="156">
        <v>2846548</v>
      </c>
      <c r="D27" s="156">
        <v>5853350</v>
      </c>
      <c r="E27" s="156">
        <v>1820880</v>
      </c>
      <c r="F27" s="156">
        <v>1729244</v>
      </c>
      <c r="G27" s="156">
        <v>3550124</v>
      </c>
      <c r="H27" s="156">
        <v>1216228</v>
      </c>
      <c r="I27" s="156">
        <v>1163675</v>
      </c>
      <c r="J27" s="156">
        <v>2379903</v>
      </c>
      <c r="K27" s="156">
        <v>1142271</v>
      </c>
      <c r="L27" s="156">
        <v>1110897</v>
      </c>
      <c r="M27" s="156">
        <v>2253168</v>
      </c>
    </row>
    <row r="28" spans="1:13" ht="15.75" x14ac:dyDescent="0.2">
      <c r="A28" s="142" t="s">
        <v>36</v>
      </c>
      <c r="B28" s="156">
        <v>202141</v>
      </c>
      <c r="C28" s="156">
        <v>192579</v>
      </c>
      <c r="D28" s="156">
        <v>394720</v>
      </c>
      <c r="E28" s="156">
        <v>120088</v>
      </c>
      <c r="F28" s="156">
        <v>114441</v>
      </c>
      <c r="G28" s="156">
        <v>234529</v>
      </c>
      <c r="H28" s="156">
        <v>81568</v>
      </c>
      <c r="I28" s="156">
        <v>78115</v>
      </c>
      <c r="J28" s="156">
        <v>159683</v>
      </c>
      <c r="K28" s="156">
        <v>67620</v>
      </c>
      <c r="L28" s="156">
        <v>62080</v>
      </c>
      <c r="M28" s="156">
        <v>129700</v>
      </c>
    </row>
    <row r="29" spans="1:13" ht="15.75" x14ac:dyDescent="0.2">
      <c r="A29" s="142" t="s">
        <v>37</v>
      </c>
      <c r="B29" s="156">
        <v>14013076</v>
      </c>
      <c r="C29" s="156">
        <v>12395364</v>
      </c>
      <c r="D29" s="156">
        <v>26408440</v>
      </c>
      <c r="E29" s="156">
        <v>6135930</v>
      </c>
      <c r="F29" s="156">
        <v>5313067</v>
      </c>
      <c r="G29" s="156">
        <v>11448997</v>
      </c>
      <c r="H29" s="156">
        <v>4237353</v>
      </c>
      <c r="I29" s="156">
        <v>3528929</v>
      </c>
      <c r="J29" s="156">
        <v>7766282</v>
      </c>
      <c r="K29" s="156">
        <v>3167760</v>
      </c>
      <c r="L29" s="156">
        <v>2612229</v>
      </c>
      <c r="M29" s="156">
        <v>5779989</v>
      </c>
    </row>
    <row r="30" spans="1:13" ht="15.75" x14ac:dyDescent="0.2">
      <c r="A30" s="142" t="s">
        <v>38</v>
      </c>
      <c r="B30" s="156">
        <v>579519</v>
      </c>
      <c r="C30" s="156">
        <v>537363</v>
      </c>
      <c r="D30" s="156">
        <v>1116882</v>
      </c>
      <c r="E30" s="156">
        <v>319098</v>
      </c>
      <c r="F30" s="156">
        <v>298642</v>
      </c>
      <c r="G30" s="156">
        <v>617740</v>
      </c>
      <c r="H30" s="156">
        <v>213171</v>
      </c>
      <c r="I30" s="156">
        <v>199643</v>
      </c>
      <c r="J30" s="156">
        <v>412814</v>
      </c>
      <c r="K30" s="156">
        <v>185853</v>
      </c>
      <c r="L30" s="156">
        <v>173959</v>
      </c>
      <c r="M30" s="156">
        <v>359812</v>
      </c>
    </row>
    <row r="31" spans="1:13" ht="15.75" x14ac:dyDescent="0.2">
      <c r="A31" s="142" t="s">
        <v>58</v>
      </c>
      <c r="B31" s="156">
        <v>5146544</v>
      </c>
      <c r="C31" s="156">
        <v>4891373</v>
      </c>
      <c r="D31" s="156">
        <v>10037917</v>
      </c>
      <c r="E31" s="156">
        <v>2694281</v>
      </c>
      <c r="F31" s="156">
        <v>2548107</v>
      </c>
      <c r="G31" s="156">
        <v>5242388</v>
      </c>
      <c r="H31" s="156">
        <v>1815024</v>
      </c>
      <c r="I31" s="156">
        <v>1678989</v>
      </c>
      <c r="J31" s="156">
        <v>3494013</v>
      </c>
      <c r="K31" s="156">
        <v>1543208</v>
      </c>
      <c r="L31" s="156">
        <v>1290930</v>
      </c>
      <c r="M31" s="156">
        <v>2834138</v>
      </c>
    </row>
    <row r="32" spans="1:13" ht="15.75" x14ac:dyDescent="0.2">
      <c r="A32" s="142" t="s">
        <v>40</v>
      </c>
      <c r="B32" s="156">
        <v>18126</v>
      </c>
      <c r="C32" s="156">
        <v>17455</v>
      </c>
      <c r="D32" s="156">
        <v>35581</v>
      </c>
      <c r="E32" s="156">
        <v>11666</v>
      </c>
      <c r="F32" s="156">
        <v>11026</v>
      </c>
      <c r="G32" s="156">
        <v>22692</v>
      </c>
      <c r="H32" s="156">
        <v>7825</v>
      </c>
      <c r="I32" s="156">
        <v>7318</v>
      </c>
      <c r="J32" s="156">
        <v>15143</v>
      </c>
      <c r="K32" s="156">
        <v>7736</v>
      </c>
      <c r="L32" s="156">
        <v>6674</v>
      </c>
      <c r="M32" s="156">
        <v>14410</v>
      </c>
    </row>
    <row r="33" spans="1:13" ht="15.75" x14ac:dyDescent="0.2">
      <c r="A33" s="142" t="s">
        <v>41</v>
      </c>
      <c r="B33" s="156">
        <v>50381</v>
      </c>
      <c r="C33" s="156">
        <v>42392</v>
      </c>
      <c r="D33" s="156">
        <v>92773</v>
      </c>
      <c r="E33" s="156">
        <v>28461</v>
      </c>
      <c r="F33" s="156">
        <v>24227</v>
      </c>
      <c r="G33" s="156">
        <v>52688</v>
      </c>
      <c r="H33" s="156">
        <v>19809</v>
      </c>
      <c r="I33" s="156">
        <v>15524</v>
      </c>
      <c r="J33" s="156">
        <v>35333</v>
      </c>
      <c r="K33" s="156">
        <v>19659</v>
      </c>
      <c r="L33" s="156">
        <v>14489</v>
      </c>
      <c r="M33" s="156">
        <v>34148</v>
      </c>
    </row>
    <row r="34" spans="1:13" ht="15.75" x14ac:dyDescent="0.2">
      <c r="A34" s="142" t="s">
        <v>42</v>
      </c>
      <c r="B34" s="156">
        <v>13119</v>
      </c>
      <c r="C34" s="156">
        <v>12597</v>
      </c>
      <c r="D34" s="156">
        <v>25716</v>
      </c>
      <c r="E34" s="156">
        <v>6745</v>
      </c>
      <c r="F34" s="156">
        <v>6077</v>
      </c>
      <c r="G34" s="156">
        <v>12822</v>
      </c>
      <c r="H34" s="156">
        <v>4326</v>
      </c>
      <c r="I34" s="156">
        <v>3742</v>
      </c>
      <c r="J34" s="156">
        <v>8068</v>
      </c>
      <c r="K34" s="156">
        <v>3561</v>
      </c>
      <c r="L34" s="156">
        <v>3143</v>
      </c>
      <c r="M34" s="156">
        <v>6704</v>
      </c>
    </row>
    <row r="35" spans="1:13" ht="15.75" x14ac:dyDescent="0.2">
      <c r="A35" s="142" t="s">
        <v>43</v>
      </c>
      <c r="B35" s="156">
        <v>7557</v>
      </c>
      <c r="C35" s="156">
        <v>6975</v>
      </c>
      <c r="D35" s="156">
        <v>14532</v>
      </c>
      <c r="E35" s="156">
        <v>4251</v>
      </c>
      <c r="F35" s="156">
        <v>3801</v>
      </c>
      <c r="G35" s="156">
        <v>8052</v>
      </c>
      <c r="H35" s="156">
        <v>2831</v>
      </c>
      <c r="I35" s="156">
        <v>2600</v>
      </c>
      <c r="J35" s="156">
        <v>5431</v>
      </c>
      <c r="K35" s="156">
        <v>3263</v>
      </c>
      <c r="L35" s="156">
        <v>2500</v>
      </c>
      <c r="M35" s="156">
        <v>5763</v>
      </c>
    </row>
    <row r="36" spans="1:13" ht="15.75" x14ac:dyDescent="0.2">
      <c r="A36" s="142" t="s">
        <v>44</v>
      </c>
      <c r="B36" s="156">
        <v>855900</v>
      </c>
      <c r="C36" s="156">
        <v>743827</v>
      </c>
      <c r="D36" s="156">
        <v>1599727</v>
      </c>
      <c r="E36" s="156">
        <v>471105</v>
      </c>
      <c r="F36" s="156">
        <v>415516</v>
      </c>
      <c r="G36" s="156">
        <v>886621</v>
      </c>
      <c r="H36" s="156">
        <v>318652</v>
      </c>
      <c r="I36" s="156">
        <v>268054</v>
      </c>
      <c r="J36" s="156">
        <v>586706</v>
      </c>
      <c r="K36" s="156">
        <v>300847</v>
      </c>
      <c r="L36" s="156">
        <v>240242</v>
      </c>
      <c r="M36" s="156">
        <v>541089</v>
      </c>
    </row>
    <row r="37" spans="1:13" ht="15.75" x14ac:dyDescent="0.2">
      <c r="A37" s="142" t="s">
        <v>59</v>
      </c>
      <c r="B37" s="156">
        <v>3452</v>
      </c>
      <c r="C37" s="156">
        <v>3279</v>
      </c>
      <c r="D37" s="156">
        <v>6731</v>
      </c>
      <c r="E37" s="156">
        <v>2381</v>
      </c>
      <c r="F37" s="156">
        <v>2147</v>
      </c>
      <c r="G37" s="156">
        <v>4528</v>
      </c>
      <c r="H37" s="156">
        <v>1481</v>
      </c>
      <c r="I37" s="156">
        <v>1393</v>
      </c>
      <c r="J37" s="156">
        <v>2874</v>
      </c>
      <c r="K37" s="156">
        <v>1253</v>
      </c>
      <c r="L37" s="156">
        <v>1188</v>
      </c>
      <c r="M37" s="156">
        <v>2441</v>
      </c>
    </row>
    <row r="38" spans="1:13" ht="15.75" x14ac:dyDescent="0.2">
      <c r="A38" s="142" t="s">
        <v>46</v>
      </c>
      <c r="B38" s="156">
        <v>44421</v>
      </c>
      <c r="C38" s="156">
        <v>42409</v>
      </c>
      <c r="D38" s="156">
        <v>86830</v>
      </c>
      <c r="E38" s="156">
        <v>28673</v>
      </c>
      <c r="F38" s="156">
        <v>27731</v>
      </c>
      <c r="G38" s="156">
        <v>56404</v>
      </c>
      <c r="H38" s="156">
        <v>18374</v>
      </c>
      <c r="I38" s="156">
        <v>17668</v>
      </c>
      <c r="J38" s="156">
        <v>36042</v>
      </c>
      <c r="K38" s="156">
        <v>18664</v>
      </c>
      <c r="L38" s="156">
        <v>18008</v>
      </c>
      <c r="M38" s="156">
        <v>36672</v>
      </c>
    </row>
    <row r="39" spans="1:13" ht="15.75" x14ac:dyDescent="0.2">
      <c r="A39" s="142" t="s">
        <v>47</v>
      </c>
      <c r="B39" s="156">
        <v>70460150</v>
      </c>
      <c r="C39" s="156">
        <v>64752509</v>
      </c>
      <c r="D39" s="156">
        <v>135212659</v>
      </c>
      <c r="E39" s="156">
        <v>35878440</v>
      </c>
      <c r="F39" s="156">
        <v>32524989</v>
      </c>
      <c r="G39" s="156">
        <v>68403429</v>
      </c>
      <c r="H39" s="156">
        <v>24038666</v>
      </c>
      <c r="I39" s="156">
        <v>21070444</v>
      </c>
      <c r="J39" s="156">
        <v>45109110</v>
      </c>
      <c r="K39" s="156">
        <v>19606010</v>
      </c>
      <c r="L39" s="156">
        <v>17070662</v>
      </c>
      <c r="M39" s="156">
        <v>36676672</v>
      </c>
    </row>
    <row r="40" spans="1:13" x14ac:dyDescent="0.2">
      <c r="B40" s="157" t="b">
        <f>SUM(B4:B38)=B39</f>
        <v>1</v>
      </c>
      <c r="C40" s="157" t="b">
        <f t="shared" ref="C40:M40" si="0">SUM(C4:C38)=C39</f>
        <v>1</v>
      </c>
      <c r="D40" s="157" t="b">
        <f t="shared" si="0"/>
        <v>1</v>
      </c>
      <c r="E40" s="157" t="b">
        <f t="shared" si="0"/>
        <v>1</v>
      </c>
      <c r="F40" s="157" t="b">
        <f t="shared" si="0"/>
        <v>1</v>
      </c>
      <c r="G40" s="157" t="b">
        <f t="shared" si="0"/>
        <v>1</v>
      </c>
      <c r="H40" s="157" t="b">
        <f t="shared" si="0"/>
        <v>1</v>
      </c>
      <c r="I40" s="157" t="b">
        <f t="shared" si="0"/>
        <v>1</v>
      </c>
      <c r="J40" s="157" t="b">
        <f t="shared" si="0"/>
        <v>1</v>
      </c>
      <c r="K40" s="157" t="b">
        <f t="shared" si="0"/>
        <v>1</v>
      </c>
      <c r="L40" s="157" t="b">
        <f t="shared" si="0"/>
        <v>1</v>
      </c>
      <c r="M40" s="157" t="b">
        <f t="shared" si="0"/>
        <v>1</v>
      </c>
    </row>
  </sheetData>
  <mergeCells count="5"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0" sqref="C10"/>
    </sheetView>
  </sheetViews>
  <sheetFormatPr defaultRowHeight="12.75" x14ac:dyDescent="0.2"/>
  <cols>
    <col min="1" max="1" width="20.42578125" style="153" customWidth="1"/>
    <col min="2" max="2" width="10.42578125" style="153" customWidth="1"/>
    <col min="3" max="3" width="10.5703125" style="153" customWidth="1"/>
    <col min="4" max="4" width="11.7109375" style="153" customWidth="1"/>
    <col min="5" max="6" width="9.5703125" style="153" customWidth="1"/>
    <col min="7" max="7" width="11" style="153" customWidth="1"/>
    <col min="8" max="10" width="9.5703125" style="153" customWidth="1"/>
    <col min="11" max="256" width="9.140625" style="153"/>
    <col min="257" max="257" width="20.42578125" style="153" customWidth="1"/>
    <col min="258" max="258" width="10.42578125" style="153" customWidth="1"/>
    <col min="259" max="259" width="10.5703125" style="153" customWidth="1"/>
    <col min="260" max="260" width="11.7109375" style="153" customWidth="1"/>
    <col min="261" max="262" width="9.5703125" style="153" customWidth="1"/>
    <col min="263" max="263" width="11" style="153" customWidth="1"/>
    <col min="264" max="266" width="9.5703125" style="153" customWidth="1"/>
    <col min="267" max="512" width="9.140625" style="153"/>
    <col min="513" max="513" width="20.42578125" style="153" customWidth="1"/>
    <col min="514" max="514" width="10.42578125" style="153" customWidth="1"/>
    <col min="515" max="515" width="10.5703125" style="153" customWidth="1"/>
    <col min="516" max="516" width="11.7109375" style="153" customWidth="1"/>
    <col min="517" max="518" width="9.5703125" style="153" customWidth="1"/>
    <col min="519" max="519" width="11" style="153" customWidth="1"/>
    <col min="520" max="522" width="9.5703125" style="153" customWidth="1"/>
    <col min="523" max="768" width="9.140625" style="153"/>
    <col min="769" max="769" width="20.42578125" style="153" customWidth="1"/>
    <col min="770" max="770" width="10.42578125" style="153" customWidth="1"/>
    <col min="771" max="771" width="10.5703125" style="153" customWidth="1"/>
    <col min="772" max="772" width="11.7109375" style="153" customWidth="1"/>
    <col min="773" max="774" width="9.5703125" style="153" customWidth="1"/>
    <col min="775" max="775" width="11" style="153" customWidth="1"/>
    <col min="776" max="778" width="9.5703125" style="153" customWidth="1"/>
    <col min="779" max="1024" width="9.140625" style="153"/>
    <col min="1025" max="1025" width="20.42578125" style="153" customWidth="1"/>
    <col min="1026" max="1026" width="10.42578125" style="153" customWidth="1"/>
    <col min="1027" max="1027" width="10.5703125" style="153" customWidth="1"/>
    <col min="1028" max="1028" width="11.7109375" style="153" customWidth="1"/>
    <col min="1029" max="1030" width="9.5703125" style="153" customWidth="1"/>
    <col min="1031" max="1031" width="11" style="153" customWidth="1"/>
    <col min="1032" max="1034" width="9.5703125" style="153" customWidth="1"/>
    <col min="1035" max="1280" width="9.140625" style="153"/>
    <col min="1281" max="1281" width="20.42578125" style="153" customWidth="1"/>
    <col min="1282" max="1282" width="10.42578125" style="153" customWidth="1"/>
    <col min="1283" max="1283" width="10.5703125" style="153" customWidth="1"/>
    <col min="1284" max="1284" width="11.7109375" style="153" customWidth="1"/>
    <col min="1285" max="1286" width="9.5703125" style="153" customWidth="1"/>
    <col min="1287" max="1287" width="11" style="153" customWidth="1"/>
    <col min="1288" max="1290" width="9.5703125" style="153" customWidth="1"/>
    <col min="1291" max="1536" width="9.140625" style="153"/>
    <col min="1537" max="1537" width="20.42578125" style="153" customWidth="1"/>
    <col min="1538" max="1538" width="10.42578125" style="153" customWidth="1"/>
    <col min="1539" max="1539" width="10.5703125" style="153" customWidth="1"/>
    <col min="1540" max="1540" width="11.7109375" style="153" customWidth="1"/>
    <col min="1541" max="1542" width="9.5703125" style="153" customWidth="1"/>
    <col min="1543" max="1543" width="11" style="153" customWidth="1"/>
    <col min="1544" max="1546" width="9.5703125" style="153" customWidth="1"/>
    <col min="1547" max="1792" width="9.140625" style="153"/>
    <col min="1793" max="1793" width="20.42578125" style="153" customWidth="1"/>
    <col min="1794" max="1794" width="10.42578125" style="153" customWidth="1"/>
    <col min="1795" max="1795" width="10.5703125" style="153" customWidth="1"/>
    <col min="1796" max="1796" width="11.7109375" style="153" customWidth="1"/>
    <col min="1797" max="1798" width="9.5703125" style="153" customWidth="1"/>
    <col min="1799" max="1799" width="11" style="153" customWidth="1"/>
    <col min="1800" max="1802" width="9.5703125" style="153" customWidth="1"/>
    <col min="1803" max="2048" width="9.140625" style="153"/>
    <col min="2049" max="2049" width="20.42578125" style="153" customWidth="1"/>
    <col min="2050" max="2050" width="10.42578125" style="153" customWidth="1"/>
    <col min="2051" max="2051" width="10.5703125" style="153" customWidth="1"/>
    <col min="2052" max="2052" width="11.7109375" style="153" customWidth="1"/>
    <col min="2053" max="2054" width="9.5703125" style="153" customWidth="1"/>
    <col min="2055" max="2055" width="11" style="153" customWidth="1"/>
    <col min="2056" max="2058" width="9.5703125" style="153" customWidth="1"/>
    <col min="2059" max="2304" width="9.140625" style="153"/>
    <col min="2305" max="2305" width="20.42578125" style="153" customWidth="1"/>
    <col min="2306" max="2306" width="10.42578125" style="153" customWidth="1"/>
    <col min="2307" max="2307" width="10.5703125" style="153" customWidth="1"/>
    <col min="2308" max="2308" width="11.7109375" style="153" customWidth="1"/>
    <col min="2309" max="2310" width="9.5703125" style="153" customWidth="1"/>
    <col min="2311" max="2311" width="11" style="153" customWidth="1"/>
    <col min="2312" max="2314" width="9.5703125" style="153" customWidth="1"/>
    <col min="2315" max="2560" width="9.140625" style="153"/>
    <col min="2561" max="2561" width="20.42578125" style="153" customWidth="1"/>
    <col min="2562" max="2562" width="10.42578125" style="153" customWidth="1"/>
    <col min="2563" max="2563" width="10.5703125" style="153" customWidth="1"/>
    <col min="2564" max="2564" width="11.7109375" style="153" customWidth="1"/>
    <col min="2565" max="2566" width="9.5703125" style="153" customWidth="1"/>
    <col min="2567" max="2567" width="11" style="153" customWidth="1"/>
    <col min="2568" max="2570" width="9.5703125" style="153" customWidth="1"/>
    <col min="2571" max="2816" width="9.140625" style="153"/>
    <col min="2817" max="2817" width="20.42578125" style="153" customWidth="1"/>
    <col min="2818" max="2818" width="10.42578125" style="153" customWidth="1"/>
    <col min="2819" max="2819" width="10.5703125" style="153" customWidth="1"/>
    <col min="2820" max="2820" width="11.7109375" style="153" customWidth="1"/>
    <col min="2821" max="2822" width="9.5703125" style="153" customWidth="1"/>
    <col min="2823" max="2823" width="11" style="153" customWidth="1"/>
    <col min="2824" max="2826" width="9.5703125" style="153" customWidth="1"/>
    <col min="2827" max="3072" width="9.140625" style="153"/>
    <col min="3073" max="3073" width="20.42578125" style="153" customWidth="1"/>
    <col min="3074" max="3074" width="10.42578125" style="153" customWidth="1"/>
    <col min="3075" max="3075" width="10.5703125" style="153" customWidth="1"/>
    <col min="3076" max="3076" width="11.7109375" style="153" customWidth="1"/>
    <col min="3077" max="3078" width="9.5703125" style="153" customWidth="1"/>
    <col min="3079" max="3079" width="11" style="153" customWidth="1"/>
    <col min="3080" max="3082" width="9.5703125" style="153" customWidth="1"/>
    <col min="3083" max="3328" width="9.140625" style="153"/>
    <col min="3329" max="3329" width="20.42578125" style="153" customWidth="1"/>
    <col min="3330" max="3330" width="10.42578125" style="153" customWidth="1"/>
    <col min="3331" max="3331" width="10.5703125" style="153" customWidth="1"/>
    <col min="3332" max="3332" width="11.7109375" style="153" customWidth="1"/>
    <col min="3333" max="3334" width="9.5703125" style="153" customWidth="1"/>
    <col min="3335" max="3335" width="11" style="153" customWidth="1"/>
    <col min="3336" max="3338" width="9.5703125" style="153" customWidth="1"/>
    <col min="3339" max="3584" width="9.140625" style="153"/>
    <col min="3585" max="3585" width="20.42578125" style="153" customWidth="1"/>
    <col min="3586" max="3586" width="10.42578125" style="153" customWidth="1"/>
    <col min="3587" max="3587" width="10.5703125" style="153" customWidth="1"/>
    <col min="3588" max="3588" width="11.7109375" style="153" customWidth="1"/>
    <col min="3589" max="3590" width="9.5703125" style="153" customWidth="1"/>
    <col min="3591" max="3591" width="11" style="153" customWidth="1"/>
    <col min="3592" max="3594" width="9.5703125" style="153" customWidth="1"/>
    <col min="3595" max="3840" width="9.140625" style="153"/>
    <col min="3841" max="3841" width="20.42578125" style="153" customWidth="1"/>
    <col min="3842" max="3842" width="10.42578125" style="153" customWidth="1"/>
    <col min="3843" max="3843" width="10.5703125" style="153" customWidth="1"/>
    <col min="3844" max="3844" width="11.7109375" style="153" customWidth="1"/>
    <col min="3845" max="3846" width="9.5703125" style="153" customWidth="1"/>
    <col min="3847" max="3847" width="11" style="153" customWidth="1"/>
    <col min="3848" max="3850" width="9.5703125" style="153" customWidth="1"/>
    <col min="3851" max="4096" width="9.140625" style="153"/>
    <col min="4097" max="4097" width="20.42578125" style="153" customWidth="1"/>
    <col min="4098" max="4098" width="10.42578125" style="153" customWidth="1"/>
    <col min="4099" max="4099" width="10.5703125" style="153" customWidth="1"/>
    <col min="4100" max="4100" width="11.7109375" style="153" customWidth="1"/>
    <col min="4101" max="4102" width="9.5703125" style="153" customWidth="1"/>
    <col min="4103" max="4103" width="11" style="153" customWidth="1"/>
    <col min="4104" max="4106" width="9.5703125" style="153" customWidth="1"/>
    <col min="4107" max="4352" width="9.140625" style="153"/>
    <col min="4353" max="4353" width="20.42578125" style="153" customWidth="1"/>
    <col min="4354" max="4354" width="10.42578125" style="153" customWidth="1"/>
    <col min="4355" max="4355" width="10.5703125" style="153" customWidth="1"/>
    <col min="4356" max="4356" width="11.7109375" style="153" customWidth="1"/>
    <col min="4357" max="4358" width="9.5703125" style="153" customWidth="1"/>
    <col min="4359" max="4359" width="11" style="153" customWidth="1"/>
    <col min="4360" max="4362" width="9.5703125" style="153" customWidth="1"/>
    <col min="4363" max="4608" width="9.140625" style="153"/>
    <col min="4609" max="4609" width="20.42578125" style="153" customWidth="1"/>
    <col min="4610" max="4610" width="10.42578125" style="153" customWidth="1"/>
    <col min="4611" max="4611" width="10.5703125" style="153" customWidth="1"/>
    <col min="4612" max="4612" width="11.7109375" style="153" customWidth="1"/>
    <col min="4613" max="4614" width="9.5703125" style="153" customWidth="1"/>
    <col min="4615" max="4615" width="11" style="153" customWidth="1"/>
    <col min="4616" max="4618" width="9.5703125" style="153" customWidth="1"/>
    <col min="4619" max="4864" width="9.140625" style="153"/>
    <col min="4865" max="4865" width="20.42578125" style="153" customWidth="1"/>
    <col min="4866" max="4866" width="10.42578125" style="153" customWidth="1"/>
    <col min="4867" max="4867" width="10.5703125" style="153" customWidth="1"/>
    <col min="4868" max="4868" width="11.7109375" style="153" customWidth="1"/>
    <col min="4869" max="4870" width="9.5703125" style="153" customWidth="1"/>
    <col min="4871" max="4871" width="11" style="153" customWidth="1"/>
    <col min="4872" max="4874" width="9.5703125" style="153" customWidth="1"/>
    <col min="4875" max="5120" width="9.140625" style="153"/>
    <col min="5121" max="5121" width="20.42578125" style="153" customWidth="1"/>
    <col min="5122" max="5122" width="10.42578125" style="153" customWidth="1"/>
    <col min="5123" max="5123" width="10.5703125" style="153" customWidth="1"/>
    <col min="5124" max="5124" width="11.7109375" style="153" customWidth="1"/>
    <col min="5125" max="5126" width="9.5703125" style="153" customWidth="1"/>
    <col min="5127" max="5127" width="11" style="153" customWidth="1"/>
    <col min="5128" max="5130" width="9.5703125" style="153" customWidth="1"/>
    <col min="5131" max="5376" width="9.140625" style="153"/>
    <col min="5377" max="5377" width="20.42578125" style="153" customWidth="1"/>
    <col min="5378" max="5378" width="10.42578125" style="153" customWidth="1"/>
    <col min="5379" max="5379" width="10.5703125" style="153" customWidth="1"/>
    <col min="5380" max="5380" width="11.7109375" style="153" customWidth="1"/>
    <col min="5381" max="5382" width="9.5703125" style="153" customWidth="1"/>
    <col min="5383" max="5383" width="11" style="153" customWidth="1"/>
    <col min="5384" max="5386" width="9.5703125" style="153" customWidth="1"/>
    <col min="5387" max="5632" width="9.140625" style="153"/>
    <col min="5633" max="5633" width="20.42578125" style="153" customWidth="1"/>
    <col min="5634" max="5634" width="10.42578125" style="153" customWidth="1"/>
    <col min="5635" max="5635" width="10.5703125" style="153" customWidth="1"/>
    <col min="5636" max="5636" width="11.7109375" style="153" customWidth="1"/>
    <col min="5637" max="5638" width="9.5703125" style="153" customWidth="1"/>
    <col min="5639" max="5639" width="11" style="153" customWidth="1"/>
    <col min="5640" max="5642" width="9.5703125" style="153" customWidth="1"/>
    <col min="5643" max="5888" width="9.140625" style="153"/>
    <col min="5889" max="5889" width="20.42578125" style="153" customWidth="1"/>
    <col min="5890" max="5890" width="10.42578125" style="153" customWidth="1"/>
    <col min="5891" max="5891" width="10.5703125" style="153" customWidth="1"/>
    <col min="5892" max="5892" width="11.7109375" style="153" customWidth="1"/>
    <col min="5893" max="5894" width="9.5703125" style="153" customWidth="1"/>
    <col min="5895" max="5895" width="11" style="153" customWidth="1"/>
    <col min="5896" max="5898" width="9.5703125" style="153" customWidth="1"/>
    <col min="5899" max="6144" width="9.140625" style="153"/>
    <col min="6145" max="6145" width="20.42578125" style="153" customWidth="1"/>
    <col min="6146" max="6146" width="10.42578125" style="153" customWidth="1"/>
    <col min="6147" max="6147" width="10.5703125" style="153" customWidth="1"/>
    <col min="6148" max="6148" width="11.7109375" style="153" customWidth="1"/>
    <col min="6149" max="6150" width="9.5703125" style="153" customWidth="1"/>
    <col min="6151" max="6151" width="11" style="153" customWidth="1"/>
    <col min="6152" max="6154" width="9.5703125" style="153" customWidth="1"/>
    <col min="6155" max="6400" width="9.140625" style="153"/>
    <col min="6401" max="6401" width="20.42578125" style="153" customWidth="1"/>
    <col min="6402" max="6402" width="10.42578125" style="153" customWidth="1"/>
    <col min="6403" max="6403" width="10.5703125" style="153" customWidth="1"/>
    <col min="6404" max="6404" width="11.7109375" style="153" customWidth="1"/>
    <col min="6405" max="6406" width="9.5703125" style="153" customWidth="1"/>
    <col min="6407" max="6407" width="11" style="153" customWidth="1"/>
    <col min="6408" max="6410" width="9.5703125" style="153" customWidth="1"/>
    <col min="6411" max="6656" width="9.140625" style="153"/>
    <col min="6657" max="6657" width="20.42578125" style="153" customWidth="1"/>
    <col min="6658" max="6658" width="10.42578125" style="153" customWidth="1"/>
    <col min="6659" max="6659" width="10.5703125" style="153" customWidth="1"/>
    <col min="6660" max="6660" width="11.7109375" style="153" customWidth="1"/>
    <col min="6661" max="6662" width="9.5703125" style="153" customWidth="1"/>
    <col min="6663" max="6663" width="11" style="153" customWidth="1"/>
    <col min="6664" max="6666" width="9.5703125" style="153" customWidth="1"/>
    <col min="6667" max="6912" width="9.140625" style="153"/>
    <col min="6913" max="6913" width="20.42578125" style="153" customWidth="1"/>
    <col min="6914" max="6914" width="10.42578125" style="153" customWidth="1"/>
    <col min="6915" max="6915" width="10.5703125" style="153" customWidth="1"/>
    <col min="6916" max="6916" width="11.7109375" style="153" customWidth="1"/>
    <col min="6917" max="6918" width="9.5703125" style="153" customWidth="1"/>
    <col min="6919" max="6919" width="11" style="153" customWidth="1"/>
    <col min="6920" max="6922" width="9.5703125" style="153" customWidth="1"/>
    <col min="6923" max="7168" width="9.140625" style="153"/>
    <col min="7169" max="7169" width="20.42578125" style="153" customWidth="1"/>
    <col min="7170" max="7170" width="10.42578125" style="153" customWidth="1"/>
    <col min="7171" max="7171" width="10.5703125" style="153" customWidth="1"/>
    <col min="7172" max="7172" width="11.7109375" style="153" customWidth="1"/>
    <col min="7173" max="7174" width="9.5703125" style="153" customWidth="1"/>
    <col min="7175" max="7175" width="11" style="153" customWidth="1"/>
    <col min="7176" max="7178" width="9.5703125" style="153" customWidth="1"/>
    <col min="7179" max="7424" width="9.140625" style="153"/>
    <col min="7425" max="7425" width="20.42578125" style="153" customWidth="1"/>
    <col min="7426" max="7426" width="10.42578125" style="153" customWidth="1"/>
    <col min="7427" max="7427" width="10.5703125" style="153" customWidth="1"/>
    <col min="7428" max="7428" width="11.7109375" style="153" customWidth="1"/>
    <col min="7429" max="7430" width="9.5703125" style="153" customWidth="1"/>
    <col min="7431" max="7431" width="11" style="153" customWidth="1"/>
    <col min="7432" max="7434" width="9.5703125" style="153" customWidth="1"/>
    <col min="7435" max="7680" width="9.140625" style="153"/>
    <col min="7681" max="7681" width="20.42578125" style="153" customWidth="1"/>
    <col min="7682" max="7682" width="10.42578125" style="153" customWidth="1"/>
    <col min="7683" max="7683" width="10.5703125" style="153" customWidth="1"/>
    <col min="7684" max="7684" width="11.7109375" style="153" customWidth="1"/>
    <col min="7685" max="7686" width="9.5703125" style="153" customWidth="1"/>
    <col min="7687" max="7687" width="11" style="153" customWidth="1"/>
    <col min="7688" max="7690" width="9.5703125" style="153" customWidth="1"/>
    <col min="7691" max="7936" width="9.140625" style="153"/>
    <col min="7937" max="7937" width="20.42578125" style="153" customWidth="1"/>
    <col min="7938" max="7938" width="10.42578125" style="153" customWidth="1"/>
    <col min="7939" max="7939" width="10.5703125" style="153" customWidth="1"/>
    <col min="7940" max="7940" width="11.7109375" style="153" customWidth="1"/>
    <col min="7941" max="7942" width="9.5703125" style="153" customWidth="1"/>
    <col min="7943" max="7943" width="11" style="153" customWidth="1"/>
    <col min="7944" max="7946" width="9.5703125" style="153" customWidth="1"/>
    <col min="7947" max="8192" width="9.140625" style="153"/>
    <col min="8193" max="8193" width="20.42578125" style="153" customWidth="1"/>
    <col min="8194" max="8194" width="10.42578125" style="153" customWidth="1"/>
    <col min="8195" max="8195" width="10.5703125" style="153" customWidth="1"/>
    <col min="8196" max="8196" width="11.7109375" style="153" customWidth="1"/>
    <col min="8197" max="8198" width="9.5703125" style="153" customWidth="1"/>
    <col min="8199" max="8199" width="11" style="153" customWidth="1"/>
    <col min="8200" max="8202" width="9.5703125" style="153" customWidth="1"/>
    <col min="8203" max="8448" width="9.140625" style="153"/>
    <col min="8449" max="8449" width="20.42578125" style="153" customWidth="1"/>
    <col min="8450" max="8450" width="10.42578125" style="153" customWidth="1"/>
    <col min="8451" max="8451" width="10.5703125" style="153" customWidth="1"/>
    <col min="8452" max="8452" width="11.7109375" style="153" customWidth="1"/>
    <col min="8453" max="8454" width="9.5703125" style="153" customWidth="1"/>
    <col min="8455" max="8455" width="11" style="153" customWidth="1"/>
    <col min="8456" max="8458" width="9.5703125" style="153" customWidth="1"/>
    <col min="8459" max="8704" width="9.140625" style="153"/>
    <col min="8705" max="8705" width="20.42578125" style="153" customWidth="1"/>
    <col min="8706" max="8706" width="10.42578125" style="153" customWidth="1"/>
    <col min="8707" max="8707" width="10.5703125" style="153" customWidth="1"/>
    <col min="8708" max="8708" width="11.7109375" style="153" customWidth="1"/>
    <col min="8709" max="8710" width="9.5703125" style="153" customWidth="1"/>
    <col min="8711" max="8711" width="11" style="153" customWidth="1"/>
    <col min="8712" max="8714" width="9.5703125" style="153" customWidth="1"/>
    <col min="8715" max="8960" width="9.140625" style="153"/>
    <col min="8961" max="8961" width="20.42578125" style="153" customWidth="1"/>
    <col min="8962" max="8962" width="10.42578125" style="153" customWidth="1"/>
    <col min="8963" max="8963" width="10.5703125" style="153" customWidth="1"/>
    <col min="8964" max="8964" width="11.7109375" style="153" customWidth="1"/>
    <col min="8965" max="8966" width="9.5703125" style="153" customWidth="1"/>
    <col min="8967" max="8967" width="11" style="153" customWidth="1"/>
    <col min="8968" max="8970" width="9.5703125" style="153" customWidth="1"/>
    <col min="8971" max="9216" width="9.140625" style="153"/>
    <col min="9217" max="9217" width="20.42578125" style="153" customWidth="1"/>
    <col min="9218" max="9218" width="10.42578125" style="153" customWidth="1"/>
    <col min="9219" max="9219" width="10.5703125" style="153" customWidth="1"/>
    <col min="9220" max="9220" width="11.7109375" style="153" customWidth="1"/>
    <col min="9221" max="9222" width="9.5703125" style="153" customWidth="1"/>
    <col min="9223" max="9223" width="11" style="153" customWidth="1"/>
    <col min="9224" max="9226" width="9.5703125" style="153" customWidth="1"/>
    <col min="9227" max="9472" width="9.140625" style="153"/>
    <col min="9473" max="9473" width="20.42578125" style="153" customWidth="1"/>
    <col min="9474" max="9474" width="10.42578125" style="153" customWidth="1"/>
    <col min="9475" max="9475" width="10.5703125" style="153" customWidth="1"/>
    <col min="9476" max="9476" width="11.7109375" style="153" customWidth="1"/>
    <col min="9477" max="9478" width="9.5703125" style="153" customWidth="1"/>
    <col min="9479" max="9479" width="11" style="153" customWidth="1"/>
    <col min="9480" max="9482" width="9.5703125" style="153" customWidth="1"/>
    <col min="9483" max="9728" width="9.140625" style="153"/>
    <col min="9729" max="9729" width="20.42578125" style="153" customWidth="1"/>
    <col min="9730" max="9730" width="10.42578125" style="153" customWidth="1"/>
    <col min="9731" max="9731" width="10.5703125" style="153" customWidth="1"/>
    <col min="9732" max="9732" width="11.7109375" style="153" customWidth="1"/>
    <col min="9733" max="9734" width="9.5703125" style="153" customWidth="1"/>
    <col min="9735" max="9735" width="11" style="153" customWidth="1"/>
    <col min="9736" max="9738" width="9.5703125" style="153" customWidth="1"/>
    <col min="9739" max="9984" width="9.140625" style="153"/>
    <col min="9985" max="9985" width="20.42578125" style="153" customWidth="1"/>
    <col min="9986" max="9986" width="10.42578125" style="153" customWidth="1"/>
    <col min="9987" max="9987" width="10.5703125" style="153" customWidth="1"/>
    <col min="9988" max="9988" width="11.7109375" style="153" customWidth="1"/>
    <col min="9989" max="9990" width="9.5703125" style="153" customWidth="1"/>
    <col min="9991" max="9991" width="11" style="153" customWidth="1"/>
    <col min="9992" max="9994" width="9.5703125" style="153" customWidth="1"/>
    <col min="9995" max="10240" width="9.140625" style="153"/>
    <col min="10241" max="10241" width="20.42578125" style="153" customWidth="1"/>
    <col min="10242" max="10242" width="10.42578125" style="153" customWidth="1"/>
    <col min="10243" max="10243" width="10.5703125" style="153" customWidth="1"/>
    <col min="10244" max="10244" width="11.7109375" style="153" customWidth="1"/>
    <col min="10245" max="10246" width="9.5703125" style="153" customWidth="1"/>
    <col min="10247" max="10247" width="11" style="153" customWidth="1"/>
    <col min="10248" max="10250" width="9.5703125" style="153" customWidth="1"/>
    <col min="10251" max="10496" width="9.140625" style="153"/>
    <col min="10497" max="10497" width="20.42578125" style="153" customWidth="1"/>
    <col min="10498" max="10498" width="10.42578125" style="153" customWidth="1"/>
    <col min="10499" max="10499" width="10.5703125" style="153" customWidth="1"/>
    <col min="10500" max="10500" width="11.7109375" style="153" customWidth="1"/>
    <col min="10501" max="10502" width="9.5703125" style="153" customWidth="1"/>
    <col min="10503" max="10503" width="11" style="153" customWidth="1"/>
    <col min="10504" max="10506" width="9.5703125" style="153" customWidth="1"/>
    <col min="10507" max="10752" width="9.140625" style="153"/>
    <col min="10753" max="10753" width="20.42578125" style="153" customWidth="1"/>
    <col min="10754" max="10754" width="10.42578125" style="153" customWidth="1"/>
    <col min="10755" max="10755" width="10.5703125" style="153" customWidth="1"/>
    <col min="10756" max="10756" width="11.7109375" style="153" customWidth="1"/>
    <col min="10757" max="10758" width="9.5703125" style="153" customWidth="1"/>
    <col min="10759" max="10759" width="11" style="153" customWidth="1"/>
    <col min="10760" max="10762" width="9.5703125" style="153" customWidth="1"/>
    <col min="10763" max="11008" width="9.140625" style="153"/>
    <col min="11009" max="11009" width="20.42578125" style="153" customWidth="1"/>
    <col min="11010" max="11010" width="10.42578125" style="153" customWidth="1"/>
    <col min="11011" max="11011" width="10.5703125" style="153" customWidth="1"/>
    <col min="11012" max="11012" width="11.7109375" style="153" customWidth="1"/>
    <col min="11013" max="11014" width="9.5703125" style="153" customWidth="1"/>
    <col min="11015" max="11015" width="11" style="153" customWidth="1"/>
    <col min="11016" max="11018" width="9.5703125" style="153" customWidth="1"/>
    <col min="11019" max="11264" width="9.140625" style="153"/>
    <col min="11265" max="11265" width="20.42578125" style="153" customWidth="1"/>
    <col min="11266" max="11266" width="10.42578125" style="153" customWidth="1"/>
    <col min="11267" max="11267" width="10.5703125" style="153" customWidth="1"/>
    <col min="11268" max="11268" width="11.7109375" style="153" customWidth="1"/>
    <col min="11269" max="11270" width="9.5703125" style="153" customWidth="1"/>
    <col min="11271" max="11271" width="11" style="153" customWidth="1"/>
    <col min="11272" max="11274" width="9.5703125" style="153" customWidth="1"/>
    <col min="11275" max="11520" width="9.140625" style="153"/>
    <col min="11521" max="11521" width="20.42578125" style="153" customWidth="1"/>
    <col min="11522" max="11522" width="10.42578125" style="153" customWidth="1"/>
    <col min="11523" max="11523" width="10.5703125" style="153" customWidth="1"/>
    <col min="11524" max="11524" width="11.7109375" style="153" customWidth="1"/>
    <col min="11525" max="11526" width="9.5703125" style="153" customWidth="1"/>
    <col min="11527" max="11527" width="11" style="153" customWidth="1"/>
    <col min="11528" max="11530" width="9.5703125" style="153" customWidth="1"/>
    <col min="11531" max="11776" width="9.140625" style="153"/>
    <col min="11777" max="11777" width="20.42578125" style="153" customWidth="1"/>
    <col min="11778" max="11778" width="10.42578125" style="153" customWidth="1"/>
    <col min="11779" max="11779" width="10.5703125" style="153" customWidth="1"/>
    <col min="11780" max="11780" width="11.7109375" style="153" customWidth="1"/>
    <col min="11781" max="11782" width="9.5703125" style="153" customWidth="1"/>
    <col min="11783" max="11783" width="11" style="153" customWidth="1"/>
    <col min="11784" max="11786" width="9.5703125" style="153" customWidth="1"/>
    <col min="11787" max="12032" width="9.140625" style="153"/>
    <col min="12033" max="12033" width="20.42578125" style="153" customWidth="1"/>
    <col min="12034" max="12034" width="10.42578125" style="153" customWidth="1"/>
    <col min="12035" max="12035" width="10.5703125" style="153" customWidth="1"/>
    <col min="12036" max="12036" width="11.7109375" style="153" customWidth="1"/>
    <col min="12037" max="12038" width="9.5703125" style="153" customWidth="1"/>
    <col min="12039" max="12039" width="11" style="153" customWidth="1"/>
    <col min="12040" max="12042" width="9.5703125" style="153" customWidth="1"/>
    <col min="12043" max="12288" width="9.140625" style="153"/>
    <col min="12289" max="12289" width="20.42578125" style="153" customWidth="1"/>
    <col min="12290" max="12290" width="10.42578125" style="153" customWidth="1"/>
    <col min="12291" max="12291" width="10.5703125" style="153" customWidth="1"/>
    <col min="12292" max="12292" width="11.7109375" style="153" customWidth="1"/>
    <col min="12293" max="12294" width="9.5703125" style="153" customWidth="1"/>
    <col min="12295" max="12295" width="11" style="153" customWidth="1"/>
    <col min="12296" max="12298" width="9.5703125" style="153" customWidth="1"/>
    <col min="12299" max="12544" width="9.140625" style="153"/>
    <col min="12545" max="12545" width="20.42578125" style="153" customWidth="1"/>
    <col min="12546" max="12546" width="10.42578125" style="153" customWidth="1"/>
    <col min="12547" max="12547" width="10.5703125" style="153" customWidth="1"/>
    <col min="12548" max="12548" width="11.7109375" style="153" customWidth="1"/>
    <col min="12549" max="12550" width="9.5703125" style="153" customWidth="1"/>
    <col min="12551" max="12551" width="11" style="153" customWidth="1"/>
    <col min="12552" max="12554" width="9.5703125" style="153" customWidth="1"/>
    <col min="12555" max="12800" width="9.140625" style="153"/>
    <col min="12801" max="12801" width="20.42578125" style="153" customWidth="1"/>
    <col min="12802" max="12802" width="10.42578125" style="153" customWidth="1"/>
    <col min="12803" max="12803" width="10.5703125" style="153" customWidth="1"/>
    <col min="12804" max="12804" width="11.7109375" style="153" customWidth="1"/>
    <col min="12805" max="12806" width="9.5703125" style="153" customWidth="1"/>
    <col min="12807" max="12807" width="11" style="153" customWidth="1"/>
    <col min="12808" max="12810" width="9.5703125" style="153" customWidth="1"/>
    <col min="12811" max="13056" width="9.140625" style="153"/>
    <col min="13057" max="13057" width="20.42578125" style="153" customWidth="1"/>
    <col min="13058" max="13058" width="10.42578125" style="153" customWidth="1"/>
    <col min="13059" max="13059" width="10.5703125" style="153" customWidth="1"/>
    <col min="13060" max="13060" width="11.7109375" style="153" customWidth="1"/>
    <col min="13061" max="13062" width="9.5703125" style="153" customWidth="1"/>
    <col min="13063" max="13063" width="11" style="153" customWidth="1"/>
    <col min="13064" max="13066" width="9.5703125" style="153" customWidth="1"/>
    <col min="13067" max="13312" width="9.140625" style="153"/>
    <col min="13313" max="13313" width="20.42578125" style="153" customWidth="1"/>
    <col min="13314" max="13314" width="10.42578125" style="153" customWidth="1"/>
    <col min="13315" max="13315" width="10.5703125" style="153" customWidth="1"/>
    <col min="13316" max="13316" width="11.7109375" style="153" customWidth="1"/>
    <col min="13317" max="13318" width="9.5703125" style="153" customWidth="1"/>
    <col min="13319" max="13319" width="11" style="153" customWidth="1"/>
    <col min="13320" max="13322" width="9.5703125" style="153" customWidth="1"/>
    <col min="13323" max="13568" width="9.140625" style="153"/>
    <col min="13569" max="13569" width="20.42578125" style="153" customWidth="1"/>
    <col min="13570" max="13570" width="10.42578125" style="153" customWidth="1"/>
    <col min="13571" max="13571" width="10.5703125" style="153" customWidth="1"/>
    <col min="13572" max="13572" width="11.7109375" style="153" customWidth="1"/>
    <col min="13573" max="13574" width="9.5703125" style="153" customWidth="1"/>
    <col min="13575" max="13575" width="11" style="153" customWidth="1"/>
    <col min="13576" max="13578" width="9.5703125" style="153" customWidth="1"/>
    <col min="13579" max="13824" width="9.140625" style="153"/>
    <col min="13825" max="13825" width="20.42578125" style="153" customWidth="1"/>
    <col min="13826" max="13826" width="10.42578125" style="153" customWidth="1"/>
    <col min="13827" max="13827" width="10.5703125" style="153" customWidth="1"/>
    <col min="13828" max="13828" width="11.7109375" style="153" customWidth="1"/>
    <col min="13829" max="13830" width="9.5703125" style="153" customWidth="1"/>
    <col min="13831" max="13831" width="11" style="153" customWidth="1"/>
    <col min="13832" max="13834" width="9.5703125" style="153" customWidth="1"/>
    <col min="13835" max="14080" width="9.140625" style="153"/>
    <col min="14081" max="14081" width="20.42578125" style="153" customWidth="1"/>
    <col min="14082" max="14082" width="10.42578125" style="153" customWidth="1"/>
    <col min="14083" max="14083" width="10.5703125" style="153" customWidth="1"/>
    <col min="14084" max="14084" width="11.7109375" style="153" customWidth="1"/>
    <col min="14085" max="14086" width="9.5703125" style="153" customWidth="1"/>
    <col min="14087" max="14087" width="11" style="153" customWidth="1"/>
    <col min="14088" max="14090" width="9.5703125" style="153" customWidth="1"/>
    <col min="14091" max="14336" width="9.140625" style="153"/>
    <col min="14337" max="14337" width="20.42578125" style="153" customWidth="1"/>
    <col min="14338" max="14338" width="10.42578125" style="153" customWidth="1"/>
    <col min="14339" max="14339" width="10.5703125" style="153" customWidth="1"/>
    <col min="14340" max="14340" width="11.7109375" style="153" customWidth="1"/>
    <col min="14341" max="14342" width="9.5703125" style="153" customWidth="1"/>
    <col min="14343" max="14343" width="11" style="153" customWidth="1"/>
    <col min="14344" max="14346" width="9.5703125" style="153" customWidth="1"/>
    <col min="14347" max="14592" width="9.140625" style="153"/>
    <col min="14593" max="14593" width="20.42578125" style="153" customWidth="1"/>
    <col min="14594" max="14594" width="10.42578125" style="153" customWidth="1"/>
    <col min="14595" max="14595" width="10.5703125" style="153" customWidth="1"/>
    <col min="14596" max="14596" width="11.7109375" style="153" customWidth="1"/>
    <col min="14597" max="14598" width="9.5703125" style="153" customWidth="1"/>
    <col min="14599" max="14599" width="11" style="153" customWidth="1"/>
    <col min="14600" max="14602" width="9.5703125" style="153" customWidth="1"/>
    <col min="14603" max="14848" width="9.140625" style="153"/>
    <col min="14849" max="14849" width="20.42578125" style="153" customWidth="1"/>
    <col min="14850" max="14850" width="10.42578125" style="153" customWidth="1"/>
    <col min="14851" max="14851" width="10.5703125" style="153" customWidth="1"/>
    <col min="14852" max="14852" width="11.7109375" style="153" customWidth="1"/>
    <col min="14853" max="14854" width="9.5703125" style="153" customWidth="1"/>
    <col min="14855" max="14855" width="11" style="153" customWidth="1"/>
    <col min="14856" max="14858" width="9.5703125" style="153" customWidth="1"/>
    <col min="14859" max="15104" width="9.140625" style="153"/>
    <col min="15105" max="15105" width="20.42578125" style="153" customWidth="1"/>
    <col min="15106" max="15106" width="10.42578125" style="153" customWidth="1"/>
    <col min="15107" max="15107" width="10.5703125" style="153" customWidth="1"/>
    <col min="15108" max="15108" width="11.7109375" style="153" customWidth="1"/>
    <col min="15109" max="15110" width="9.5703125" style="153" customWidth="1"/>
    <col min="15111" max="15111" width="11" style="153" customWidth="1"/>
    <col min="15112" max="15114" width="9.5703125" style="153" customWidth="1"/>
    <col min="15115" max="15360" width="9.140625" style="153"/>
    <col min="15361" max="15361" width="20.42578125" style="153" customWidth="1"/>
    <col min="15362" max="15362" width="10.42578125" style="153" customWidth="1"/>
    <col min="15363" max="15363" width="10.5703125" style="153" customWidth="1"/>
    <col min="15364" max="15364" width="11.7109375" style="153" customWidth="1"/>
    <col min="15365" max="15366" width="9.5703125" style="153" customWidth="1"/>
    <col min="15367" max="15367" width="11" style="153" customWidth="1"/>
    <col min="15368" max="15370" width="9.5703125" style="153" customWidth="1"/>
    <col min="15371" max="15616" width="9.140625" style="153"/>
    <col min="15617" max="15617" width="20.42578125" style="153" customWidth="1"/>
    <col min="15618" max="15618" width="10.42578125" style="153" customWidth="1"/>
    <col min="15619" max="15619" width="10.5703125" style="153" customWidth="1"/>
    <col min="15620" max="15620" width="11.7109375" style="153" customWidth="1"/>
    <col min="15621" max="15622" width="9.5703125" style="153" customWidth="1"/>
    <col min="15623" max="15623" width="11" style="153" customWidth="1"/>
    <col min="15624" max="15626" width="9.5703125" style="153" customWidth="1"/>
    <col min="15627" max="15872" width="9.140625" style="153"/>
    <col min="15873" max="15873" width="20.42578125" style="153" customWidth="1"/>
    <col min="15874" max="15874" width="10.42578125" style="153" customWidth="1"/>
    <col min="15875" max="15875" width="10.5703125" style="153" customWidth="1"/>
    <col min="15876" max="15876" width="11.7109375" style="153" customWidth="1"/>
    <col min="15877" max="15878" width="9.5703125" style="153" customWidth="1"/>
    <col min="15879" max="15879" width="11" style="153" customWidth="1"/>
    <col min="15880" max="15882" width="9.5703125" style="153" customWidth="1"/>
    <col min="15883" max="16128" width="9.140625" style="153"/>
    <col min="16129" max="16129" width="20.42578125" style="153" customWidth="1"/>
    <col min="16130" max="16130" width="10.42578125" style="153" customWidth="1"/>
    <col min="16131" max="16131" width="10.5703125" style="153" customWidth="1"/>
    <col min="16132" max="16132" width="11.7109375" style="153" customWidth="1"/>
    <col min="16133" max="16134" width="9.5703125" style="153" customWidth="1"/>
    <col min="16135" max="16135" width="11" style="153" customWidth="1"/>
    <col min="16136" max="16138" width="9.5703125" style="153" customWidth="1"/>
    <col min="16139" max="16384" width="9.140625" style="153"/>
  </cols>
  <sheetData>
    <row r="1" spans="1:13" x14ac:dyDescent="0.2">
      <c r="A1" s="153" t="s">
        <v>158</v>
      </c>
    </row>
    <row r="2" spans="1:13" ht="15.75" x14ac:dyDescent="0.2">
      <c r="A2" s="275" t="s">
        <v>68</v>
      </c>
      <c r="B2" s="277" t="s">
        <v>151</v>
      </c>
      <c r="C2" s="278"/>
      <c r="D2" s="279"/>
      <c r="E2" s="277" t="s">
        <v>152</v>
      </c>
      <c r="F2" s="278"/>
      <c r="G2" s="279"/>
      <c r="H2" s="277" t="s">
        <v>153</v>
      </c>
      <c r="I2" s="278"/>
      <c r="J2" s="279"/>
      <c r="K2" s="277" t="s">
        <v>154</v>
      </c>
      <c r="L2" s="278"/>
      <c r="M2" s="279"/>
    </row>
    <row r="3" spans="1:13" ht="15.75" x14ac:dyDescent="0.2">
      <c r="A3" s="276"/>
      <c r="B3" s="154" t="s">
        <v>155</v>
      </c>
      <c r="C3" s="154" t="s">
        <v>156</v>
      </c>
      <c r="D3" s="155" t="s">
        <v>15</v>
      </c>
      <c r="E3" s="154" t="s">
        <v>155</v>
      </c>
      <c r="F3" s="154" t="s">
        <v>156</v>
      </c>
      <c r="G3" s="155" t="s">
        <v>15</v>
      </c>
      <c r="H3" s="154" t="s">
        <v>155</v>
      </c>
      <c r="I3" s="154" t="s">
        <v>156</v>
      </c>
      <c r="J3" s="155" t="s">
        <v>15</v>
      </c>
      <c r="K3" s="154" t="s">
        <v>155</v>
      </c>
      <c r="L3" s="154" t="s">
        <v>156</v>
      </c>
      <c r="M3" s="155" t="s">
        <v>15</v>
      </c>
    </row>
    <row r="4" spans="1:13" ht="15.75" x14ac:dyDescent="0.2">
      <c r="A4" s="142" t="s">
        <v>16</v>
      </c>
      <c r="B4" s="158">
        <v>854990</v>
      </c>
      <c r="C4" s="158">
        <v>819612</v>
      </c>
      <c r="D4" s="158">
        <v>1674602</v>
      </c>
      <c r="E4" s="158">
        <v>464442</v>
      </c>
      <c r="F4" s="158">
        <v>427400</v>
      </c>
      <c r="G4" s="158">
        <v>891842</v>
      </c>
      <c r="H4" s="158">
        <v>287986</v>
      </c>
      <c r="I4" s="158">
        <v>249333</v>
      </c>
      <c r="J4" s="158">
        <v>537319</v>
      </c>
      <c r="K4" s="158">
        <v>231202</v>
      </c>
      <c r="L4" s="158">
        <v>191560</v>
      </c>
      <c r="M4" s="158">
        <v>422762</v>
      </c>
    </row>
    <row r="5" spans="1:13" ht="15.75" x14ac:dyDescent="0.2">
      <c r="A5" s="142" t="s">
        <v>17</v>
      </c>
      <c r="B5" s="158">
        <v>463</v>
      </c>
      <c r="C5" s="158">
        <v>429</v>
      </c>
      <c r="D5" s="158">
        <v>892</v>
      </c>
      <c r="E5" s="158">
        <v>213</v>
      </c>
      <c r="F5" s="158">
        <v>214</v>
      </c>
      <c r="G5" s="158">
        <v>427</v>
      </c>
      <c r="H5" s="158">
        <v>150</v>
      </c>
      <c r="I5" s="158">
        <v>122</v>
      </c>
      <c r="J5" s="158">
        <v>272</v>
      </c>
      <c r="K5" s="158">
        <v>119</v>
      </c>
      <c r="L5" s="158">
        <v>100</v>
      </c>
      <c r="M5" s="158">
        <v>219</v>
      </c>
    </row>
    <row r="6" spans="1:13" ht="15.75" x14ac:dyDescent="0.2">
      <c r="A6" s="142" t="s">
        <v>49</v>
      </c>
      <c r="B6" s="158">
        <v>130835</v>
      </c>
      <c r="C6" s="158">
        <v>124591</v>
      </c>
      <c r="D6" s="158">
        <v>255426</v>
      </c>
      <c r="E6" s="158">
        <v>67307</v>
      </c>
      <c r="F6" s="158">
        <v>64806</v>
      </c>
      <c r="G6" s="158">
        <v>132113</v>
      </c>
      <c r="H6" s="158">
        <v>45194</v>
      </c>
      <c r="I6" s="158">
        <v>42745</v>
      </c>
      <c r="J6" s="158">
        <v>87939</v>
      </c>
      <c r="K6" s="158">
        <v>36775</v>
      </c>
      <c r="L6" s="158">
        <v>32121</v>
      </c>
      <c r="M6" s="158">
        <v>68896</v>
      </c>
    </row>
    <row r="7" spans="1:13" ht="15.75" x14ac:dyDescent="0.2">
      <c r="A7" s="146" t="s">
        <v>50</v>
      </c>
      <c r="B7" s="158">
        <v>1251925</v>
      </c>
      <c r="C7" s="158">
        <v>1101982</v>
      </c>
      <c r="D7" s="158">
        <v>2353907</v>
      </c>
      <c r="E7" s="158">
        <v>445509</v>
      </c>
      <c r="F7" s="158">
        <v>360388</v>
      </c>
      <c r="G7" s="158">
        <v>805897</v>
      </c>
      <c r="H7" s="158">
        <v>295892</v>
      </c>
      <c r="I7" s="158">
        <v>209743</v>
      </c>
      <c r="J7" s="158">
        <v>505635</v>
      </c>
      <c r="K7" s="158">
        <v>182588</v>
      </c>
      <c r="L7" s="158">
        <v>142507</v>
      </c>
      <c r="M7" s="158">
        <v>325095</v>
      </c>
    </row>
    <row r="8" spans="1:13" ht="15.75" x14ac:dyDescent="0.2">
      <c r="A8" s="146" t="s">
        <v>19</v>
      </c>
      <c r="B8" s="158">
        <v>173579</v>
      </c>
      <c r="C8" s="158">
        <v>167340</v>
      </c>
      <c r="D8" s="158">
        <v>340919</v>
      </c>
      <c r="E8" s="158">
        <v>94873</v>
      </c>
      <c r="F8" s="158">
        <v>89442</v>
      </c>
      <c r="G8" s="158">
        <v>184315</v>
      </c>
      <c r="H8" s="158">
        <v>57573</v>
      </c>
      <c r="I8" s="158">
        <v>51596</v>
      </c>
      <c r="J8" s="158">
        <v>109169</v>
      </c>
      <c r="K8" s="158">
        <v>46669</v>
      </c>
      <c r="L8" s="158">
        <v>39921</v>
      </c>
      <c r="M8" s="158">
        <v>86590</v>
      </c>
    </row>
    <row r="9" spans="1:13" ht="15.75" x14ac:dyDescent="0.2">
      <c r="A9" s="142" t="s">
        <v>20</v>
      </c>
      <c r="B9" s="158">
        <v>1193</v>
      </c>
      <c r="C9" s="158">
        <v>1203</v>
      </c>
      <c r="D9" s="158">
        <v>2396</v>
      </c>
      <c r="E9" s="158">
        <v>775</v>
      </c>
      <c r="F9" s="158">
        <v>728</v>
      </c>
      <c r="G9" s="158">
        <v>1503</v>
      </c>
      <c r="H9" s="158">
        <v>507</v>
      </c>
      <c r="I9" s="158">
        <v>491</v>
      </c>
      <c r="J9" s="158">
        <v>998</v>
      </c>
      <c r="K9" s="158">
        <v>468</v>
      </c>
      <c r="L9" s="158">
        <v>404</v>
      </c>
      <c r="M9" s="158">
        <v>872</v>
      </c>
    </row>
    <row r="10" spans="1:13" ht="15.75" x14ac:dyDescent="0.2">
      <c r="A10" s="142" t="s">
        <v>21</v>
      </c>
      <c r="B10" s="158">
        <v>223324</v>
      </c>
      <c r="C10" s="158">
        <v>200323</v>
      </c>
      <c r="D10" s="158">
        <v>423647</v>
      </c>
      <c r="E10" s="158">
        <v>129014</v>
      </c>
      <c r="F10" s="158">
        <v>112677</v>
      </c>
      <c r="G10" s="158">
        <v>241691</v>
      </c>
      <c r="H10" s="158">
        <v>90242</v>
      </c>
      <c r="I10" s="158">
        <v>79697</v>
      </c>
      <c r="J10" s="158">
        <v>169939</v>
      </c>
      <c r="K10" s="158">
        <v>79602</v>
      </c>
      <c r="L10" s="158">
        <v>72497</v>
      </c>
      <c r="M10" s="158">
        <v>152099</v>
      </c>
    </row>
    <row r="11" spans="1:13" ht="15.75" x14ac:dyDescent="0.2">
      <c r="A11" s="142" t="s">
        <v>22</v>
      </c>
      <c r="B11" s="158">
        <v>314895</v>
      </c>
      <c r="C11" s="158">
        <v>272453</v>
      </c>
      <c r="D11" s="158">
        <v>587348</v>
      </c>
      <c r="E11" s="158">
        <v>170530</v>
      </c>
      <c r="F11" s="158">
        <v>150134</v>
      </c>
      <c r="G11" s="158">
        <v>320664</v>
      </c>
      <c r="H11" s="158">
        <v>112845</v>
      </c>
      <c r="I11" s="158">
        <v>96142</v>
      </c>
      <c r="J11" s="158">
        <v>208987</v>
      </c>
      <c r="K11" s="158">
        <v>98761</v>
      </c>
      <c r="L11" s="158">
        <v>75249</v>
      </c>
      <c r="M11" s="158">
        <v>174010</v>
      </c>
    </row>
    <row r="12" spans="1:13" ht="15.75" x14ac:dyDescent="0.2">
      <c r="A12" s="142" t="s">
        <v>51</v>
      </c>
      <c r="B12" s="158">
        <v>88419</v>
      </c>
      <c r="C12" s="158">
        <v>84723</v>
      </c>
      <c r="D12" s="158">
        <v>173142</v>
      </c>
      <c r="E12" s="158">
        <v>55172</v>
      </c>
      <c r="F12" s="158">
        <v>53689</v>
      </c>
      <c r="G12" s="158">
        <v>108861</v>
      </c>
      <c r="H12" s="158">
        <v>35229</v>
      </c>
      <c r="I12" s="158">
        <v>33829</v>
      </c>
      <c r="J12" s="158">
        <v>69058</v>
      </c>
      <c r="K12" s="158">
        <v>31230</v>
      </c>
      <c r="L12" s="158">
        <v>29011</v>
      </c>
      <c r="M12" s="158">
        <v>60241</v>
      </c>
    </row>
    <row r="13" spans="1:13" ht="15.75" x14ac:dyDescent="0.2">
      <c r="A13" s="142" t="s">
        <v>52</v>
      </c>
      <c r="B13" s="158">
        <v>51128</v>
      </c>
      <c r="C13" s="158">
        <v>46858</v>
      </c>
      <c r="D13" s="158">
        <v>97986</v>
      </c>
      <c r="E13" s="158">
        <v>29567</v>
      </c>
      <c r="F13" s="158">
        <v>27647</v>
      </c>
      <c r="G13" s="158">
        <v>57214</v>
      </c>
      <c r="H13" s="158">
        <v>20260</v>
      </c>
      <c r="I13" s="158">
        <v>19994</v>
      </c>
      <c r="J13" s="158">
        <v>40254</v>
      </c>
      <c r="K13" s="158">
        <v>18123</v>
      </c>
      <c r="L13" s="158">
        <v>17296</v>
      </c>
      <c r="M13" s="158">
        <v>35419</v>
      </c>
    </row>
    <row r="14" spans="1:13" ht="15.75" x14ac:dyDescent="0.2">
      <c r="A14" s="142" t="s">
        <v>53</v>
      </c>
      <c r="B14" s="158">
        <v>282614</v>
      </c>
      <c r="C14" s="158">
        <v>265870</v>
      </c>
      <c r="D14" s="158">
        <v>548484</v>
      </c>
      <c r="E14" s="158">
        <v>117445</v>
      </c>
      <c r="F14" s="158">
        <v>103956</v>
      </c>
      <c r="G14" s="158">
        <v>221401</v>
      </c>
      <c r="H14" s="158">
        <v>79086</v>
      </c>
      <c r="I14" s="158">
        <v>61524</v>
      </c>
      <c r="J14" s="158">
        <v>140610</v>
      </c>
      <c r="K14" s="158">
        <v>52901</v>
      </c>
      <c r="L14" s="158">
        <v>42686</v>
      </c>
      <c r="M14" s="158">
        <v>95587</v>
      </c>
    </row>
    <row r="15" spans="1:13" ht="15.75" x14ac:dyDescent="0.2">
      <c r="A15" s="142" t="s">
        <v>25</v>
      </c>
      <c r="B15" s="158">
        <v>565703</v>
      </c>
      <c r="C15" s="158">
        <v>551862</v>
      </c>
      <c r="D15" s="158">
        <v>1117565</v>
      </c>
      <c r="E15" s="158">
        <v>327029</v>
      </c>
      <c r="F15" s="158">
        <v>307797</v>
      </c>
      <c r="G15" s="158">
        <v>634826</v>
      </c>
      <c r="H15" s="158">
        <v>223448</v>
      </c>
      <c r="I15" s="158">
        <v>188423</v>
      </c>
      <c r="J15" s="158">
        <v>411871</v>
      </c>
      <c r="K15" s="158">
        <v>171934</v>
      </c>
      <c r="L15" s="158">
        <v>140019</v>
      </c>
      <c r="M15" s="158">
        <v>311953</v>
      </c>
    </row>
    <row r="16" spans="1:13" ht="15.75" x14ac:dyDescent="0.2">
      <c r="A16" s="142" t="s">
        <v>54</v>
      </c>
      <c r="B16" s="158">
        <v>117941</v>
      </c>
      <c r="C16" s="158">
        <v>114479</v>
      </c>
      <c r="D16" s="158">
        <v>232420</v>
      </c>
      <c r="E16" s="158">
        <v>84430</v>
      </c>
      <c r="F16" s="158">
        <v>81407</v>
      </c>
      <c r="G16" s="158">
        <v>165837</v>
      </c>
      <c r="H16" s="158">
        <v>58804</v>
      </c>
      <c r="I16" s="158">
        <v>57398</v>
      </c>
      <c r="J16" s="158">
        <v>116202</v>
      </c>
      <c r="K16" s="158">
        <v>55938</v>
      </c>
      <c r="L16" s="158">
        <v>56133</v>
      </c>
      <c r="M16" s="158">
        <v>112071</v>
      </c>
    </row>
    <row r="17" spans="1:13" ht="15.75" x14ac:dyDescent="0.2">
      <c r="A17" s="142" t="s">
        <v>27</v>
      </c>
      <c r="B17" s="158">
        <v>719854</v>
      </c>
      <c r="C17" s="158">
        <v>657427</v>
      </c>
      <c r="D17" s="158">
        <v>1377281</v>
      </c>
      <c r="E17" s="158">
        <v>362871</v>
      </c>
      <c r="F17" s="158">
        <v>304078</v>
      </c>
      <c r="G17" s="158">
        <v>666949</v>
      </c>
      <c r="H17" s="158">
        <v>232702</v>
      </c>
      <c r="I17" s="158">
        <v>174944</v>
      </c>
      <c r="J17" s="158">
        <v>407646</v>
      </c>
      <c r="K17" s="158">
        <v>176556</v>
      </c>
      <c r="L17" s="158">
        <v>125720</v>
      </c>
      <c r="M17" s="158">
        <v>302276</v>
      </c>
    </row>
    <row r="18" spans="1:13" ht="15.75" x14ac:dyDescent="0.2">
      <c r="A18" s="142" t="s">
        <v>28</v>
      </c>
      <c r="B18" s="158">
        <v>595672</v>
      </c>
      <c r="C18" s="158">
        <v>567584</v>
      </c>
      <c r="D18" s="158">
        <v>1163256</v>
      </c>
      <c r="E18" s="158">
        <v>383373</v>
      </c>
      <c r="F18" s="158">
        <v>349085</v>
      </c>
      <c r="G18" s="158">
        <v>732458</v>
      </c>
      <c r="H18" s="158">
        <v>239554</v>
      </c>
      <c r="I18" s="158">
        <v>199941</v>
      </c>
      <c r="J18" s="158">
        <v>439495</v>
      </c>
      <c r="K18" s="158">
        <v>212867</v>
      </c>
      <c r="L18" s="158">
        <v>166763</v>
      </c>
      <c r="M18" s="158">
        <v>379630</v>
      </c>
    </row>
    <row r="19" spans="1:13" ht="15.75" x14ac:dyDescent="0.2">
      <c r="A19" s="142" t="s">
        <v>29</v>
      </c>
      <c r="B19" s="158">
        <v>3358</v>
      </c>
      <c r="C19" s="158">
        <v>3172</v>
      </c>
      <c r="D19" s="158">
        <v>6530</v>
      </c>
      <c r="E19" s="158">
        <v>1855</v>
      </c>
      <c r="F19" s="158">
        <v>1806</v>
      </c>
      <c r="G19" s="158">
        <v>3661</v>
      </c>
      <c r="H19" s="158">
        <v>1369</v>
      </c>
      <c r="I19" s="158">
        <v>1393</v>
      </c>
      <c r="J19" s="158">
        <v>2762</v>
      </c>
      <c r="K19" s="158">
        <v>1050</v>
      </c>
      <c r="L19" s="158">
        <v>1052</v>
      </c>
      <c r="M19" s="158">
        <v>2102</v>
      </c>
    </row>
    <row r="20" spans="1:13" ht="15.75" x14ac:dyDescent="0.2">
      <c r="A20" s="142" t="s">
        <v>30</v>
      </c>
      <c r="B20" s="158">
        <v>879</v>
      </c>
      <c r="C20" s="158">
        <v>771</v>
      </c>
      <c r="D20" s="158">
        <v>1650</v>
      </c>
      <c r="E20" s="158">
        <v>385</v>
      </c>
      <c r="F20" s="158">
        <v>404</v>
      </c>
      <c r="G20" s="158">
        <v>789</v>
      </c>
      <c r="H20" s="158">
        <v>280</v>
      </c>
      <c r="I20" s="158">
        <v>272</v>
      </c>
      <c r="J20" s="158">
        <v>552</v>
      </c>
      <c r="K20" s="158">
        <v>236</v>
      </c>
      <c r="L20" s="158">
        <v>180</v>
      </c>
      <c r="M20" s="158">
        <v>416</v>
      </c>
    </row>
    <row r="21" spans="1:13" ht="15.75" x14ac:dyDescent="0.2">
      <c r="A21" s="142" t="s">
        <v>31</v>
      </c>
      <c r="B21" s="158">
        <v>5</v>
      </c>
      <c r="C21" s="158">
        <v>15</v>
      </c>
      <c r="D21" s="158">
        <v>20</v>
      </c>
      <c r="E21" s="158">
        <v>3</v>
      </c>
      <c r="F21" s="158">
        <v>4</v>
      </c>
      <c r="G21" s="158">
        <v>7</v>
      </c>
      <c r="H21" s="158">
        <v>2</v>
      </c>
      <c r="I21" s="158">
        <v>3</v>
      </c>
      <c r="J21" s="158">
        <v>5</v>
      </c>
      <c r="K21" s="158">
        <v>5</v>
      </c>
      <c r="L21" s="158">
        <v>2</v>
      </c>
      <c r="M21" s="158">
        <v>7</v>
      </c>
    </row>
    <row r="22" spans="1:13" ht="15.75" x14ac:dyDescent="0.2">
      <c r="A22" s="142" t="s">
        <v>55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</row>
    <row r="23" spans="1:13" ht="15.75" x14ac:dyDescent="0.2">
      <c r="A23" s="142" t="s">
        <v>56</v>
      </c>
      <c r="B23" s="158">
        <v>403395</v>
      </c>
      <c r="C23" s="158">
        <v>388853</v>
      </c>
      <c r="D23" s="158">
        <v>792248</v>
      </c>
      <c r="E23" s="158">
        <v>205708</v>
      </c>
      <c r="F23" s="158">
        <v>196634</v>
      </c>
      <c r="G23" s="158">
        <v>402342</v>
      </c>
      <c r="H23" s="158">
        <v>133709</v>
      </c>
      <c r="I23" s="158">
        <v>135534</v>
      </c>
      <c r="J23" s="158">
        <v>269243</v>
      </c>
      <c r="K23" s="158">
        <v>100599</v>
      </c>
      <c r="L23" s="158">
        <v>107864</v>
      </c>
      <c r="M23" s="158">
        <v>208463</v>
      </c>
    </row>
    <row r="24" spans="1:13" ht="15.75" x14ac:dyDescent="0.2">
      <c r="A24" s="142" t="s">
        <v>57</v>
      </c>
      <c r="B24" s="158">
        <v>502989</v>
      </c>
      <c r="C24" s="158">
        <v>439239</v>
      </c>
      <c r="D24" s="158">
        <v>942228</v>
      </c>
      <c r="E24" s="158">
        <v>266603</v>
      </c>
      <c r="F24" s="158">
        <v>239104</v>
      </c>
      <c r="G24" s="158">
        <v>505707</v>
      </c>
      <c r="H24" s="158">
        <v>179689</v>
      </c>
      <c r="I24" s="158">
        <v>158913</v>
      </c>
      <c r="J24" s="158">
        <v>338602</v>
      </c>
      <c r="K24" s="158">
        <v>159194</v>
      </c>
      <c r="L24" s="158">
        <v>136316</v>
      </c>
      <c r="M24" s="158">
        <v>295510</v>
      </c>
    </row>
    <row r="25" spans="1:13" ht="15.75" x14ac:dyDescent="0.2">
      <c r="A25" s="142" t="s">
        <v>33</v>
      </c>
      <c r="B25" s="158">
        <v>823097</v>
      </c>
      <c r="C25" s="158">
        <v>731288</v>
      </c>
      <c r="D25" s="158">
        <v>1554385</v>
      </c>
      <c r="E25" s="158">
        <v>376110</v>
      </c>
      <c r="F25" s="158">
        <v>322025</v>
      </c>
      <c r="G25" s="158">
        <v>698135</v>
      </c>
      <c r="H25" s="158">
        <v>250639</v>
      </c>
      <c r="I25" s="158">
        <v>203078</v>
      </c>
      <c r="J25" s="158">
        <v>453717</v>
      </c>
      <c r="K25" s="158">
        <v>191388</v>
      </c>
      <c r="L25" s="158">
        <v>147749</v>
      </c>
      <c r="M25" s="158">
        <v>339137</v>
      </c>
    </row>
    <row r="26" spans="1:13" ht="15.75" x14ac:dyDescent="0.2">
      <c r="A26" s="142" t="s">
        <v>34</v>
      </c>
      <c r="B26" s="158">
        <v>1850</v>
      </c>
      <c r="C26" s="158">
        <v>1811</v>
      </c>
      <c r="D26" s="158">
        <v>3661</v>
      </c>
      <c r="E26" s="158">
        <v>1134</v>
      </c>
      <c r="F26" s="158">
        <v>1144</v>
      </c>
      <c r="G26" s="158">
        <v>2278</v>
      </c>
      <c r="H26" s="158">
        <v>699</v>
      </c>
      <c r="I26" s="158">
        <v>729</v>
      </c>
      <c r="J26" s="158">
        <v>1428</v>
      </c>
      <c r="K26" s="158">
        <v>658</v>
      </c>
      <c r="L26" s="158">
        <v>698</v>
      </c>
      <c r="M26" s="158">
        <v>1356</v>
      </c>
    </row>
    <row r="27" spans="1:13" ht="15.75" x14ac:dyDescent="0.2">
      <c r="A27" s="142" t="s">
        <v>35</v>
      </c>
      <c r="B27" s="158">
        <v>642611</v>
      </c>
      <c r="C27" s="158">
        <v>616200</v>
      </c>
      <c r="D27" s="158">
        <v>1258811</v>
      </c>
      <c r="E27" s="158">
        <v>386377</v>
      </c>
      <c r="F27" s="158">
        <v>371968</v>
      </c>
      <c r="G27" s="158">
        <v>758345</v>
      </c>
      <c r="H27" s="158">
        <v>254231</v>
      </c>
      <c r="I27" s="158">
        <v>246277</v>
      </c>
      <c r="J27" s="158">
        <v>500508</v>
      </c>
      <c r="K27" s="158">
        <v>228668</v>
      </c>
      <c r="L27" s="158">
        <v>220994</v>
      </c>
      <c r="M27" s="158">
        <v>449662</v>
      </c>
    </row>
    <row r="28" spans="1:13" ht="15.75" x14ac:dyDescent="0.2">
      <c r="A28" s="142" t="s">
        <v>36</v>
      </c>
      <c r="B28" s="158">
        <v>34468</v>
      </c>
      <c r="C28" s="158">
        <v>33127</v>
      </c>
      <c r="D28" s="158">
        <v>67595</v>
      </c>
      <c r="E28" s="158">
        <v>22113</v>
      </c>
      <c r="F28" s="158">
        <v>21307</v>
      </c>
      <c r="G28" s="158">
        <v>43420</v>
      </c>
      <c r="H28" s="158">
        <v>14971</v>
      </c>
      <c r="I28" s="158">
        <v>14575</v>
      </c>
      <c r="J28" s="158">
        <v>29546</v>
      </c>
      <c r="K28" s="158">
        <v>12780</v>
      </c>
      <c r="L28" s="158">
        <v>11441</v>
      </c>
      <c r="M28" s="158">
        <v>24221</v>
      </c>
    </row>
    <row r="29" spans="1:13" ht="15.75" x14ac:dyDescent="0.2">
      <c r="A29" s="142" t="s">
        <v>37</v>
      </c>
      <c r="B29" s="158">
        <v>3148720</v>
      </c>
      <c r="C29" s="158">
        <v>2777340</v>
      </c>
      <c r="D29" s="158">
        <v>5926060</v>
      </c>
      <c r="E29" s="158">
        <v>1306999</v>
      </c>
      <c r="F29" s="158">
        <v>1095049</v>
      </c>
      <c r="G29" s="158">
        <v>2402048</v>
      </c>
      <c r="H29" s="158">
        <v>886507</v>
      </c>
      <c r="I29" s="158">
        <v>687320</v>
      </c>
      <c r="J29" s="158">
        <v>1573827</v>
      </c>
      <c r="K29" s="158">
        <v>625184</v>
      </c>
      <c r="L29" s="158">
        <v>477290</v>
      </c>
      <c r="M29" s="158">
        <v>1102474</v>
      </c>
    </row>
    <row r="30" spans="1:13" ht="15.75" x14ac:dyDescent="0.2">
      <c r="A30" s="142" t="s">
        <v>38</v>
      </c>
      <c r="B30" s="158">
        <v>115544</v>
      </c>
      <c r="C30" s="158">
        <v>108539</v>
      </c>
      <c r="D30" s="158">
        <v>224083</v>
      </c>
      <c r="E30" s="158">
        <v>59985</v>
      </c>
      <c r="F30" s="158">
        <v>55772</v>
      </c>
      <c r="G30" s="158">
        <v>115757</v>
      </c>
      <c r="H30" s="158">
        <v>39005</v>
      </c>
      <c r="I30" s="158">
        <v>36280</v>
      </c>
      <c r="J30" s="158">
        <v>75285</v>
      </c>
      <c r="K30" s="158">
        <v>32642</v>
      </c>
      <c r="L30" s="158">
        <v>29218</v>
      </c>
      <c r="M30" s="158">
        <v>61860</v>
      </c>
    </row>
    <row r="31" spans="1:13" ht="15.75" x14ac:dyDescent="0.2">
      <c r="A31" s="142" t="s">
        <v>58</v>
      </c>
      <c r="B31" s="158">
        <v>1259640</v>
      </c>
      <c r="C31" s="158">
        <v>1201392</v>
      </c>
      <c r="D31" s="158">
        <v>2461032</v>
      </c>
      <c r="E31" s="158">
        <v>657367</v>
      </c>
      <c r="F31" s="158">
        <v>614419</v>
      </c>
      <c r="G31" s="158">
        <v>1271786</v>
      </c>
      <c r="H31" s="158">
        <v>440764</v>
      </c>
      <c r="I31" s="158">
        <v>397163</v>
      </c>
      <c r="J31" s="158">
        <v>837927</v>
      </c>
      <c r="K31" s="158">
        <v>370339</v>
      </c>
      <c r="L31" s="158">
        <v>290516</v>
      </c>
      <c r="M31" s="158">
        <v>660855</v>
      </c>
    </row>
    <row r="32" spans="1:13" ht="15.75" x14ac:dyDescent="0.2">
      <c r="A32" s="142" t="s">
        <v>40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</row>
    <row r="33" spans="1:13" ht="15.75" x14ac:dyDescent="0.2">
      <c r="A33" s="142" t="s">
        <v>41</v>
      </c>
      <c r="B33" s="158">
        <v>10842</v>
      </c>
      <c r="C33" s="158">
        <v>9560</v>
      </c>
      <c r="D33" s="158">
        <v>20402</v>
      </c>
      <c r="E33" s="158">
        <v>5789</v>
      </c>
      <c r="F33" s="158">
        <v>5135</v>
      </c>
      <c r="G33" s="158">
        <v>10924</v>
      </c>
      <c r="H33" s="158">
        <v>3940</v>
      </c>
      <c r="I33" s="158">
        <v>3433</v>
      </c>
      <c r="J33" s="158">
        <v>7373</v>
      </c>
      <c r="K33" s="158">
        <v>3540</v>
      </c>
      <c r="L33" s="158">
        <v>2898</v>
      </c>
      <c r="M33" s="158">
        <v>6438</v>
      </c>
    </row>
    <row r="34" spans="1:13" ht="15.75" x14ac:dyDescent="0.2">
      <c r="A34" s="142" t="s">
        <v>42</v>
      </c>
      <c r="B34" s="158">
        <v>196</v>
      </c>
      <c r="C34" s="158">
        <v>220</v>
      </c>
      <c r="D34" s="158">
        <v>416</v>
      </c>
      <c r="E34" s="158">
        <v>119</v>
      </c>
      <c r="F34" s="158">
        <v>94</v>
      </c>
      <c r="G34" s="158">
        <v>213</v>
      </c>
      <c r="H34" s="158">
        <v>91</v>
      </c>
      <c r="I34" s="158">
        <v>68</v>
      </c>
      <c r="J34" s="158">
        <v>159</v>
      </c>
      <c r="K34" s="158">
        <v>84</v>
      </c>
      <c r="L34" s="158">
        <v>74</v>
      </c>
      <c r="M34" s="158">
        <v>158</v>
      </c>
    </row>
    <row r="35" spans="1:13" ht="15.75" x14ac:dyDescent="0.2">
      <c r="A35" s="142" t="s">
        <v>43</v>
      </c>
      <c r="B35" s="158">
        <v>267</v>
      </c>
      <c r="C35" s="158">
        <v>242</v>
      </c>
      <c r="D35" s="158">
        <v>509</v>
      </c>
      <c r="E35" s="158">
        <v>188</v>
      </c>
      <c r="F35" s="158">
        <v>174</v>
      </c>
      <c r="G35" s="158">
        <v>362</v>
      </c>
      <c r="H35" s="158">
        <v>104</v>
      </c>
      <c r="I35" s="158">
        <v>117</v>
      </c>
      <c r="J35" s="158">
        <v>221</v>
      </c>
      <c r="K35" s="158">
        <v>96</v>
      </c>
      <c r="L35" s="158">
        <v>104</v>
      </c>
      <c r="M35" s="158">
        <v>200</v>
      </c>
    </row>
    <row r="36" spans="1:13" ht="15.75" x14ac:dyDescent="0.2">
      <c r="A36" s="142" t="s">
        <v>44</v>
      </c>
      <c r="B36" s="158">
        <v>163259</v>
      </c>
      <c r="C36" s="158">
        <v>146153</v>
      </c>
      <c r="D36" s="158">
        <v>309412</v>
      </c>
      <c r="E36" s="158">
        <v>91426</v>
      </c>
      <c r="F36" s="158">
        <v>83014</v>
      </c>
      <c r="G36" s="158">
        <v>174440</v>
      </c>
      <c r="H36" s="158">
        <v>62088</v>
      </c>
      <c r="I36" s="158">
        <v>54391</v>
      </c>
      <c r="J36" s="158">
        <v>116479</v>
      </c>
      <c r="K36" s="158">
        <v>57114</v>
      </c>
      <c r="L36" s="158">
        <v>48457</v>
      </c>
      <c r="M36" s="158">
        <v>105571</v>
      </c>
    </row>
    <row r="37" spans="1:13" ht="15.75" x14ac:dyDescent="0.2">
      <c r="A37" s="142" t="s">
        <v>59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</row>
    <row r="38" spans="1:13" ht="15.75" x14ac:dyDescent="0.2">
      <c r="A38" s="142" t="s">
        <v>46</v>
      </c>
      <c r="B38" s="158">
        <v>8021</v>
      </c>
      <c r="C38" s="158">
        <v>7793</v>
      </c>
      <c r="D38" s="158">
        <v>15814</v>
      </c>
      <c r="E38" s="158">
        <v>5303</v>
      </c>
      <c r="F38" s="158">
        <v>5174</v>
      </c>
      <c r="G38" s="158">
        <v>10477</v>
      </c>
      <c r="H38" s="158">
        <v>3415</v>
      </c>
      <c r="I38" s="158">
        <v>3474</v>
      </c>
      <c r="J38" s="158">
        <v>6889</v>
      </c>
      <c r="K38" s="158">
        <v>3601</v>
      </c>
      <c r="L38" s="158">
        <v>3410</v>
      </c>
      <c r="M38" s="158">
        <v>7011</v>
      </c>
    </row>
    <row r="39" spans="1:13" ht="15.75" x14ac:dyDescent="0.2">
      <c r="A39" s="142" t="s">
        <v>47</v>
      </c>
      <c r="B39" s="158">
        <v>12491676</v>
      </c>
      <c r="C39" s="158">
        <v>11442451</v>
      </c>
      <c r="D39" s="158">
        <v>23934127</v>
      </c>
      <c r="E39" s="158">
        <v>6120014</v>
      </c>
      <c r="F39" s="158">
        <v>5446675</v>
      </c>
      <c r="G39" s="158">
        <v>11566689</v>
      </c>
      <c r="H39" s="158">
        <v>4050975</v>
      </c>
      <c r="I39" s="158">
        <v>3408942</v>
      </c>
      <c r="J39" s="158">
        <v>7459917</v>
      </c>
      <c r="K39" s="158">
        <v>3182911</v>
      </c>
      <c r="L39" s="158">
        <v>2610250</v>
      </c>
      <c r="M39" s="158">
        <v>5793161</v>
      </c>
    </row>
    <row r="40" spans="1:13" x14ac:dyDescent="0.2">
      <c r="B40" s="157" t="b">
        <f>SUM(B4:B38)=B39</f>
        <v>1</v>
      </c>
      <c r="C40" s="157" t="b">
        <f t="shared" ref="C40:M40" si="0">SUM(C4:C38)=C39</f>
        <v>1</v>
      </c>
      <c r="D40" s="157" t="b">
        <f t="shared" si="0"/>
        <v>1</v>
      </c>
      <c r="E40" s="157" t="b">
        <f t="shared" si="0"/>
        <v>1</v>
      </c>
      <c r="F40" s="157" t="b">
        <f t="shared" si="0"/>
        <v>1</v>
      </c>
      <c r="G40" s="157" t="b">
        <f t="shared" si="0"/>
        <v>1</v>
      </c>
      <c r="H40" s="157" t="b">
        <f t="shared" si="0"/>
        <v>1</v>
      </c>
      <c r="I40" s="157" t="b">
        <f t="shared" si="0"/>
        <v>1</v>
      </c>
      <c r="J40" s="157" t="b">
        <f t="shared" si="0"/>
        <v>1</v>
      </c>
      <c r="K40" s="157" t="b">
        <f t="shared" si="0"/>
        <v>1</v>
      </c>
      <c r="L40" s="157" t="b">
        <f t="shared" si="0"/>
        <v>1</v>
      </c>
      <c r="M40" s="157" t="b">
        <f t="shared" si="0"/>
        <v>1</v>
      </c>
    </row>
  </sheetData>
  <mergeCells count="5">
    <mergeCell ref="A2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horizontalDpi="200" verticalDpi="0" copies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39"/>
  <sheetViews>
    <sheetView topLeftCell="A19" workbookViewId="0">
      <selection activeCell="C10" sqref="C10"/>
    </sheetView>
  </sheetViews>
  <sheetFormatPr defaultRowHeight="12.75" x14ac:dyDescent="0.2"/>
  <cols>
    <col min="1" max="1" width="20.42578125" style="153" customWidth="1"/>
    <col min="2" max="2" width="10.42578125" style="153" customWidth="1"/>
    <col min="3" max="3" width="10.5703125" style="153" customWidth="1"/>
    <col min="4" max="4" width="11.7109375" style="153" customWidth="1"/>
    <col min="5" max="6" width="9.5703125" style="153" customWidth="1"/>
    <col min="7" max="7" width="11" style="153" customWidth="1"/>
    <col min="8" max="10" width="9.5703125" style="153" customWidth="1"/>
    <col min="11" max="256" width="9.140625" style="153"/>
    <col min="257" max="257" width="20.42578125" style="153" customWidth="1"/>
    <col min="258" max="258" width="10.42578125" style="153" customWidth="1"/>
    <col min="259" max="259" width="10.5703125" style="153" customWidth="1"/>
    <col min="260" max="260" width="11.7109375" style="153" customWidth="1"/>
    <col min="261" max="262" width="9.5703125" style="153" customWidth="1"/>
    <col min="263" max="263" width="11" style="153" customWidth="1"/>
    <col min="264" max="266" width="9.5703125" style="153" customWidth="1"/>
    <col min="267" max="512" width="9.140625" style="153"/>
    <col min="513" max="513" width="20.42578125" style="153" customWidth="1"/>
    <col min="514" max="514" width="10.42578125" style="153" customWidth="1"/>
    <col min="515" max="515" width="10.5703125" style="153" customWidth="1"/>
    <col min="516" max="516" width="11.7109375" style="153" customWidth="1"/>
    <col min="517" max="518" width="9.5703125" style="153" customWidth="1"/>
    <col min="519" max="519" width="11" style="153" customWidth="1"/>
    <col min="520" max="522" width="9.5703125" style="153" customWidth="1"/>
    <col min="523" max="768" width="9.140625" style="153"/>
    <col min="769" max="769" width="20.42578125" style="153" customWidth="1"/>
    <col min="770" max="770" width="10.42578125" style="153" customWidth="1"/>
    <col min="771" max="771" width="10.5703125" style="153" customWidth="1"/>
    <col min="772" max="772" width="11.7109375" style="153" customWidth="1"/>
    <col min="773" max="774" width="9.5703125" style="153" customWidth="1"/>
    <col min="775" max="775" width="11" style="153" customWidth="1"/>
    <col min="776" max="778" width="9.5703125" style="153" customWidth="1"/>
    <col min="779" max="1024" width="9.140625" style="153"/>
    <col min="1025" max="1025" width="20.42578125" style="153" customWidth="1"/>
    <col min="1026" max="1026" width="10.42578125" style="153" customWidth="1"/>
    <col min="1027" max="1027" width="10.5703125" style="153" customWidth="1"/>
    <col min="1028" max="1028" width="11.7109375" style="153" customWidth="1"/>
    <col min="1029" max="1030" width="9.5703125" style="153" customWidth="1"/>
    <col min="1031" max="1031" width="11" style="153" customWidth="1"/>
    <col min="1032" max="1034" width="9.5703125" style="153" customWidth="1"/>
    <col min="1035" max="1280" width="9.140625" style="153"/>
    <col min="1281" max="1281" width="20.42578125" style="153" customWidth="1"/>
    <col min="1282" max="1282" width="10.42578125" style="153" customWidth="1"/>
    <col min="1283" max="1283" width="10.5703125" style="153" customWidth="1"/>
    <col min="1284" max="1284" width="11.7109375" style="153" customWidth="1"/>
    <col min="1285" max="1286" width="9.5703125" style="153" customWidth="1"/>
    <col min="1287" max="1287" width="11" style="153" customWidth="1"/>
    <col min="1288" max="1290" width="9.5703125" style="153" customWidth="1"/>
    <col min="1291" max="1536" width="9.140625" style="153"/>
    <col min="1537" max="1537" width="20.42578125" style="153" customWidth="1"/>
    <col min="1538" max="1538" width="10.42578125" style="153" customWidth="1"/>
    <col min="1539" max="1539" width="10.5703125" style="153" customWidth="1"/>
    <col min="1540" max="1540" width="11.7109375" style="153" customWidth="1"/>
    <col min="1541" max="1542" width="9.5703125" style="153" customWidth="1"/>
    <col min="1543" max="1543" width="11" style="153" customWidth="1"/>
    <col min="1544" max="1546" width="9.5703125" style="153" customWidth="1"/>
    <col min="1547" max="1792" width="9.140625" style="153"/>
    <col min="1793" max="1793" width="20.42578125" style="153" customWidth="1"/>
    <col min="1794" max="1794" width="10.42578125" style="153" customWidth="1"/>
    <col min="1795" max="1795" width="10.5703125" style="153" customWidth="1"/>
    <col min="1796" max="1796" width="11.7109375" style="153" customWidth="1"/>
    <col min="1797" max="1798" width="9.5703125" style="153" customWidth="1"/>
    <col min="1799" max="1799" width="11" style="153" customWidth="1"/>
    <col min="1800" max="1802" width="9.5703125" style="153" customWidth="1"/>
    <col min="1803" max="2048" width="9.140625" style="153"/>
    <col min="2049" max="2049" width="20.42578125" style="153" customWidth="1"/>
    <col min="2050" max="2050" width="10.42578125" style="153" customWidth="1"/>
    <col min="2051" max="2051" width="10.5703125" style="153" customWidth="1"/>
    <col min="2052" max="2052" width="11.7109375" style="153" customWidth="1"/>
    <col min="2053" max="2054" width="9.5703125" style="153" customWidth="1"/>
    <col min="2055" max="2055" width="11" style="153" customWidth="1"/>
    <col min="2056" max="2058" width="9.5703125" style="153" customWidth="1"/>
    <col min="2059" max="2304" width="9.140625" style="153"/>
    <col min="2305" max="2305" width="20.42578125" style="153" customWidth="1"/>
    <col min="2306" max="2306" width="10.42578125" style="153" customWidth="1"/>
    <col min="2307" max="2307" width="10.5703125" style="153" customWidth="1"/>
    <col min="2308" max="2308" width="11.7109375" style="153" customWidth="1"/>
    <col min="2309" max="2310" width="9.5703125" style="153" customWidth="1"/>
    <col min="2311" max="2311" width="11" style="153" customWidth="1"/>
    <col min="2312" max="2314" width="9.5703125" style="153" customWidth="1"/>
    <col min="2315" max="2560" width="9.140625" style="153"/>
    <col min="2561" max="2561" width="20.42578125" style="153" customWidth="1"/>
    <col min="2562" max="2562" width="10.42578125" style="153" customWidth="1"/>
    <col min="2563" max="2563" width="10.5703125" style="153" customWidth="1"/>
    <col min="2564" max="2564" width="11.7109375" style="153" customWidth="1"/>
    <col min="2565" max="2566" width="9.5703125" style="153" customWidth="1"/>
    <col min="2567" max="2567" width="11" style="153" customWidth="1"/>
    <col min="2568" max="2570" width="9.5703125" style="153" customWidth="1"/>
    <col min="2571" max="2816" width="9.140625" style="153"/>
    <col min="2817" max="2817" width="20.42578125" style="153" customWidth="1"/>
    <col min="2818" max="2818" width="10.42578125" style="153" customWidth="1"/>
    <col min="2819" max="2819" width="10.5703125" style="153" customWidth="1"/>
    <col min="2820" max="2820" width="11.7109375" style="153" customWidth="1"/>
    <col min="2821" max="2822" width="9.5703125" style="153" customWidth="1"/>
    <col min="2823" max="2823" width="11" style="153" customWidth="1"/>
    <col min="2824" max="2826" width="9.5703125" style="153" customWidth="1"/>
    <col min="2827" max="3072" width="9.140625" style="153"/>
    <col min="3073" max="3073" width="20.42578125" style="153" customWidth="1"/>
    <col min="3074" max="3074" width="10.42578125" style="153" customWidth="1"/>
    <col min="3075" max="3075" width="10.5703125" style="153" customWidth="1"/>
    <col min="3076" max="3076" width="11.7109375" style="153" customWidth="1"/>
    <col min="3077" max="3078" width="9.5703125" style="153" customWidth="1"/>
    <col min="3079" max="3079" width="11" style="153" customWidth="1"/>
    <col min="3080" max="3082" width="9.5703125" style="153" customWidth="1"/>
    <col min="3083" max="3328" width="9.140625" style="153"/>
    <col min="3329" max="3329" width="20.42578125" style="153" customWidth="1"/>
    <col min="3330" max="3330" width="10.42578125" style="153" customWidth="1"/>
    <col min="3331" max="3331" width="10.5703125" style="153" customWidth="1"/>
    <col min="3332" max="3332" width="11.7109375" style="153" customWidth="1"/>
    <col min="3333" max="3334" width="9.5703125" style="153" customWidth="1"/>
    <col min="3335" max="3335" width="11" style="153" customWidth="1"/>
    <col min="3336" max="3338" width="9.5703125" style="153" customWidth="1"/>
    <col min="3339" max="3584" width="9.140625" style="153"/>
    <col min="3585" max="3585" width="20.42578125" style="153" customWidth="1"/>
    <col min="3586" max="3586" width="10.42578125" style="153" customWidth="1"/>
    <col min="3587" max="3587" width="10.5703125" style="153" customWidth="1"/>
    <col min="3588" max="3588" width="11.7109375" style="153" customWidth="1"/>
    <col min="3589" max="3590" width="9.5703125" style="153" customWidth="1"/>
    <col min="3591" max="3591" width="11" style="153" customWidth="1"/>
    <col min="3592" max="3594" width="9.5703125" style="153" customWidth="1"/>
    <col min="3595" max="3840" width="9.140625" style="153"/>
    <col min="3841" max="3841" width="20.42578125" style="153" customWidth="1"/>
    <col min="3842" max="3842" width="10.42578125" style="153" customWidth="1"/>
    <col min="3843" max="3843" width="10.5703125" style="153" customWidth="1"/>
    <col min="3844" max="3844" width="11.7109375" style="153" customWidth="1"/>
    <col min="3845" max="3846" width="9.5703125" style="153" customWidth="1"/>
    <col min="3847" max="3847" width="11" style="153" customWidth="1"/>
    <col min="3848" max="3850" width="9.5703125" style="153" customWidth="1"/>
    <col min="3851" max="4096" width="9.140625" style="153"/>
    <col min="4097" max="4097" width="20.42578125" style="153" customWidth="1"/>
    <col min="4098" max="4098" width="10.42578125" style="153" customWidth="1"/>
    <col min="4099" max="4099" width="10.5703125" style="153" customWidth="1"/>
    <col min="4100" max="4100" width="11.7109375" style="153" customWidth="1"/>
    <col min="4101" max="4102" width="9.5703125" style="153" customWidth="1"/>
    <col min="4103" max="4103" width="11" style="153" customWidth="1"/>
    <col min="4104" max="4106" width="9.5703125" style="153" customWidth="1"/>
    <col min="4107" max="4352" width="9.140625" style="153"/>
    <col min="4353" max="4353" width="20.42578125" style="153" customWidth="1"/>
    <col min="4354" max="4354" width="10.42578125" style="153" customWidth="1"/>
    <col min="4355" max="4355" width="10.5703125" style="153" customWidth="1"/>
    <col min="4356" max="4356" width="11.7109375" style="153" customWidth="1"/>
    <col min="4357" max="4358" width="9.5703125" style="153" customWidth="1"/>
    <col min="4359" max="4359" width="11" style="153" customWidth="1"/>
    <col min="4360" max="4362" width="9.5703125" style="153" customWidth="1"/>
    <col min="4363" max="4608" width="9.140625" style="153"/>
    <col min="4609" max="4609" width="20.42578125" style="153" customWidth="1"/>
    <col min="4610" max="4610" width="10.42578125" style="153" customWidth="1"/>
    <col min="4611" max="4611" width="10.5703125" style="153" customWidth="1"/>
    <col min="4612" max="4612" width="11.7109375" style="153" customWidth="1"/>
    <col min="4613" max="4614" width="9.5703125" style="153" customWidth="1"/>
    <col min="4615" max="4615" width="11" style="153" customWidth="1"/>
    <col min="4616" max="4618" width="9.5703125" style="153" customWidth="1"/>
    <col min="4619" max="4864" width="9.140625" style="153"/>
    <col min="4865" max="4865" width="20.42578125" style="153" customWidth="1"/>
    <col min="4866" max="4866" width="10.42578125" style="153" customWidth="1"/>
    <col min="4867" max="4867" width="10.5703125" style="153" customWidth="1"/>
    <col min="4868" max="4868" width="11.7109375" style="153" customWidth="1"/>
    <col min="4869" max="4870" width="9.5703125" style="153" customWidth="1"/>
    <col min="4871" max="4871" width="11" style="153" customWidth="1"/>
    <col min="4872" max="4874" width="9.5703125" style="153" customWidth="1"/>
    <col min="4875" max="5120" width="9.140625" style="153"/>
    <col min="5121" max="5121" width="20.42578125" style="153" customWidth="1"/>
    <col min="5122" max="5122" width="10.42578125" style="153" customWidth="1"/>
    <col min="5123" max="5123" width="10.5703125" style="153" customWidth="1"/>
    <col min="5124" max="5124" width="11.7109375" style="153" customWidth="1"/>
    <col min="5125" max="5126" width="9.5703125" style="153" customWidth="1"/>
    <col min="5127" max="5127" width="11" style="153" customWidth="1"/>
    <col min="5128" max="5130" width="9.5703125" style="153" customWidth="1"/>
    <col min="5131" max="5376" width="9.140625" style="153"/>
    <col min="5377" max="5377" width="20.42578125" style="153" customWidth="1"/>
    <col min="5378" max="5378" width="10.42578125" style="153" customWidth="1"/>
    <col min="5379" max="5379" width="10.5703125" style="153" customWidth="1"/>
    <col min="5380" max="5380" width="11.7109375" style="153" customWidth="1"/>
    <col min="5381" max="5382" width="9.5703125" style="153" customWidth="1"/>
    <col min="5383" max="5383" width="11" style="153" customWidth="1"/>
    <col min="5384" max="5386" width="9.5703125" style="153" customWidth="1"/>
    <col min="5387" max="5632" width="9.140625" style="153"/>
    <col min="5633" max="5633" width="20.42578125" style="153" customWidth="1"/>
    <col min="5634" max="5634" width="10.42578125" style="153" customWidth="1"/>
    <col min="5635" max="5635" width="10.5703125" style="153" customWidth="1"/>
    <col min="5636" max="5636" width="11.7109375" style="153" customWidth="1"/>
    <col min="5637" max="5638" width="9.5703125" style="153" customWidth="1"/>
    <col min="5639" max="5639" width="11" style="153" customWidth="1"/>
    <col min="5640" max="5642" width="9.5703125" style="153" customWidth="1"/>
    <col min="5643" max="5888" width="9.140625" style="153"/>
    <col min="5889" max="5889" width="20.42578125" style="153" customWidth="1"/>
    <col min="5890" max="5890" width="10.42578125" style="153" customWidth="1"/>
    <col min="5891" max="5891" width="10.5703125" style="153" customWidth="1"/>
    <col min="5892" max="5892" width="11.7109375" style="153" customWidth="1"/>
    <col min="5893" max="5894" width="9.5703125" style="153" customWidth="1"/>
    <col min="5895" max="5895" width="11" style="153" customWidth="1"/>
    <col min="5896" max="5898" width="9.5703125" style="153" customWidth="1"/>
    <col min="5899" max="6144" width="9.140625" style="153"/>
    <col min="6145" max="6145" width="20.42578125" style="153" customWidth="1"/>
    <col min="6146" max="6146" width="10.42578125" style="153" customWidth="1"/>
    <col min="6147" max="6147" width="10.5703125" style="153" customWidth="1"/>
    <col min="6148" max="6148" width="11.7109375" style="153" customWidth="1"/>
    <col min="6149" max="6150" width="9.5703125" style="153" customWidth="1"/>
    <col min="6151" max="6151" width="11" style="153" customWidth="1"/>
    <col min="6152" max="6154" width="9.5703125" style="153" customWidth="1"/>
    <col min="6155" max="6400" width="9.140625" style="153"/>
    <col min="6401" max="6401" width="20.42578125" style="153" customWidth="1"/>
    <col min="6402" max="6402" width="10.42578125" style="153" customWidth="1"/>
    <col min="6403" max="6403" width="10.5703125" style="153" customWidth="1"/>
    <col min="6404" max="6404" width="11.7109375" style="153" customWidth="1"/>
    <col min="6405" max="6406" width="9.5703125" style="153" customWidth="1"/>
    <col min="6407" max="6407" width="11" style="153" customWidth="1"/>
    <col min="6408" max="6410" width="9.5703125" style="153" customWidth="1"/>
    <col min="6411" max="6656" width="9.140625" style="153"/>
    <col min="6657" max="6657" width="20.42578125" style="153" customWidth="1"/>
    <col min="6658" max="6658" width="10.42578125" style="153" customWidth="1"/>
    <col min="6659" max="6659" width="10.5703125" style="153" customWidth="1"/>
    <col min="6660" max="6660" width="11.7109375" style="153" customWidth="1"/>
    <col min="6661" max="6662" width="9.5703125" style="153" customWidth="1"/>
    <col min="6663" max="6663" width="11" style="153" customWidth="1"/>
    <col min="6664" max="6666" width="9.5703125" style="153" customWidth="1"/>
    <col min="6667" max="6912" width="9.140625" style="153"/>
    <col min="6913" max="6913" width="20.42578125" style="153" customWidth="1"/>
    <col min="6914" max="6914" width="10.42578125" style="153" customWidth="1"/>
    <col min="6915" max="6915" width="10.5703125" style="153" customWidth="1"/>
    <col min="6916" max="6916" width="11.7109375" style="153" customWidth="1"/>
    <col min="6917" max="6918" width="9.5703125" style="153" customWidth="1"/>
    <col min="6919" max="6919" width="11" style="153" customWidth="1"/>
    <col min="6920" max="6922" width="9.5703125" style="153" customWidth="1"/>
    <col min="6923" max="7168" width="9.140625" style="153"/>
    <col min="7169" max="7169" width="20.42578125" style="153" customWidth="1"/>
    <col min="7170" max="7170" width="10.42578125" style="153" customWidth="1"/>
    <col min="7171" max="7171" width="10.5703125" style="153" customWidth="1"/>
    <col min="7172" max="7172" width="11.7109375" style="153" customWidth="1"/>
    <col min="7173" max="7174" width="9.5703125" style="153" customWidth="1"/>
    <col min="7175" max="7175" width="11" style="153" customWidth="1"/>
    <col min="7176" max="7178" width="9.5703125" style="153" customWidth="1"/>
    <col min="7179" max="7424" width="9.140625" style="153"/>
    <col min="7425" max="7425" width="20.42578125" style="153" customWidth="1"/>
    <col min="7426" max="7426" width="10.42578125" style="153" customWidth="1"/>
    <col min="7427" max="7427" width="10.5703125" style="153" customWidth="1"/>
    <col min="7428" max="7428" width="11.7109375" style="153" customWidth="1"/>
    <col min="7429" max="7430" width="9.5703125" style="153" customWidth="1"/>
    <col min="7431" max="7431" width="11" style="153" customWidth="1"/>
    <col min="7432" max="7434" width="9.5703125" style="153" customWidth="1"/>
    <col min="7435" max="7680" width="9.140625" style="153"/>
    <col min="7681" max="7681" width="20.42578125" style="153" customWidth="1"/>
    <col min="7682" max="7682" width="10.42578125" style="153" customWidth="1"/>
    <col min="7683" max="7683" width="10.5703125" style="153" customWidth="1"/>
    <col min="7684" max="7684" width="11.7109375" style="153" customWidth="1"/>
    <col min="7685" max="7686" width="9.5703125" style="153" customWidth="1"/>
    <col min="7687" max="7687" width="11" style="153" customWidth="1"/>
    <col min="7688" max="7690" width="9.5703125" style="153" customWidth="1"/>
    <col min="7691" max="7936" width="9.140625" style="153"/>
    <col min="7937" max="7937" width="20.42578125" style="153" customWidth="1"/>
    <col min="7938" max="7938" width="10.42578125" style="153" customWidth="1"/>
    <col min="7939" max="7939" width="10.5703125" style="153" customWidth="1"/>
    <col min="7940" max="7940" width="11.7109375" style="153" customWidth="1"/>
    <col min="7941" max="7942" width="9.5703125" style="153" customWidth="1"/>
    <col min="7943" max="7943" width="11" style="153" customWidth="1"/>
    <col min="7944" max="7946" width="9.5703125" style="153" customWidth="1"/>
    <col min="7947" max="8192" width="9.140625" style="153"/>
    <col min="8193" max="8193" width="20.42578125" style="153" customWidth="1"/>
    <col min="8194" max="8194" width="10.42578125" style="153" customWidth="1"/>
    <col min="8195" max="8195" width="10.5703125" style="153" customWidth="1"/>
    <col min="8196" max="8196" width="11.7109375" style="153" customWidth="1"/>
    <col min="8197" max="8198" width="9.5703125" style="153" customWidth="1"/>
    <col min="8199" max="8199" width="11" style="153" customWidth="1"/>
    <col min="8200" max="8202" width="9.5703125" style="153" customWidth="1"/>
    <col min="8203" max="8448" width="9.140625" style="153"/>
    <col min="8449" max="8449" width="20.42578125" style="153" customWidth="1"/>
    <col min="8450" max="8450" width="10.42578125" style="153" customWidth="1"/>
    <col min="8451" max="8451" width="10.5703125" style="153" customWidth="1"/>
    <col min="8452" max="8452" width="11.7109375" style="153" customWidth="1"/>
    <col min="8453" max="8454" width="9.5703125" style="153" customWidth="1"/>
    <col min="8455" max="8455" width="11" style="153" customWidth="1"/>
    <col min="8456" max="8458" width="9.5703125" style="153" customWidth="1"/>
    <col min="8459" max="8704" width="9.140625" style="153"/>
    <col min="8705" max="8705" width="20.42578125" style="153" customWidth="1"/>
    <col min="8706" max="8706" width="10.42578125" style="153" customWidth="1"/>
    <col min="8707" max="8707" width="10.5703125" style="153" customWidth="1"/>
    <col min="8708" max="8708" width="11.7109375" style="153" customWidth="1"/>
    <col min="8709" max="8710" width="9.5703125" style="153" customWidth="1"/>
    <col min="8711" max="8711" width="11" style="153" customWidth="1"/>
    <col min="8712" max="8714" width="9.5703125" style="153" customWidth="1"/>
    <col min="8715" max="8960" width="9.140625" style="153"/>
    <col min="8961" max="8961" width="20.42578125" style="153" customWidth="1"/>
    <col min="8962" max="8962" width="10.42578125" style="153" customWidth="1"/>
    <col min="8963" max="8963" width="10.5703125" style="153" customWidth="1"/>
    <col min="8964" max="8964" width="11.7109375" style="153" customWidth="1"/>
    <col min="8965" max="8966" width="9.5703125" style="153" customWidth="1"/>
    <col min="8967" max="8967" width="11" style="153" customWidth="1"/>
    <col min="8968" max="8970" width="9.5703125" style="153" customWidth="1"/>
    <col min="8971" max="9216" width="9.140625" style="153"/>
    <col min="9217" max="9217" width="20.42578125" style="153" customWidth="1"/>
    <col min="9218" max="9218" width="10.42578125" style="153" customWidth="1"/>
    <col min="9219" max="9219" width="10.5703125" style="153" customWidth="1"/>
    <col min="9220" max="9220" width="11.7109375" style="153" customWidth="1"/>
    <col min="9221" max="9222" width="9.5703125" style="153" customWidth="1"/>
    <col min="9223" max="9223" width="11" style="153" customWidth="1"/>
    <col min="9224" max="9226" width="9.5703125" style="153" customWidth="1"/>
    <col min="9227" max="9472" width="9.140625" style="153"/>
    <col min="9473" max="9473" width="20.42578125" style="153" customWidth="1"/>
    <col min="9474" max="9474" width="10.42578125" style="153" customWidth="1"/>
    <col min="9475" max="9475" width="10.5703125" style="153" customWidth="1"/>
    <col min="9476" max="9476" width="11.7109375" style="153" customWidth="1"/>
    <col min="9477" max="9478" width="9.5703125" style="153" customWidth="1"/>
    <col min="9479" max="9479" width="11" style="153" customWidth="1"/>
    <col min="9480" max="9482" width="9.5703125" style="153" customWidth="1"/>
    <col min="9483" max="9728" width="9.140625" style="153"/>
    <col min="9729" max="9729" width="20.42578125" style="153" customWidth="1"/>
    <col min="9730" max="9730" width="10.42578125" style="153" customWidth="1"/>
    <col min="9731" max="9731" width="10.5703125" style="153" customWidth="1"/>
    <col min="9732" max="9732" width="11.7109375" style="153" customWidth="1"/>
    <col min="9733" max="9734" width="9.5703125" style="153" customWidth="1"/>
    <col min="9735" max="9735" width="11" style="153" customWidth="1"/>
    <col min="9736" max="9738" width="9.5703125" style="153" customWidth="1"/>
    <col min="9739" max="9984" width="9.140625" style="153"/>
    <col min="9985" max="9985" width="20.42578125" style="153" customWidth="1"/>
    <col min="9986" max="9986" width="10.42578125" style="153" customWidth="1"/>
    <col min="9987" max="9987" width="10.5703125" style="153" customWidth="1"/>
    <col min="9988" max="9988" width="11.7109375" style="153" customWidth="1"/>
    <col min="9989" max="9990" width="9.5703125" style="153" customWidth="1"/>
    <col min="9991" max="9991" width="11" style="153" customWidth="1"/>
    <col min="9992" max="9994" width="9.5703125" style="153" customWidth="1"/>
    <col min="9995" max="10240" width="9.140625" style="153"/>
    <col min="10241" max="10241" width="20.42578125" style="153" customWidth="1"/>
    <col min="10242" max="10242" width="10.42578125" style="153" customWidth="1"/>
    <col min="10243" max="10243" width="10.5703125" style="153" customWidth="1"/>
    <col min="10244" max="10244" width="11.7109375" style="153" customWidth="1"/>
    <col min="10245" max="10246" width="9.5703125" style="153" customWidth="1"/>
    <col min="10247" max="10247" width="11" style="153" customWidth="1"/>
    <col min="10248" max="10250" width="9.5703125" style="153" customWidth="1"/>
    <col min="10251" max="10496" width="9.140625" style="153"/>
    <col min="10497" max="10497" width="20.42578125" style="153" customWidth="1"/>
    <col min="10498" max="10498" width="10.42578125" style="153" customWidth="1"/>
    <col min="10499" max="10499" width="10.5703125" style="153" customWidth="1"/>
    <col min="10500" max="10500" width="11.7109375" style="153" customWidth="1"/>
    <col min="10501" max="10502" width="9.5703125" style="153" customWidth="1"/>
    <col min="10503" max="10503" width="11" style="153" customWidth="1"/>
    <col min="10504" max="10506" width="9.5703125" style="153" customWidth="1"/>
    <col min="10507" max="10752" width="9.140625" style="153"/>
    <col min="10753" max="10753" width="20.42578125" style="153" customWidth="1"/>
    <col min="10754" max="10754" width="10.42578125" style="153" customWidth="1"/>
    <col min="10755" max="10755" width="10.5703125" style="153" customWidth="1"/>
    <col min="10756" max="10756" width="11.7109375" style="153" customWidth="1"/>
    <col min="10757" max="10758" width="9.5703125" style="153" customWidth="1"/>
    <col min="10759" max="10759" width="11" style="153" customWidth="1"/>
    <col min="10760" max="10762" width="9.5703125" style="153" customWidth="1"/>
    <col min="10763" max="11008" width="9.140625" style="153"/>
    <col min="11009" max="11009" width="20.42578125" style="153" customWidth="1"/>
    <col min="11010" max="11010" width="10.42578125" style="153" customWidth="1"/>
    <col min="11011" max="11011" width="10.5703125" style="153" customWidth="1"/>
    <col min="11012" max="11012" width="11.7109375" style="153" customWidth="1"/>
    <col min="11013" max="11014" width="9.5703125" style="153" customWidth="1"/>
    <col min="11015" max="11015" width="11" style="153" customWidth="1"/>
    <col min="11016" max="11018" width="9.5703125" style="153" customWidth="1"/>
    <col min="11019" max="11264" width="9.140625" style="153"/>
    <col min="11265" max="11265" width="20.42578125" style="153" customWidth="1"/>
    <col min="11266" max="11266" width="10.42578125" style="153" customWidth="1"/>
    <col min="11267" max="11267" width="10.5703125" style="153" customWidth="1"/>
    <col min="11268" max="11268" width="11.7109375" style="153" customWidth="1"/>
    <col min="11269" max="11270" width="9.5703125" style="153" customWidth="1"/>
    <col min="11271" max="11271" width="11" style="153" customWidth="1"/>
    <col min="11272" max="11274" width="9.5703125" style="153" customWidth="1"/>
    <col min="11275" max="11520" width="9.140625" style="153"/>
    <col min="11521" max="11521" width="20.42578125" style="153" customWidth="1"/>
    <col min="11522" max="11522" width="10.42578125" style="153" customWidth="1"/>
    <col min="11523" max="11523" width="10.5703125" style="153" customWidth="1"/>
    <col min="11524" max="11524" width="11.7109375" style="153" customWidth="1"/>
    <col min="11525" max="11526" width="9.5703125" style="153" customWidth="1"/>
    <col min="11527" max="11527" width="11" style="153" customWidth="1"/>
    <col min="11528" max="11530" width="9.5703125" style="153" customWidth="1"/>
    <col min="11531" max="11776" width="9.140625" style="153"/>
    <col min="11777" max="11777" width="20.42578125" style="153" customWidth="1"/>
    <col min="11778" max="11778" width="10.42578125" style="153" customWidth="1"/>
    <col min="11779" max="11779" width="10.5703125" style="153" customWidth="1"/>
    <col min="11780" max="11780" width="11.7109375" style="153" customWidth="1"/>
    <col min="11781" max="11782" width="9.5703125" style="153" customWidth="1"/>
    <col min="11783" max="11783" width="11" style="153" customWidth="1"/>
    <col min="11784" max="11786" width="9.5703125" style="153" customWidth="1"/>
    <col min="11787" max="12032" width="9.140625" style="153"/>
    <col min="12033" max="12033" width="20.42578125" style="153" customWidth="1"/>
    <col min="12034" max="12034" width="10.42578125" style="153" customWidth="1"/>
    <col min="12035" max="12035" width="10.5703125" style="153" customWidth="1"/>
    <col min="12036" max="12036" width="11.7109375" style="153" customWidth="1"/>
    <col min="12037" max="12038" width="9.5703125" style="153" customWidth="1"/>
    <col min="12039" max="12039" width="11" style="153" customWidth="1"/>
    <col min="12040" max="12042" width="9.5703125" style="153" customWidth="1"/>
    <col min="12043" max="12288" width="9.140625" style="153"/>
    <col min="12289" max="12289" width="20.42578125" style="153" customWidth="1"/>
    <col min="12290" max="12290" width="10.42578125" style="153" customWidth="1"/>
    <col min="12291" max="12291" width="10.5703125" style="153" customWidth="1"/>
    <col min="12292" max="12292" width="11.7109375" style="153" customWidth="1"/>
    <col min="12293" max="12294" width="9.5703125" style="153" customWidth="1"/>
    <col min="12295" max="12295" width="11" style="153" customWidth="1"/>
    <col min="12296" max="12298" width="9.5703125" style="153" customWidth="1"/>
    <col min="12299" max="12544" width="9.140625" style="153"/>
    <col min="12545" max="12545" width="20.42578125" style="153" customWidth="1"/>
    <col min="12546" max="12546" width="10.42578125" style="153" customWidth="1"/>
    <col min="12547" max="12547" width="10.5703125" style="153" customWidth="1"/>
    <col min="12548" max="12548" width="11.7109375" style="153" customWidth="1"/>
    <col min="12549" max="12550" width="9.5703125" style="153" customWidth="1"/>
    <col min="12551" max="12551" width="11" style="153" customWidth="1"/>
    <col min="12552" max="12554" width="9.5703125" style="153" customWidth="1"/>
    <col min="12555" max="12800" width="9.140625" style="153"/>
    <col min="12801" max="12801" width="20.42578125" style="153" customWidth="1"/>
    <col min="12802" max="12802" width="10.42578125" style="153" customWidth="1"/>
    <col min="12803" max="12803" width="10.5703125" style="153" customWidth="1"/>
    <col min="12804" max="12804" width="11.7109375" style="153" customWidth="1"/>
    <col min="12805" max="12806" width="9.5703125" style="153" customWidth="1"/>
    <col min="12807" max="12807" width="11" style="153" customWidth="1"/>
    <col min="12808" max="12810" width="9.5703125" style="153" customWidth="1"/>
    <col min="12811" max="13056" width="9.140625" style="153"/>
    <col min="13057" max="13057" width="20.42578125" style="153" customWidth="1"/>
    <col min="13058" max="13058" width="10.42578125" style="153" customWidth="1"/>
    <col min="13059" max="13059" width="10.5703125" style="153" customWidth="1"/>
    <col min="13060" max="13060" width="11.7109375" style="153" customWidth="1"/>
    <col min="13061" max="13062" width="9.5703125" style="153" customWidth="1"/>
    <col min="13063" max="13063" width="11" style="153" customWidth="1"/>
    <col min="13064" max="13066" width="9.5703125" style="153" customWidth="1"/>
    <col min="13067" max="13312" width="9.140625" style="153"/>
    <col min="13313" max="13313" width="20.42578125" style="153" customWidth="1"/>
    <col min="13314" max="13314" width="10.42578125" style="153" customWidth="1"/>
    <col min="13315" max="13315" width="10.5703125" style="153" customWidth="1"/>
    <col min="13316" max="13316" width="11.7109375" style="153" customWidth="1"/>
    <col min="13317" max="13318" width="9.5703125" style="153" customWidth="1"/>
    <col min="13319" max="13319" width="11" style="153" customWidth="1"/>
    <col min="13320" max="13322" width="9.5703125" style="153" customWidth="1"/>
    <col min="13323" max="13568" width="9.140625" style="153"/>
    <col min="13569" max="13569" width="20.42578125" style="153" customWidth="1"/>
    <col min="13570" max="13570" width="10.42578125" style="153" customWidth="1"/>
    <col min="13571" max="13571" width="10.5703125" style="153" customWidth="1"/>
    <col min="13572" max="13572" width="11.7109375" style="153" customWidth="1"/>
    <col min="13573" max="13574" width="9.5703125" style="153" customWidth="1"/>
    <col min="13575" max="13575" width="11" style="153" customWidth="1"/>
    <col min="13576" max="13578" width="9.5703125" style="153" customWidth="1"/>
    <col min="13579" max="13824" width="9.140625" style="153"/>
    <col min="13825" max="13825" width="20.42578125" style="153" customWidth="1"/>
    <col min="13826" max="13826" width="10.42578125" style="153" customWidth="1"/>
    <col min="13827" max="13827" width="10.5703125" style="153" customWidth="1"/>
    <col min="13828" max="13828" width="11.7109375" style="153" customWidth="1"/>
    <col min="13829" max="13830" width="9.5703125" style="153" customWidth="1"/>
    <col min="13831" max="13831" width="11" style="153" customWidth="1"/>
    <col min="13832" max="13834" width="9.5703125" style="153" customWidth="1"/>
    <col min="13835" max="14080" width="9.140625" style="153"/>
    <col min="14081" max="14081" width="20.42578125" style="153" customWidth="1"/>
    <col min="14082" max="14082" width="10.42578125" style="153" customWidth="1"/>
    <col min="14083" max="14083" width="10.5703125" style="153" customWidth="1"/>
    <col min="14084" max="14084" width="11.7109375" style="153" customWidth="1"/>
    <col min="14085" max="14086" width="9.5703125" style="153" customWidth="1"/>
    <col min="14087" max="14087" width="11" style="153" customWidth="1"/>
    <col min="14088" max="14090" width="9.5703125" style="153" customWidth="1"/>
    <col min="14091" max="14336" width="9.140625" style="153"/>
    <col min="14337" max="14337" width="20.42578125" style="153" customWidth="1"/>
    <col min="14338" max="14338" width="10.42578125" style="153" customWidth="1"/>
    <col min="14339" max="14339" width="10.5703125" style="153" customWidth="1"/>
    <col min="14340" max="14340" width="11.7109375" style="153" customWidth="1"/>
    <col min="14341" max="14342" width="9.5703125" style="153" customWidth="1"/>
    <col min="14343" max="14343" width="11" style="153" customWidth="1"/>
    <col min="14344" max="14346" width="9.5703125" style="153" customWidth="1"/>
    <col min="14347" max="14592" width="9.140625" style="153"/>
    <col min="14593" max="14593" width="20.42578125" style="153" customWidth="1"/>
    <col min="14594" max="14594" width="10.42578125" style="153" customWidth="1"/>
    <col min="14595" max="14595" width="10.5703125" style="153" customWidth="1"/>
    <col min="14596" max="14596" width="11.7109375" style="153" customWidth="1"/>
    <col min="14597" max="14598" width="9.5703125" style="153" customWidth="1"/>
    <col min="14599" max="14599" width="11" style="153" customWidth="1"/>
    <col min="14600" max="14602" width="9.5703125" style="153" customWidth="1"/>
    <col min="14603" max="14848" width="9.140625" style="153"/>
    <col min="14849" max="14849" width="20.42578125" style="153" customWidth="1"/>
    <col min="14850" max="14850" width="10.42578125" style="153" customWidth="1"/>
    <col min="14851" max="14851" width="10.5703125" style="153" customWidth="1"/>
    <col min="14852" max="14852" width="11.7109375" style="153" customWidth="1"/>
    <col min="14853" max="14854" width="9.5703125" style="153" customWidth="1"/>
    <col min="14855" max="14855" width="11" style="153" customWidth="1"/>
    <col min="14856" max="14858" width="9.5703125" style="153" customWidth="1"/>
    <col min="14859" max="15104" width="9.140625" style="153"/>
    <col min="15105" max="15105" width="20.42578125" style="153" customWidth="1"/>
    <col min="15106" max="15106" width="10.42578125" style="153" customWidth="1"/>
    <col min="15107" max="15107" width="10.5703125" style="153" customWidth="1"/>
    <col min="15108" max="15108" width="11.7109375" style="153" customWidth="1"/>
    <col min="15109" max="15110" width="9.5703125" style="153" customWidth="1"/>
    <col min="15111" max="15111" width="11" style="153" customWidth="1"/>
    <col min="15112" max="15114" width="9.5703125" style="153" customWidth="1"/>
    <col min="15115" max="15360" width="9.140625" style="153"/>
    <col min="15361" max="15361" width="20.42578125" style="153" customWidth="1"/>
    <col min="15362" max="15362" width="10.42578125" style="153" customWidth="1"/>
    <col min="15363" max="15363" width="10.5703125" style="153" customWidth="1"/>
    <col min="15364" max="15364" width="11.7109375" style="153" customWidth="1"/>
    <col min="15365" max="15366" width="9.5703125" style="153" customWidth="1"/>
    <col min="15367" max="15367" width="11" style="153" customWidth="1"/>
    <col min="15368" max="15370" width="9.5703125" style="153" customWidth="1"/>
    <col min="15371" max="15616" width="9.140625" style="153"/>
    <col min="15617" max="15617" width="20.42578125" style="153" customWidth="1"/>
    <col min="15618" max="15618" width="10.42578125" style="153" customWidth="1"/>
    <col min="15619" max="15619" width="10.5703125" style="153" customWidth="1"/>
    <col min="15620" max="15620" width="11.7109375" style="153" customWidth="1"/>
    <col min="15621" max="15622" width="9.5703125" style="153" customWidth="1"/>
    <col min="15623" max="15623" width="11" style="153" customWidth="1"/>
    <col min="15624" max="15626" width="9.5703125" style="153" customWidth="1"/>
    <col min="15627" max="15872" width="9.140625" style="153"/>
    <col min="15873" max="15873" width="20.42578125" style="153" customWidth="1"/>
    <col min="15874" max="15874" width="10.42578125" style="153" customWidth="1"/>
    <col min="15875" max="15875" width="10.5703125" style="153" customWidth="1"/>
    <col min="15876" max="15876" width="11.7109375" style="153" customWidth="1"/>
    <col min="15877" max="15878" width="9.5703125" style="153" customWidth="1"/>
    <col min="15879" max="15879" width="11" style="153" customWidth="1"/>
    <col min="15880" max="15882" width="9.5703125" style="153" customWidth="1"/>
    <col min="15883" max="16128" width="9.140625" style="153"/>
    <col min="16129" max="16129" width="20.42578125" style="153" customWidth="1"/>
    <col min="16130" max="16130" width="10.42578125" style="153" customWidth="1"/>
    <col min="16131" max="16131" width="10.5703125" style="153" customWidth="1"/>
    <col min="16132" max="16132" width="11.7109375" style="153" customWidth="1"/>
    <col min="16133" max="16134" width="9.5703125" style="153" customWidth="1"/>
    <col min="16135" max="16135" width="11" style="153" customWidth="1"/>
    <col min="16136" max="16138" width="9.5703125" style="153" customWidth="1"/>
    <col min="16139" max="16384" width="9.140625" style="153"/>
  </cols>
  <sheetData>
    <row r="1" spans="1:13" x14ac:dyDescent="0.2">
      <c r="A1" s="153" t="s">
        <v>158</v>
      </c>
    </row>
    <row r="2" spans="1:13" ht="15.75" x14ac:dyDescent="0.2">
      <c r="A2" s="275" t="s">
        <v>68</v>
      </c>
      <c r="B2" s="277" t="s">
        <v>151</v>
      </c>
      <c r="C2" s="278"/>
      <c r="D2" s="279"/>
      <c r="E2" s="277" t="s">
        <v>152</v>
      </c>
      <c r="F2" s="278"/>
      <c r="G2" s="279"/>
      <c r="H2" s="277" t="s">
        <v>153</v>
      </c>
      <c r="I2" s="278"/>
      <c r="J2" s="279"/>
      <c r="K2" s="277" t="s">
        <v>154</v>
      </c>
      <c r="L2" s="278"/>
      <c r="M2" s="279"/>
    </row>
    <row r="3" spans="1:13" ht="15.75" x14ac:dyDescent="0.2">
      <c r="A3" s="276"/>
      <c r="B3" s="154" t="s">
        <v>155</v>
      </c>
      <c r="C3" s="154" t="s">
        <v>156</v>
      </c>
      <c r="D3" s="155" t="s">
        <v>15</v>
      </c>
      <c r="E3" s="154" t="s">
        <v>155</v>
      </c>
      <c r="F3" s="154" t="s">
        <v>156</v>
      </c>
      <c r="G3" s="155" t="s">
        <v>15</v>
      </c>
      <c r="H3" s="154" t="s">
        <v>155</v>
      </c>
      <c r="I3" s="154" t="s">
        <v>156</v>
      </c>
      <c r="J3" s="155" t="s">
        <v>15</v>
      </c>
      <c r="K3" s="154" t="s">
        <v>155</v>
      </c>
      <c r="L3" s="154" t="s">
        <v>156</v>
      </c>
      <c r="M3" s="155" t="s">
        <v>15</v>
      </c>
    </row>
    <row r="4" spans="1:13" ht="15.75" x14ac:dyDescent="0.2">
      <c r="A4" s="142" t="s">
        <v>16</v>
      </c>
      <c r="B4" s="158">
        <f>'2001PopuSC'!B4/'2001Popu'!B4%</f>
        <v>17.765044051591122</v>
      </c>
      <c r="C4" s="158">
        <f>'2001PopuSC'!C4/'2001Popu'!C4%</f>
        <v>17.764409150227351</v>
      </c>
      <c r="D4" s="158">
        <f>'2001PopuSC'!D4/'2001Popu'!D4%</f>
        <v>17.764733301770011</v>
      </c>
      <c r="E4" s="158">
        <f>'2001PopuSC'!E4/'2001Popu'!E4%</f>
        <v>18.074437063722197</v>
      </c>
      <c r="F4" s="158">
        <f>'2001PopuSC'!F4/'2001Popu'!F4%</f>
        <v>17.661784674992582</v>
      </c>
      <c r="G4" s="158">
        <f>'2001PopuSC'!G4/'2001Popu'!G4%</f>
        <v>17.874300959951867</v>
      </c>
      <c r="H4" s="158">
        <f>'2001PopuSC'!H4/'2001Popu'!H4%</f>
        <v>17.201224691169251</v>
      </c>
      <c r="I4" s="158">
        <f>'2001PopuSC'!I4/'2001Popu'!I4%</f>
        <v>16.405300059480258</v>
      </c>
      <c r="J4" s="158">
        <f>'2001PopuSC'!J4/'2001Popu'!J4%</f>
        <v>16.822498082371911</v>
      </c>
      <c r="K4" s="158">
        <f>'2001PopuSC'!K4/'2001Popu'!K4%</f>
        <v>16.158209305706205</v>
      </c>
      <c r="L4" s="158">
        <f>'2001PopuSC'!L4/'2001Popu'!L4%</f>
        <v>15.21908216763077</v>
      </c>
      <c r="M4" s="158">
        <f>'2001PopuSC'!M4/'2001Popu'!M4%</f>
        <v>15.718706533107619</v>
      </c>
    </row>
    <row r="5" spans="1:13" ht="15.75" x14ac:dyDescent="0.2">
      <c r="A5" s="142" t="s">
        <v>17</v>
      </c>
      <c r="B5" s="158">
        <f>'2001PopuSC'!B5/'2001Popu'!B5%</f>
        <v>0.537921739938656</v>
      </c>
      <c r="C5" s="158">
        <f>'2001PopuSC'!C5/'2001Popu'!C5%</f>
        <v>0.52516250657983332</v>
      </c>
      <c r="D5" s="158">
        <f>'2001PopuSC'!D5/'2001Popu'!D5%</f>
        <v>0.53170880001907483</v>
      </c>
      <c r="E5" s="158">
        <f>'2001PopuSC'!E5/'2001Popu'!E5%</f>
        <v>0.54325647826974088</v>
      </c>
      <c r="F5" s="158">
        <f>'2001PopuSC'!F5/'2001Popu'!F5%</f>
        <v>0.56054692615972967</v>
      </c>
      <c r="G5" s="158">
        <f>'2001PopuSC'!G5/'2001Popu'!G5%</f>
        <v>0.5517865219357756</v>
      </c>
      <c r="H5" s="158">
        <f>'2001PopuSC'!H5/'2001Popu'!H5%</f>
        <v>0.54706590320580617</v>
      </c>
      <c r="I5" s="158">
        <f>'2001PopuSC'!I5/'2001Popu'!I5%</f>
        <v>0.47539258855161126</v>
      </c>
      <c r="J5" s="158">
        <f>'2001PopuSC'!J5/'2001Popu'!J5%</f>
        <v>0.51241475453072605</v>
      </c>
      <c r="K5" s="158">
        <f>'2001PopuSC'!K5/'2001Popu'!K5%</f>
        <v>0.5617977528089888</v>
      </c>
      <c r="L5" s="158">
        <f>'2001PopuSC'!L5/'2001Popu'!L5%</f>
        <v>0.5192916861401049</v>
      </c>
      <c r="M5" s="158">
        <f>'2001PopuSC'!M5/'2001Popu'!M5%</f>
        <v>0.5415564183090581</v>
      </c>
    </row>
    <row r="6" spans="1:13" ht="15.75" x14ac:dyDescent="0.2">
      <c r="A6" s="142" t="s">
        <v>49</v>
      </c>
      <c r="B6" s="158">
        <f>'2001PopuSC'!B6/'2001Popu'!B6%</f>
        <v>6.8028961769943717</v>
      </c>
      <c r="C6" s="158">
        <f>'2001PopuSC'!C6/'2001Popu'!C6%</f>
        <v>6.7804884154660723</v>
      </c>
      <c r="D6" s="158">
        <f>'2001PopuSC'!D6/'2001Popu'!D6%</f>
        <v>6.791947707857914</v>
      </c>
      <c r="E6" s="158">
        <f>'2001PopuSC'!E6/'2001Popu'!E6%</f>
        <v>7.1853072013203372</v>
      </c>
      <c r="F6" s="158">
        <f>'2001PopuSC'!F6/'2001Popu'!F6%</f>
        <v>7.3155533681166229</v>
      </c>
      <c r="G6" s="158">
        <f>'2001PopuSC'!G6/'2001Popu'!G6%</f>
        <v>7.2486128310317639</v>
      </c>
      <c r="H6" s="158">
        <f>'2001PopuSC'!H6/'2001Popu'!H6%</f>
        <v>7.0312621546522953</v>
      </c>
      <c r="I6" s="158">
        <f>'2001PopuSC'!I6/'2001Popu'!I6%</f>
        <v>7.2875660433008775</v>
      </c>
      <c r="J6" s="158">
        <f>'2001PopuSC'!J6/'2001Popu'!J6%</f>
        <v>7.1535542440647362</v>
      </c>
      <c r="K6" s="158">
        <f>'2001PopuSC'!K6/'2001Popu'!K6%</f>
        <v>7.2228081649648139</v>
      </c>
      <c r="L6" s="158">
        <f>'2001PopuSC'!L6/'2001Popu'!L6%</f>
        <v>7.0782438921196391</v>
      </c>
      <c r="M6" s="158">
        <f>'2001PopuSC'!M6/'2001Popu'!M6%</f>
        <v>7.1546809283971129</v>
      </c>
    </row>
    <row r="7" spans="1:13" ht="15.75" x14ac:dyDescent="0.2">
      <c r="A7" s="146" t="s">
        <v>50</v>
      </c>
      <c r="B7" s="158">
        <f>'2001PopuSC'!B7/'2001Popu'!B7%</f>
        <v>17.112184194994359</v>
      </c>
      <c r="C7" s="158">
        <f>'2001PopuSC'!C7/'2001Popu'!C7%</f>
        <v>16.846006185428639</v>
      </c>
      <c r="D7" s="158">
        <f>'2001PopuSC'!D7/'2001Popu'!D7%</f>
        <v>16.986533418861093</v>
      </c>
      <c r="E7" s="158">
        <f>'2001PopuSC'!E7/'2001Popu'!E7%</f>
        <v>15.191687603833342</v>
      </c>
      <c r="F7" s="158">
        <f>'2001PopuSC'!F7/'2001Popu'!F7%</f>
        <v>14.354164559008971</v>
      </c>
      <c r="G7" s="158">
        <f>'2001PopuSC'!G7/'2001Popu'!G7%</f>
        <v>14.805383528650976</v>
      </c>
      <c r="H7" s="158">
        <f>'2001PopuSC'!H7/'2001Popu'!H7%</f>
        <v>14.806534066457564</v>
      </c>
      <c r="I7" s="158">
        <f>'2001PopuSC'!I7/'2001Popu'!I7%</f>
        <v>13.314116354343149</v>
      </c>
      <c r="J7" s="158">
        <f>'2001PopuSC'!J7/'2001Popu'!J7%</f>
        <v>14.148658642746195</v>
      </c>
      <c r="K7" s="158">
        <f>'2001PopuSC'!K7/'2001Popu'!K7%</f>
        <v>13.676757871019548</v>
      </c>
      <c r="L7" s="158">
        <f>'2001PopuSC'!L7/'2001Popu'!L7%</f>
        <v>13.101176565766515</v>
      </c>
      <c r="M7" s="158">
        <f>'2001PopuSC'!M7/'2001Popu'!M7%</f>
        <v>13.41834085503924</v>
      </c>
    </row>
    <row r="8" spans="1:13" ht="15.75" x14ac:dyDescent="0.2">
      <c r="A8" s="146" t="s">
        <v>19</v>
      </c>
      <c r="B8" s="158">
        <f>'2001PopuSC'!B8/'2001Popu'!B8%</f>
        <v>12.518877953579347</v>
      </c>
      <c r="C8" s="158">
        <f>'2001PopuSC'!C8/'2001Popu'!C8%</f>
        <v>12.333395243528173</v>
      </c>
      <c r="D8" s="158">
        <f>'2001PopuSC'!D8/'2001Popu'!D8%</f>
        <v>12.4271417854573</v>
      </c>
      <c r="E8" s="158">
        <f>'2001PopuSC'!E8/'2001Popu'!E8%</f>
        <v>12.554420175361987</v>
      </c>
      <c r="F8" s="158">
        <f>'2001PopuSC'!F8/'2001Popu'!F8%</f>
        <v>12.404375828650361</v>
      </c>
      <c r="G8" s="158">
        <f>'2001PopuSC'!G8/'2001Popu'!G8%</f>
        <v>12.481157897160379</v>
      </c>
      <c r="H8" s="158">
        <f>'2001PopuSC'!H8/'2001Popu'!H8%</f>
        <v>12.152073470094201</v>
      </c>
      <c r="I8" s="158">
        <f>'2001PopuSC'!I8/'2001Popu'!I8%</f>
        <v>11.704869240122685</v>
      </c>
      <c r="J8" s="158">
        <f>'2001PopuSC'!J8/'2001Popu'!J8%</f>
        <v>11.936530359870497</v>
      </c>
      <c r="K8" s="158">
        <f>'2001PopuSC'!K8/'2001Popu'!K8%</f>
        <v>12.144435220917918</v>
      </c>
      <c r="L8" s="158">
        <f>'2001PopuSC'!L8/'2001Popu'!L8%</f>
        <v>11.148563736797716</v>
      </c>
      <c r="M8" s="158">
        <f>'2001PopuSC'!M8/'2001Popu'!M8%</f>
        <v>11.664073602607882</v>
      </c>
    </row>
    <row r="9" spans="1:13" ht="15.75" x14ac:dyDescent="0.2">
      <c r="A9" s="142" t="s">
        <v>20</v>
      </c>
      <c r="B9" s="158">
        <f>'2001PopuSC'!B9/'2001Popu'!B9%</f>
        <v>2.0941948847578424</v>
      </c>
      <c r="C9" s="158">
        <f>'2001PopuSC'!C9/'2001Popu'!C9%</f>
        <v>2.1885062489766955</v>
      </c>
      <c r="D9" s="158">
        <f>'2001PopuSC'!D9/'2001Popu'!D9%</f>
        <v>2.1405088622069757</v>
      </c>
      <c r="E9" s="158">
        <f>'2001PopuSC'!E9/'2001Popu'!E9%</f>
        <v>2.1905031091011868</v>
      </c>
      <c r="F9" s="158">
        <f>'2001PopuSC'!F9/'2001Popu'!F9%</f>
        <v>2.1570370370370369</v>
      </c>
      <c r="G9" s="158">
        <f>'2001PopuSC'!G9/'2001Popu'!G9%</f>
        <v>2.1741646173875311</v>
      </c>
      <c r="H9" s="158">
        <f>'2001PopuSC'!H9/'2001Popu'!H9%</f>
        <v>2.0847896706279041</v>
      </c>
      <c r="I9" s="158">
        <f>'2001PopuSC'!I9/'2001Popu'!I9%</f>
        <v>2.0976630922373651</v>
      </c>
      <c r="J9" s="158">
        <f>'2001PopuSC'!J9/'2001Popu'!J9%</f>
        <v>2.0911033818044671</v>
      </c>
      <c r="K9" s="158">
        <f>'2001PopuSC'!K9/'2001Popu'!K9%</f>
        <v>1.9928461931527848</v>
      </c>
      <c r="L9" s="158">
        <f>'2001PopuSC'!L9/'2001Popu'!L9%</f>
        <v>1.779578891727601</v>
      </c>
      <c r="M9" s="158">
        <f>'2001PopuSC'!M9/'2001Popu'!M9%</f>
        <v>1.8880180141168319</v>
      </c>
    </row>
    <row r="10" spans="1:13" ht="15.75" x14ac:dyDescent="0.2">
      <c r="A10" s="142" t="s">
        <v>21</v>
      </c>
      <c r="B10" s="158">
        <f>'2001PopuSC'!B10/'2001Popu'!B10%</f>
        <v>7.1745611555167184</v>
      </c>
      <c r="C10" s="158">
        <f>'2001PopuSC'!C10/'2001Popu'!C10%</f>
        <v>7.2031660086996201</v>
      </c>
      <c r="D10" s="158">
        <f>'2001PopuSC'!D10/'2001Popu'!D10%</f>
        <v>7.1880586946094356</v>
      </c>
      <c r="E10" s="158">
        <f>'2001PopuSC'!E10/'2001Popu'!E10%</f>
        <v>7.5835139365746107</v>
      </c>
      <c r="F10" s="158">
        <f>'2001PopuSC'!F10/'2001Popu'!F10%</f>
        <v>7.5598301207001812</v>
      </c>
      <c r="G10" s="158">
        <f>'2001PopuSC'!G10/'2001Popu'!G10%</f>
        <v>7.5724540395706006</v>
      </c>
      <c r="H10" s="158">
        <f>'2001PopuSC'!H10/'2001Popu'!H10%</f>
        <v>7.6270470188913979</v>
      </c>
      <c r="I10" s="158">
        <f>'2001PopuSC'!I10/'2001Popu'!I10%</f>
        <v>7.6661732043213062</v>
      </c>
      <c r="J10" s="158">
        <f>'2001PopuSC'!J10/'2001Popu'!J10%</f>
        <v>7.6453463392863972</v>
      </c>
      <c r="K10" s="158">
        <f>'2001PopuSC'!K10/'2001Popu'!K10%</f>
        <v>7.881206665590784</v>
      </c>
      <c r="L10" s="158">
        <f>'2001PopuSC'!L10/'2001Popu'!L10%</f>
        <v>7.8170371017324349</v>
      </c>
      <c r="M10" s="158">
        <f>'2001PopuSC'!M10/'2001Popu'!M10%</f>
        <v>7.850489768489032</v>
      </c>
    </row>
    <row r="11" spans="1:13" ht="15.75" x14ac:dyDescent="0.2">
      <c r="A11" s="142" t="s">
        <v>22</v>
      </c>
      <c r="B11" s="158">
        <f>'2001PopuSC'!B11/'2001Popu'!B11%</f>
        <v>21.390201787051012</v>
      </c>
      <c r="C11" s="158">
        <f>'2001PopuSC'!C11/'2001Popu'!C11%</f>
        <v>21.951869977391716</v>
      </c>
      <c r="D11" s="158">
        <f>'2001PopuSC'!D11/'2001Popu'!D11%</f>
        <v>21.647125770837111</v>
      </c>
      <c r="E11" s="158">
        <f>'2001PopuSC'!E11/'2001Popu'!E11%</f>
        <v>20.903510191273309</v>
      </c>
      <c r="F11" s="158">
        <f>'2001PopuSC'!F11/'2001Popu'!F11%</f>
        <v>21.004989129126944</v>
      </c>
      <c r="G11" s="158">
        <f>'2001PopuSC'!G11/'2001Popu'!G11%</f>
        <v>20.950900003266799</v>
      </c>
      <c r="H11" s="158">
        <f>'2001PopuSC'!H11/'2001Popu'!H11%</f>
        <v>20.780581587423185</v>
      </c>
      <c r="I11" s="158">
        <f>'2001PopuSC'!I11/'2001Popu'!I11%</f>
        <v>20.588166012458856</v>
      </c>
      <c r="J11" s="158">
        <f>'2001PopuSC'!J11/'2001Popu'!J11%</f>
        <v>20.691618284211611</v>
      </c>
      <c r="K11" s="158">
        <f>'2001PopuSC'!K11/'2001Popu'!K11%</f>
        <v>20.182243238935232</v>
      </c>
      <c r="L11" s="158">
        <f>'2001PopuSC'!L11/'2001Popu'!L11%</f>
        <v>19.685395727492949</v>
      </c>
      <c r="M11" s="158">
        <f>'2001PopuSC'!M11/'2001Popu'!M11%</f>
        <v>19.964341604673681</v>
      </c>
    </row>
    <row r="12" spans="1:13" ht="15.75" x14ac:dyDescent="0.2">
      <c r="A12" s="142" t="s">
        <v>51</v>
      </c>
      <c r="B12" s="158">
        <f>'2001PopuSC'!B12/'2001Popu'!B12%</f>
        <v>26.330538051958882</v>
      </c>
      <c r="C12" s="158">
        <f>'2001PopuSC'!C12/'2001Popu'!C12%</f>
        <v>27.269742665400649</v>
      </c>
      <c r="D12" s="158">
        <f>'2001PopuSC'!D12/'2001Popu'!D12%</f>
        <v>26.781894200829402</v>
      </c>
      <c r="E12" s="158">
        <f>'2001PopuSC'!E12/'2001Popu'!E12%</f>
        <v>26.008457038339518</v>
      </c>
      <c r="F12" s="158">
        <f>'2001PopuSC'!F12/'2001Popu'!F12%</f>
        <v>26.477260398275913</v>
      </c>
      <c r="G12" s="158">
        <f>'2001PopuSC'!G12/'2001Popu'!G12%</f>
        <v>26.237572456345426</v>
      </c>
      <c r="H12" s="158">
        <f>'2001PopuSC'!H12/'2001Popu'!H12%</f>
        <v>25.559376632422079</v>
      </c>
      <c r="I12" s="158">
        <f>'2001PopuSC'!I12/'2001Popu'!I12%</f>
        <v>25.544044580696802</v>
      </c>
      <c r="J12" s="158">
        <f>'2001PopuSC'!J12/'2001Popu'!J12%</f>
        <v>25.551863719446768</v>
      </c>
      <c r="K12" s="158">
        <f>'2001PopuSC'!K12/'2001Popu'!K12%</f>
        <v>24.939906245757498</v>
      </c>
      <c r="L12" s="158">
        <f>'2001PopuSC'!L12/'2001Popu'!L12%</f>
        <v>24.390879588370801</v>
      </c>
      <c r="M12" s="158">
        <f>'2001PopuSC'!M12/'2001Popu'!M12%</f>
        <v>24.672452419080695</v>
      </c>
    </row>
    <row r="13" spans="1:13" ht="15.75" x14ac:dyDescent="0.2">
      <c r="A13" s="142" t="s">
        <v>52</v>
      </c>
      <c r="B13" s="158">
        <f>'2001PopuSC'!B13/'2001Popu'!B13%</f>
        <v>6.9788741910782122</v>
      </c>
      <c r="C13" s="158">
        <f>'2001PopuSC'!C13/'2001Popu'!C13%</f>
        <v>6.7841713286308307</v>
      </c>
      <c r="D13" s="158">
        <f>'2001PopuSC'!D13/'2001Popu'!D13%</f>
        <v>6.8843896643521036</v>
      </c>
      <c r="E13" s="158">
        <f>'2001PopuSC'!E13/'2001Popu'!E13%</f>
        <v>7.9361287517245458</v>
      </c>
      <c r="F13" s="158">
        <f>'2001PopuSC'!F13/'2001Popu'!F13%</f>
        <v>7.8964806151069071</v>
      </c>
      <c r="G13" s="158">
        <f>'2001PopuSC'!G13/'2001Popu'!G13%</f>
        <v>7.9169203520230251</v>
      </c>
      <c r="H13" s="158">
        <f>'2001PopuSC'!H13/'2001Popu'!H13%</f>
        <v>7.3364861635174581</v>
      </c>
      <c r="I13" s="158">
        <f>'2001PopuSC'!I13/'2001Popu'!I13%</f>
        <v>7.7121576220911612</v>
      </c>
      <c r="J13" s="158">
        <f>'2001PopuSC'!J13/'2001Popu'!J13%</f>
        <v>7.5183925499666611</v>
      </c>
      <c r="K13" s="158">
        <f>'2001PopuSC'!K13/'2001Popu'!K13%</f>
        <v>8.0170400254804122</v>
      </c>
      <c r="L13" s="158">
        <f>'2001PopuSC'!L13/'2001Popu'!L13%</f>
        <v>8.0218169675157238</v>
      </c>
      <c r="M13" s="158">
        <f>'2001PopuSC'!M13/'2001Popu'!M13%</f>
        <v>8.0193720169901361</v>
      </c>
    </row>
    <row r="14" spans="1:13" ht="15.75" x14ac:dyDescent="0.2">
      <c r="A14" s="142" t="s">
        <v>53</v>
      </c>
      <c r="B14" s="158">
        <f>'2001PopuSC'!B14/'2001Popu'!B14%</f>
        <v>13.163026675466423</v>
      </c>
      <c r="C14" s="158">
        <f>'2001PopuSC'!C14/'2001Popu'!C14%</f>
        <v>13.151041344634249</v>
      </c>
      <c r="D14" s="158">
        <f>'2001PopuSC'!D14/'2001Popu'!D14%</f>
        <v>13.157214225846271</v>
      </c>
      <c r="E14" s="158">
        <f>'2001PopuSC'!E14/'2001Popu'!E14%</f>
        <v>12.105597879136772</v>
      </c>
      <c r="F14" s="158">
        <f>'2001PopuSC'!F14/'2001Popu'!F14%</f>
        <v>11.679976989694799</v>
      </c>
      <c r="G14" s="158">
        <f>'2001PopuSC'!G14/'2001Popu'!G14%</f>
        <v>11.901954997481463</v>
      </c>
      <c r="H14" s="158">
        <f>'2001PopuSC'!H14/'2001Popu'!H14%</f>
        <v>12.016738283505438</v>
      </c>
      <c r="I14" s="158">
        <f>'2001PopuSC'!I14/'2001Popu'!I14%</f>
        <v>10.98383952354088</v>
      </c>
      <c r="J14" s="158">
        <f>'2001PopuSC'!J14/'2001Popu'!J14%</f>
        <v>11.541833297216368</v>
      </c>
      <c r="K14" s="158">
        <f>'2001PopuSC'!K14/'2001Popu'!K14%</f>
        <v>11.318699893233941</v>
      </c>
      <c r="L14" s="158">
        <f>'2001PopuSC'!L14/'2001Popu'!L14%</f>
        <v>10.471494455892454</v>
      </c>
      <c r="M14" s="158">
        <f>'2001PopuSC'!M14/'2001Popu'!M14%</f>
        <v>10.924016333396951</v>
      </c>
    </row>
    <row r="15" spans="1:13" ht="15.75" x14ac:dyDescent="0.2">
      <c r="A15" s="142" t="s">
        <v>25</v>
      </c>
      <c r="B15" s="158">
        <f>'2001PopuSC'!B15/'2001Popu'!B15%</f>
        <v>18.537525756439766</v>
      </c>
      <c r="C15" s="158">
        <f>'2001PopuSC'!C15/'2001Popu'!C15%</f>
        <v>18.684897574723575</v>
      </c>
      <c r="D15" s="158">
        <f>'2001PopuSC'!D15/'2001Popu'!D15%</f>
        <v>18.610007388617465</v>
      </c>
      <c r="E15" s="158">
        <f>'2001PopuSC'!E15/'2001Popu'!E15%</f>
        <v>18.126496204027493</v>
      </c>
      <c r="F15" s="158">
        <f>'2001PopuSC'!F15/'2001Popu'!F15%</f>
        <v>17.798925693097964</v>
      </c>
      <c r="G15" s="158">
        <f>'2001PopuSC'!G15/'2001Popu'!G15%</f>
        <v>17.96618036196918</v>
      </c>
      <c r="H15" s="158">
        <f>'2001PopuSC'!H15/'2001Popu'!H15%</f>
        <v>18.207092559184783</v>
      </c>
      <c r="I15" s="158">
        <f>'2001PopuSC'!I15/'2001Popu'!I15%</f>
        <v>17.106394414045866</v>
      </c>
      <c r="J15" s="158">
        <f>'2001PopuSC'!J15/'2001Popu'!J15%</f>
        <v>17.686469263355427</v>
      </c>
      <c r="K15" s="158">
        <f>'2001PopuSC'!K15/'2001Popu'!K15%</f>
        <v>16.75538083423152</v>
      </c>
      <c r="L15" s="158">
        <f>'2001PopuSC'!L15/'2001Popu'!L15%</f>
        <v>15.273728061994195</v>
      </c>
      <c r="M15" s="158">
        <f>'2001PopuSC'!M15/'2001Popu'!M15%</f>
        <v>16.056273364239456</v>
      </c>
    </row>
    <row r="16" spans="1:13" ht="15.75" x14ac:dyDescent="0.2">
      <c r="A16" s="142" t="s">
        <v>54</v>
      </c>
      <c r="B16" s="158">
        <f>'2001PopuSC'!B16/'2001Popu'!B16%</f>
        <v>8.9454283438886577</v>
      </c>
      <c r="C16" s="158">
        <f>'2001PopuSC'!C16/'2001Popu'!C16%</f>
        <v>9.0334203173245431</v>
      </c>
      <c r="D16" s="158">
        <f>'2001PopuSC'!D16/'2001Popu'!D16%</f>
        <v>8.9885537292520148</v>
      </c>
      <c r="E16" s="158">
        <f>'2001PopuSC'!E16/'2001Popu'!E16%</f>
        <v>9.3042271805094998</v>
      </c>
      <c r="F16" s="158">
        <f>'2001PopuSC'!F16/'2001Popu'!F16%</f>
        <v>9.3104777328305648</v>
      </c>
      <c r="G16" s="158">
        <f>'2001PopuSC'!G16/'2001Popu'!G16%</f>
        <v>9.3072944377470819</v>
      </c>
      <c r="H16" s="158">
        <f>'2001PopuSC'!H16/'2001Popu'!H16%</f>
        <v>9.6987649759856449</v>
      </c>
      <c r="I16" s="158">
        <f>'2001PopuSC'!I16/'2001Popu'!I16%</f>
        <v>9.7923906719963707</v>
      </c>
      <c r="J16" s="158">
        <f>'2001PopuSC'!J16/'2001Popu'!J16%</f>
        <v>9.7447865869765931</v>
      </c>
      <c r="K16" s="158">
        <f>'2001PopuSC'!K16/'2001Popu'!K16%</f>
        <v>9.8265794410911145</v>
      </c>
      <c r="L16" s="158">
        <f>'2001PopuSC'!L16/'2001Popu'!L16%</f>
        <v>9.8453038674033149</v>
      </c>
      <c r="M16" s="158">
        <f>'2001PopuSC'!M16/'2001Popu'!M16%</f>
        <v>9.8359490329137564</v>
      </c>
    </row>
    <row r="17" spans="1:13" ht="15.75" x14ac:dyDescent="0.2">
      <c r="A17" s="142" t="s">
        <v>27</v>
      </c>
      <c r="B17" s="158">
        <f>'2001PopuSC'!B17/'2001Popu'!B17%</f>
        <v>16.221414942998329</v>
      </c>
      <c r="C17" s="158">
        <f>'2001PopuSC'!C17/'2001Popu'!C17%</f>
        <v>15.889293825544458</v>
      </c>
      <c r="D17" s="158">
        <f>'2001PopuSC'!D17/'2001Popu'!D17%</f>
        <v>16.061166448829791</v>
      </c>
      <c r="E17" s="158">
        <f>'2001PopuSC'!E17/'2001Popu'!E17%</f>
        <v>16.136457122020307</v>
      </c>
      <c r="F17" s="158">
        <f>'2001PopuSC'!F17/'2001Popu'!F17%</f>
        <v>15.359507167109991</v>
      </c>
      <c r="G17" s="158">
        <f>'2001PopuSC'!G17/'2001Popu'!G17%</f>
        <v>15.772697808184127</v>
      </c>
      <c r="H17" s="158">
        <f>'2001PopuSC'!H17/'2001Popu'!H17%</f>
        <v>15.853384365304619</v>
      </c>
      <c r="I17" s="158">
        <f>'2001PopuSC'!I17/'2001Popu'!I17%</f>
        <v>14.394915569422983</v>
      </c>
      <c r="J17" s="158">
        <f>'2001PopuSC'!J17/'2001Popu'!J17%</f>
        <v>15.192780442136051</v>
      </c>
      <c r="K17" s="158">
        <f>'2001PopuSC'!K17/'2001Popu'!K17%</f>
        <v>15.326773413661241</v>
      </c>
      <c r="L17" s="158">
        <f>'2001PopuSC'!L17/'2001Popu'!L17%</f>
        <v>13.349912766836319</v>
      </c>
      <c r="M17" s="158">
        <f>'2001PopuSC'!M17/'2001Popu'!M17%</f>
        <v>14.43758674941753</v>
      </c>
    </row>
    <row r="18" spans="1:13" ht="15.75" x14ac:dyDescent="0.2">
      <c r="A18" s="142" t="s">
        <v>28</v>
      </c>
      <c r="B18" s="158">
        <f>'2001PopuSC'!B18/'2001Popu'!B18%</f>
        <v>10.813528928774943</v>
      </c>
      <c r="C18" s="158">
        <f>'2001PopuSC'!C18/'2001Popu'!C18%</f>
        <v>11.040774011977517</v>
      </c>
      <c r="D18" s="158">
        <f>'2001PopuSC'!D18/'2001Popu'!D18%</f>
        <v>10.923227455495061</v>
      </c>
      <c r="E18" s="158">
        <f>'2001PopuSC'!E18/'2001Popu'!E18%</f>
        <v>11.046882536916302</v>
      </c>
      <c r="F18" s="158">
        <f>'2001PopuSC'!F18/'2001Popu'!F18%</f>
        <v>11.081669477148749</v>
      </c>
      <c r="G18" s="158">
        <f>'2001PopuSC'!G18/'2001Popu'!G18%</f>
        <v>11.063434498446499</v>
      </c>
      <c r="H18" s="158">
        <f>'2001PopuSC'!H18/'2001Popu'!H18%</f>
        <v>10.930727585081893</v>
      </c>
      <c r="I18" s="158">
        <f>'2001PopuSC'!I18/'2001Popu'!I18%</f>
        <v>10.636732452990389</v>
      </c>
      <c r="J18" s="158">
        <f>'2001PopuSC'!J18/'2001Popu'!J18%</f>
        <v>10.794989397701512</v>
      </c>
      <c r="K18" s="158">
        <f>'2001PopuSC'!K18/'2001Popu'!K18%</f>
        <v>10.785022049644127</v>
      </c>
      <c r="L18" s="158">
        <f>'2001PopuSC'!L18/'2001Popu'!L18%</f>
        <v>10.122049963520972</v>
      </c>
      <c r="M18" s="158">
        <f>'2001PopuSC'!M18/'2001Popu'!M18%</f>
        <v>10.483396617190197</v>
      </c>
    </row>
    <row r="19" spans="1:13" ht="15.75" x14ac:dyDescent="0.2">
      <c r="A19" s="142" t="s">
        <v>29</v>
      </c>
      <c r="B19" s="158">
        <f>'2001PopuSC'!B19/'2001Popu'!B19%</f>
        <v>2.5477803658545839</v>
      </c>
      <c r="C19" s="158">
        <f>'2001PopuSC'!C19/'2001Popu'!C19%</f>
        <v>2.5180398663184382</v>
      </c>
      <c r="D19" s="158">
        <f>'2001PopuSC'!D19/'2001Popu'!D19%</f>
        <v>2.5332464348338846</v>
      </c>
      <c r="E19" s="158">
        <f>'2001PopuSC'!E19/'2001Popu'!E19%</f>
        <v>2.5667280098518077</v>
      </c>
      <c r="F19" s="158">
        <f>'2001PopuSC'!F19/'2001Popu'!F19%</f>
        <v>2.6078292637142075</v>
      </c>
      <c r="G19" s="158">
        <f>'2001PopuSC'!G19/'2001Popu'!G19%</f>
        <v>2.5868403945620533</v>
      </c>
      <c r="H19" s="158">
        <f>'2001PopuSC'!H19/'2001Popu'!H19%</f>
        <v>2.5757290686735654</v>
      </c>
      <c r="I19" s="158">
        <f>'2001PopuSC'!I19/'2001Popu'!I19%</f>
        <v>2.6788461538461537</v>
      </c>
      <c r="J19" s="158">
        <f>'2001PopuSC'!J19/'2001Popu'!J19%</f>
        <v>2.6267237280076081</v>
      </c>
      <c r="K19" s="158">
        <f>'2001PopuSC'!K19/'2001Popu'!K19%</f>
        <v>2.4951285585285872</v>
      </c>
      <c r="L19" s="158">
        <f>'2001PopuSC'!L19/'2001Popu'!L19%</f>
        <v>2.4539304875204104</v>
      </c>
      <c r="M19" s="158">
        <f>'2001PopuSC'!M19/'2001Popu'!M19%</f>
        <v>2.4743384499482062</v>
      </c>
    </row>
    <row r="20" spans="1:13" ht="15.75" x14ac:dyDescent="0.2">
      <c r="A20" s="142" t="s">
        <v>30</v>
      </c>
      <c r="B20" s="158">
        <f>'2001PopuSC'!B20/'2001Popu'!B20%</f>
        <v>0.48856947524636907</v>
      </c>
      <c r="C20" s="158">
        <f>'2001PopuSC'!C20/'2001Popu'!C20%</f>
        <v>0.44164652239165053</v>
      </c>
      <c r="D20" s="158">
        <f>'2001PopuSC'!D20/'2001Popu'!D20%</f>
        <v>0.46546135683396006</v>
      </c>
      <c r="E20" s="158">
        <f>'2001PopuSC'!E20/'2001Popu'!E20%</f>
        <v>0.43517576579631512</v>
      </c>
      <c r="F20" s="158">
        <f>'2001PopuSC'!F20/'2001Popu'!F20%</f>
        <v>0.46844381572997229</v>
      </c>
      <c r="G20" s="158">
        <f>'2001PopuSC'!G20/'2001Popu'!G20%</f>
        <v>0.45159776318877243</v>
      </c>
      <c r="H20" s="158">
        <f>'2001PopuSC'!H20/'2001Popu'!H20%</f>
        <v>0.48420288100714198</v>
      </c>
      <c r="I20" s="158">
        <f>'2001PopuSC'!I20/'2001Popu'!I20%</f>
        <v>0.47426419305342449</v>
      </c>
      <c r="J20" s="158">
        <f>'2001PopuSC'!J20/'2001Popu'!J20%</f>
        <v>0.47925403068267652</v>
      </c>
      <c r="K20" s="158">
        <f>'2001PopuSC'!K20/'2001Popu'!K20%</f>
        <v>0.47332531087043722</v>
      </c>
      <c r="L20" s="158">
        <f>'2001PopuSC'!L20/'2001Popu'!L20%</f>
        <v>0.37755637126376507</v>
      </c>
      <c r="M20" s="158">
        <f>'2001PopuSC'!M20/'2001Popu'!M20%</f>
        <v>0.42651355923514633</v>
      </c>
    </row>
    <row r="21" spans="1:13" ht="15.75" x14ac:dyDescent="0.2">
      <c r="A21" s="142" t="s">
        <v>31</v>
      </c>
      <c r="B21" s="158">
        <f>'2001PopuSC'!B21/'2001Popu'!B21%</f>
        <v>9.0116069497512795E-3</v>
      </c>
      <c r="C21" s="158">
        <f>'2001PopuSC'!C21/'2001Popu'!C21%</f>
        <v>2.8192839018889203E-2</v>
      </c>
      <c r="D21" s="158">
        <f>'2001PopuSC'!D21/'2001Popu'!D21%</f>
        <v>1.8401126148920314E-2</v>
      </c>
      <c r="E21" s="158">
        <f>'2001PopuSC'!E21/'2001Popu'!E21%</f>
        <v>9.5256239283673088E-3</v>
      </c>
      <c r="F21" s="158">
        <f>'2001PopuSC'!F21/'2001Popu'!F21%</f>
        <v>1.3116044201068957E-2</v>
      </c>
      <c r="G21" s="158">
        <f>'2001PopuSC'!G21/'2001Popu'!G21%</f>
        <v>1.1291961736381088E-2</v>
      </c>
      <c r="H21" s="158">
        <f>'2001PopuSC'!H21/'2001Popu'!H21%</f>
        <v>9.4011469399266703E-3</v>
      </c>
      <c r="I21" s="158">
        <f>'2001PopuSC'!I21/'2001Popu'!I21%</f>
        <v>1.4496955639315743E-2</v>
      </c>
      <c r="J21" s="158">
        <f>'2001PopuSC'!J21/'2001Popu'!J21%</f>
        <v>1.1913839115516583E-2</v>
      </c>
      <c r="K21" s="158">
        <f>'2001PopuSC'!K21/'2001Popu'!K21%</f>
        <v>2.6411705667952035E-2</v>
      </c>
      <c r="L21" s="158">
        <f>'2001PopuSC'!L21/'2001Popu'!L21%</f>
        <v>1.0609516736512652E-2</v>
      </c>
      <c r="M21" s="158">
        <f>'2001PopuSC'!M21/'2001Popu'!M21%</f>
        <v>1.8527341061881319E-2</v>
      </c>
    </row>
    <row r="22" spans="1:13" ht="15.75" x14ac:dyDescent="0.2">
      <c r="A22" s="142" t="s">
        <v>55</v>
      </c>
      <c r="B22" s="158">
        <f>'2001PopuSC'!B22/'2001Popu'!B22%</f>
        <v>0</v>
      </c>
      <c r="C22" s="158">
        <f>'2001PopuSC'!C22/'2001Popu'!C22%</f>
        <v>0</v>
      </c>
      <c r="D22" s="158">
        <f>'2001PopuSC'!D22/'2001Popu'!D22%</f>
        <v>0</v>
      </c>
      <c r="E22" s="158">
        <f>'2001PopuSC'!E22/'2001Popu'!E22%</f>
        <v>0</v>
      </c>
      <c r="F22" s="158">
        <f>'2001PopuSC'!F22/'2001Popu'!F22%</f>
        <v>0</v>
      </c>
      <c r="G22" s="158">
        <f>'2001PopuSC'!G22/'2001Popu'!G22%</f>
        <v>0</v>
      </c>
      <c r="H22" s="158">
        <f>'2001PopuSC'!H22/'2001Popu'!H22%</f>
        <v>0</v>
      </c>
      <c r="I22" s="158">
        <f>'2001PopuSC'!I22/'2001Popu'!I22%</f>
        <v>0</v>
      </c>
      <c r="J22" s="158">
        <f>'2001PopuSC'!J22/'2001Popu'!J22%</f>
        <v>0</v>
      </c>
      <c r="K22" s="158">
        <f>'2001PopuSC'!K22/'2001Popu'!K22%</f>
        <v>0</v>
      </c>
      <c r="L22" s="158">
        <f>'2001PopuSC'!L22/'2001Popu'!L22%</f>
        <v>0</v>
      </c>
      <c r="M22" s="158">
        <f>'2001PopuSC'!M22/'2001Popu'!M22%</f>
        <v>0</v>
      </c>
    </row>
    <row r="23" spans="1:13" ht="15.75" x14ac:dyDescent="0.2">
      <c r="A23" s="142" t="s">
        <v>56</v>
      </c>
      <c r="B23" s="158">
        <f>'2001PopuSC'!B23/'2001Popu'!B23%</f>
        <v>17.380553530527937</v>
      </c>
      <c r="C23" s="158">
        <f>'2001PopuSC'!C23/'2001Popu'!C23%</f>
        <v>17.561537165724804</v>
      </c>
      <c r="D23" s="158">
        <f>'2001PopuSC'!D23/'2001Popu'!D23%</f>
        <v>17.468915835223552</v>
      </c>
      <c r="E23" s="158">
        <f>'2001PopuSC'!E23/'2001Popu'!E23%</f>
        <v>16.965468326034426</v>
      </c>
      <c r="F23" s="158">
        <f>'2001PopuSC'!F23/'2001Popu'!F23%</f>
        <v>16.94498399725618</v>
      </c>
      <c r="G23" s="158">
        <f>'2001PopuSC'!G23/'2001Popu'!G23%</f>
        <v>16.955450968757692</v>
      </c>
      <c r="H23" s="158">
        <f>'2001PopuSC'!H23/'2001Popu'!H23%</f>
        <v>16.70481321103118</v>
      </c>
      <c r="I23" s="158">
        <f>'2001PopuSC'!I23/'2001Popu'!I23%</f>
        <v>16.979338009518571</v>
      </c>
      <c r="J23" s="158">
        <f>'2001PopuSC'!J23/'2001Popu'!J23%</f>
        <v>16.841887316243508</v>
      </c>
      <c r="K23" s="158">
        <f>'2001PopuSC'!K23/'2001Popu'!K23%</f>
        <v>16.45847955512582</v>
      </c>
      <c r="L23" s="158">
        <f>'2001PopuSC'!L23/'2001Popu'!L23%</f>
        <v>16.327939328802167</v>
      </c>
      <c r="M23" s="158">
        <f>'2001PopuSC'!M23/'2001Popu'!M23%</f>
        <v>16.390675234837115</v>
      </c>
    </row>
    <row r="24" spans="1:13" ht="15.75" x14ac:dyDescent="0.2">
      <c r="A24" s="142" t="s">
        <v>57</v>
      </c>
      <c r="B24" s="158">
        <f>'2001PopuSC'!B24/'2001Popu'!B24%</f>
        <v>32.725437980685712</v>
      </c>
      <c r="C24" s="158">
        <f>'2001PopuSC'!C24/'2001Popu'!C24%</f>
        <v>34.486037221513861</v>
      </c>
      <c r="D24" s="158">
        <f>'2001PopuSC'!D24/'2001Popu'!D24%</f>
        <v>33.523264390079376</v>
      </c>
      <c r="E24" s="158">
        <f>'2001PopuSC'!E24/'2001Popu'!E24%</f>
        <v>31.095116628702122</v>
      </c>
      <c r="F24" s="158">
        <f>'2001PopuSC'!F24/'2001Popu'!F24%</f>
        <v>32.009038955058237</v>
      </c>
      <c r="G24" s="158">
        <f>'2001PopuSC'!G24/'2001Popu'!G24%</f>
        <v>31.520636163274261</v>
      </c>
      <c r="H24" s="158">
        <f>'2001PopuSC'!H24/'2001Popu'!H24%</f>
        <v>31.26651945968425</v>
      </c>
      <c r="I24" s="158">
        <f>'2001PopuSC'!I24/'2001Popu'!I24%</f>
        <v>31.888085787785997</v>
      </c>
      <c r="J24" s="158">
        <f>'2001PopuSC'!J24/'2001Popu'!J24%</f>
        <v>31.555188169763301</v>
      </c>
      <c r="K24" s="158">
        <f>'2001PopuSC'!K24/'2001Popu'!K24%</f>
        <v>30.422277896579466</v>
      </c>
      <c r="L24" s="158">
        <f>'2001PopuSC'!L24/'2001Popu'!L24%</f>
        <v>30.200567606548081</v>
      </c>
      <c r="M24" s="158">
        <f>'2001PopuSC'!M24/'2001Popu'!M24%</f>
        <v>30.319601908377365</v>
      </c>
    </row>
    <row r="25" spans="1:13" ht="15.75" x14ac:dyDescent="0.2">
      <c r="A25" s="142" t="s">
        <v>33</v>
      </c>
      <c r="B25" s="158">
        <f>'2001PopuSC'!B25/'2001Popu'!B25%</f>
        <v>18.651385059032719</v>
      </c>
      <c r="C25" s="158">
        <f>'2001PopuSC'!C25/'2001Popu'!C25%</f>
        <v>18.385008970161142</v>
      </c>
      <c r="D25" s="158">
        <f>'2001PopuSC'!D25/'2001Popu'!D25%</f>
        <v>18.525108712713003</v>
      </c>
      <c r="E25" s="158">
        <f>'2001PopuSC'!E25/'2001Popu'!E25%</f>
        <v>17.901279519548336</v>
      </c>
      <c r="F25" s="158">
        <f>'2001PopuSC'!F25/'2001Popu'!F25%</f>
        <v>17.369192357501426</v>
      </c>
      <c r="G25" s="158">
        <f>'2001PopuSC'!G25/'2001Popu'!G25%</f>
        <v>17.651852428708398</v>
      </c>
      <c r="H25" s="158">
        <f>'2001PopuSC'!H25/'2001Popu'!H25%</f>
        <v>18.049346407111461</v>
      </c>
      <c r="I25" s="158">
        <f>'2001PopuSC'!I25/'2001Popu'!I25%</f>
        <v>16.968118039372641</v>
      </c>
      <c r="J25" s="158">
        <f>'2001PopuSC'!J25/'2001Popu'!J25%</f>
        <v>17.548839603736756</v>
      </c>
      <c r="K25" s="158">
        <f>'2001PopuSC'!K25/'2001Popu'!K25%</f>
        <v>17.524704606887255</v>
      </c>
      <c r="L25" s="158">
        <f>'2001PopuSC'!L25/'2001Popu'!L25%</f>
        <v>15.96051056695574</v>
      </c>
      <c r="M25" s="158">
        <f>'2001PopuSC'!M25/'2001Popu'!M25%</f>
        <v>16.807098750136284</v>
      </c>
    </row>
    <row r="26" spans="1:13" ht="15.75" x14ac:dyDescent="0.2">
      <c r="A26" s="142" t="s">
        <v>34</v>
      </c>
      <c r="B26" s="158">
        <f>'2001PopuSC'!B26/'2001Popu'!B26%</f>
        <v>5.4292002934702861</v>
      </c>
      <c r="C26" s="158">
        <f>'2001PopuSC'!C26/'2001Popu'!C26%</f>
        <v>5.4330543305433059</v>
      </c>
      <c r="D26" s="158">
        <f>'2001PopuSC'!D26/'2001Popu'!D26%</f>
        <v>5.4311061001661525</v>
      </c>
      <c r="E26" s="158">
        <f>'2001PopuSC'!E26/'2001Popu'!E26%</f>
        <v>5.2788380970114517</v>
      </c>
      <c r="F26" s="158">
        <f>'2001PopuSC'!F26/'2001Popu'!F26%</f>
        <v>5.5587949465500479</v>
      </c>
      <c r="G26" s="158">
        <f>'2001PopuSC'!G26/'2001Popu'!G26%</f>
        <v>5.4158147496552704</v>
      </c>
      <c r="H26" s="158">
        <f>'2001PopuSC'!H26/'2001Popu'!H26%</f>
        <v>5.1858446472290236</v>
      </c>
      <c r="I26" s="158">
        <f>'2001PopuSC'!I26/'2001Popu'!I26%</f>
        <v>5.3579303248566807</v>
      </c>
      <c r="J26" s="158">
        <f>'2001PopuSC'!J26/'2001Popu'!J26%</f>
        <v>5.2722909359424035</v>
      </c>
      <c r="K26" s="158">
        <f>'2001PopuSC'!K26/'2001Popu'!K26%</f>
        <v>5.3038852168305661</v>
      </c>
      <c r="L26" s="158">
        <f>'2001PopuSC'!L26/'2001Popu'!L26%</f>
        <v>5.7410758348412569</v>
      </c>
      <c r="M26" s="158">
        <f>'2001PopuSC'!M26/'2001Popu'!M26%</f>
        <v>5.5202735710796293</v>
      </c>
    </row>
    <row r="27" spans="1:13" ht="15.75" x14ac:dyDescent="0.2">
      <c r="A27" s="142" t="s">
        <v>35</v>
      </c>
      <c r="B27" s="158">
        <f>'2001PopuSC'!B27/'2001Popu'!B27%</f>
        <v>21.371909424032577</v>
      </c>
      <c r="C27" s="158">
        <f>'2001PopuSC'!C27/'2001Popu'!C27%</f>
        <v>21.647272415571422</v>
      </c>
      <c r="D27" s="158">
        <f>'2001PopuSC'!D27/'2001Popu'!D27%</f>
        <v>21.5058214526724</v>
      </c>
      <c r="E27" s="158">
        <f>'2001PopuSC'!E27/'2001Popu'!E27%</f>
        <v>21.219245639471026</v>
      </c>
      <c r="F27" s="158">
        <f>'2001PopuSC'!F27/'2001Popu'!F27%</f>
        <v>21.510440400544979</v>
      </c>
      <c r="G27" s="158">
        <f>'2001PopuSC'!G27/'2001Popu'!G27%</f>
        <v>21.361084852247416</v>
      </c>
      <c r="H27" s="158">
        <f>'2001PopuSC'!H27/'2001Popu'!H27%</f>
        <v>20.903235248654035</v>
      </c>
      <c r="I27" s="158">
        <f>'2001PopuSC'!I27/'2001Popu'!I27%</f>
        <v>21.163726985627431</v>
      </c>
      <c r="J27" s="158">
        <f>'2001PopuSC'!J27/'2001Popu'!J27%</f>
        <v>21.030605028860421</v>
      </c>
      <c r="K27" s="158">
        <f>'2001PopuSC'!K27/'2001Popu'!K27%</f>
        <v>20.018717099532424</v>
      </c>
      <c r="L27" s="158">
        <f>'2001PopuSC'!L27/'2001Popu'!L27%</f>
        <v>19.893293437645436</v>
      </c>
      <c r="M27" s="158">
        <f>'2001PopuSC'!M27/'2001Popu'!M27%</f>
        <v>19.956878492859833</v>
      </c>
    </row>
    <row r="28" spans="1:13" ht="15.75" x14ac:dyDescent="0.2">
      <c r="A28" s="142" t="s">
        <v>36</v>
      </c>
      <c r="B28" s="158">
        <f>'2001PopuSC'!B28/'2001Popu'!B28%</f>
        <v>17.051464077055122</v>
      </c>
      <c r="C28" s="158">
        <f>'2001PopuSC'!C28/'2001Popu'!C28%</f>
        <v>17.201771740428605</v>
      </c>
      <c r="D28" s="158">
        <f>'2001PopuSC'!D28/'2001Popu'!D28%</f>
        <v>17.124797324685854</v>
      </c>
      <c r="E28" s="158">
        <f>'2001PopuSC'!E28/'2001Popu'!E28%</f>
        <v>18.413996402638062</v>
      </c>
      <c r="F28" s="158">
        <f>'2001PopuSC'!F28/'2001Popu'!F28%</f>
        <v>18.618327347716289</v>
      </c>
      <c r="G28" s="158">
        <f>'2001PopuSC'!G28/'2001Popu'!G28%</f>
        <v>18.513701930251695</v>
      </c>
      <c r="H28" s="158">
        <f>'2001PopuSC'!H28/'2001Popu'!H28%</f>
        <v>18.354011377010593</v>
      </c>
      <c r="I28" s="158">
        <f>'2001PopuSC'!I28/'2001Popu'!I28%</f>
        <v>18.658388273699035</v>
      </c>
      <c r="J28" s="158">
        <f>'2001PopuSC'!J28/'2001Popu'!J28%</f>
        <v>18.502908888234817</v>
      </c>
      <c r="K28" s="158">
        <f>'2001PopuSC'!K28/'2001Popu'!K28%</f>
        <v>18.899733806566104</v>
      </c>
      <c r="L28" s="158">
        <f>'2001PopuSC'!L28/'2001Popu'!L28%</f>
        <v>18.429445876288661</v>
      </c>
      <c r="M28" s="158">
        <f>'2001PopuSC'!M28/'2001Popu'!M28%</f>
        <v>18.674633770239012</v>
      </c>
    </row>
    <row r="29" spans="1:13" ht="15.75" x14ac:dyDescent="0.2">
      <c r="A29" s="142" t="s">
        <v>37</v>
      </c>
      <c r="B29" s="158">
        <f>'2001PopuSC'!B29/'2001Popu'!B29%</f>
        <v>22.469870284011876</v>
      </c>
      <c r="C29" s="158">
        <f>'2001PopuSC'!C29/'2001Popu'!C29%</f>
        <v>22.406280283499541</v>
      </c>
      <c r="D29" s="158">
        <f>'2001PopuSC'!D29/'2001Popu'!D29%</f>
        <v>22.440022962355972</v>
      </c>
      <c r="E29" s="158">
        <f>'2001PopuSC'!E29/'2001Popu'!E29%</f>
        <v>21.300748215836879</v>
      </c>
      <c r="F29" s="158">
        <f>'2001PopuSC'!F29/'2001Popu'!F29%</f>
        <v>20.610487313636362</v>
      </c>
      <c r="G29" s="158">
        <f>'2001PopuSC'!G29/'2001Popu'!G29%</f>
        <v>20.980423001246312</v>
      </c>
      <c r="H29" s="158">
        <f>'2001PopuSC'!H29/'2001Popu'!H29%</f>
        <v>20.921244937582497</v>
      </c>
      <c r="I29" s="158">
        <f>'2001PopuSC'!I29/'2001Popu'!I29%</f>
        <v>19.476730758822292</v>
      </c>
      <c r="J29" s="158">
        <f>'2001PopuSC'!J29/'2001Popu'!J29%</f>
        <v>20.264870629214855</v>
      </c>
      <c r="K29" s="158">
        <f>'2001PopuSC'!K29/'2001Popu'!K29%</f>
        <v>19.735838573629316</v>
      </c>
      <c r="L29" s="158">
        <f>'2001PopuSC'!L29/'2001Popu'!L29%</f>
        <v>18.27136901090984</v>
      </c>
      <c r="M29" s="158">
        <f>'2001PopuSC'!M29/'2001Popu'!M29%</f>
        <v>19.07398093664192</v>
      </c>
    </row>
    <row r="30" spans="1:13" ht="15.75" x14ac:dyDescent="0.2">
      <c r="A30" s="142" t="s">
        <v>38</v>
      </c>
      <c r="B30" s="158">
        <f>'2001PopuSC'!B30/'2001Popu'!B30%</f>
        <v>19.937914028703116</v>
      </c>
      <c r="C30" s="158">
        <f>'2001PopuSC'!C30/'2001Popu'!C30%</f>
        <v>20.198450581822716</v>
      </c>
      <c r="D30" s="158">
        <f>'2001PopuSC'!D30/'2001Popu'!D30%</f>
        <v>20.063265412102623</v>
      </c>
      <c r="E30" s="158">
        <f>'2001PopuSC'!E30/'2001Popu'!E30%</f>
        <v>18.798300208713311</v>
      </c>
      <c r="F30" s="158">
        <f>'2001PopuSC'!F30/'2001Popu'!F30%</f>
        <v>18.675203085969152</v>
      </c>
      <c r="G30" s="158">
        <f>'2001PopuSC'!G30/'2001Popu'!G30%</f>
        <v>18.738789782108977</v>
      </c>
      <c r="H30" s="158">
        <f>'2001PopuSC'!H30/'2001Popu'!H30%</f>
        <v>18.297517016855014</v>
      </c>
      <c r="I30" s="158">
        <f>'2001PopuSC'!I30/'2001Popu'!I30%</f>
        <v>18.172437801475635</v>
      </c>
      <c r="J30" s="158">
        <f>'2001PopuSC'!J30/'2001Popu'!J30%</f>
        <v>18.237026845019791</v>
      </c>
      <c r="K30" s="158">
        <f>'2001PopuSC'!K30/'2001Popu'!K30%</f>
        <v>17.563343072212987</v>
      </c>
      <c r="L30" s="158">
        <f>'2001PopuSC'!L30/'2001Popu'!L30%</f>
        <v>16.79591168033847</v>
      </c>
      <c r="M30" s="158">
        <f>'2001PopuSC'!M30/'2001Popu'!M30%</f>
        <v>17.192311540471135</v>
      </c>
    </row>
    <row r="31" spans="1:13" ht="15.75" x14ac:dyDescent="0.2">
      <c r="A31" s="142" t="s">
        <v>58</v>
      </c>
      <c r="B31" s="158">
        <f>'2001PopuSC'!B31/'2001Popu'!B31%</f>
        <v>24.475453819106569</v>
      </c>
      <c r="C31" s="158">
        <f>'2001PopuSC'!C31/'2001Popu'!C31%</f>
        <v>24.561447266442364</v>
      </c>
      <c r="D31" s="158">
        <f>'2001PopuSC'!D31/'2001Popu'!D31%</f>
        <v>24.5173575354329</v>
      </c>
      <c r="E31" s="158">
        <f>'2001PopuSC'!E31/'2001Popu'!E31%</f>
        <v>24.398605787592309</v>
      </c>
      <c r="F31" s="158">
        <f>'2001PopuSC'!F31/'2001Popu'!F31%</f>
        <v>24.11276292557573</v>
      </c>
      <c r="G31" s="158">
        <f>'2001PopuSC'!G31/'2001Popu'!G31%</f>
        <v>24.259669448350639</v>
      </c>
      <c r="H31" s="158">
        <f>'2001PopuSC'!H31/'2001Popu'!H31%</f>
        <v>24.284196792990063</v>
      </c>
      <c r="I31" s="158">
        <f>'2001PopuSC'!I31/'2001Popu'!I31%</f>
        <v>23.654889936741696</v>
      </c>
      <c r="J31" s="158">
        <f>'2001PopuSC'!J31/'2001Popu'!J31%</f>
        <v>23.981794000194046</v>
      </c>
      <c r="K31" s="158">
        <f>'2001PopuSC'!K31/'2001Popu'!K31%</f>
        <v>23.997996381563599</v>
      </c>
      <c r="L31" s="158">
        <f>'2001PopuSC'!L31/'2001Popu'!L31%</f>
        <v>22.50439605555685</v>
      </c>
      <c r="M31" s="158">
        <f>'2001PopuSC'!M31/'2001Popu'!M31%</f>
        <v>23.31767189882779</v>
      </c>
    </row>
    <row r="32" spans="1:13" ht="15.75" x14ac:dyDescent="0.2">
      <c r="A32" s="142" t="s">
        <v>40</v>
      </c>
      <c r="B32" s="158">
        <f>'2001PopuSC'!B32/'2001Popu'!B32%</f>
        <v>0</v>
      </c>
      <c r="C32" s="158">
        <f>'2001PopuSC'!C32/'2001Popu'!C32%</f>
        <v>0</v>
      </c>
      <c r="D32" s="158">
        <f>'2001PopuSC'!D32/'2001Popu'!D32%</f>
        <v>0</v>
      </c>
      <c r="E32" s="158">
        <f>'2001PopuSC'!E32/'2001Popu'!E32%</f>
        <v>0</v>
      </c>
      <c r="F32" s="158">
        <f>'2001PopuSC'!F32/'2001Popu'!F32%</f>
        <v>0</v>
      </c>
      <c r="G32" s="158">
        <f>'2001PopuSC'!G32/'2001Popu'!G32%</f>
        <v>0</v>
      </c>
      <c r="H32" s="158">
        <f>'2001PopuSC'!H32/'2001Popu'!H32%</f>
        <v>0</v>
      </c>
      <c r="I32" s="158">
        <f>'2001PopuSC'!I32/'2001Popu'!I32%</f>
        <v>0</v>
      </c>
      <c r="J32" s="158">
        <f>'2001PopuSC'!J32/'2001Popu'!J32%</f>
        <v>0</v>
      </c>
      <c r="K32" s="158">
        <f>'2001PopuSC'!K32/'2001Popu'!K32%</f>
        <v>0</v>
      </c>
      <c r="L32" s="158">
        <f>'2001PopuSC'!L32/'2001Popu'!L32%</f>
        <v>0</v>
      </c>
      <c r="M32" s="158">
        <f>'2001PopuSC'!M32/'2001Popu'!M32%</f>
        <v>0</v>
      </c>
    </row>
    <row r="33" spans="1:13" ht="15.75" x14ac:dyDescent="0.2">
      <c r="A33" s="142" t="s">
        <v>41</v>
      </c>
      <c r="B33" s="158">
        <f>'2001PopuSC'!B33/'2001Popu'!B33%</f>
        <v>21.520017466902207</v>
      </c>
      <c r="C33" s="158">
        <f>'2001PopuSC'!C33/'2001Popu'!C33%</f>
        <v>22.551424797131535</v>
      </c>
      <c r="D33" s="158">
        <f>'2001PopuSC'!D33/'2001Popu'!D33%</f>
        <v>21.991312127450875</v>
      </c>
      <c r="E33" s="158">
        <f>'2001PopuSC'!E33/'2001Popu'!E33%</f>
        <v>20.340114542707564</v>
      </c>
      <c r="F33" s="158">
        <f>'2001PopuSC'!F33/'2001Popu'!F33%</f>
        <v>21.195360548148759</v>
      </c>
      <c r="G33" s="158">
        <f>'2001PopuSC'!G33/'2001Popu'!G33%</f>
        <v>20.733373823261463</v>
      </c>
      <c r="H33" s="158">
        <f>'2001PopuSC'!H33/'2001Popu'!H33%</f>
        <v>19.889949013074865</v>
      </c>
      <c r="I33" s="158">
        <f>'2001PopuSC'!I33/'2001Popu'!I33%</f>
        <v>22.114145838701365</v>
      </c>
      <c r="J33" s="158">
        <f>'2001PopuSC'!J33/'2001Popu'!J33%</f>
        <v>20.86717799224521</v>
      </c>
      <c r="K33" s="158">
        <f>'2001PopuSC'!K33/'2001Popu'!K33%</f>
        <v>18.007019685640163</v>
      </c>
      <c r="L33" s="158">
        <f>'2001PopuSC'!L33/'2001Popu'!L33%</f>
        <v>20.001380357512598</v>
      </c>
      <c r="M33" s="158">
        <f>'2001PopuSC'!M33/'2001Popu'!M33%</f>
        <v>18.853227128968019</v>
      </c>
    </row>
    <row r="34" spans="1:13" ht="15.75" x14ac:dyDescent="0.2">
      <c r="A34" s="142" t="s">
        <v>42</v>
      </c>
      <c r="B34" s="158">
        <f>'2001PopuSC'!B34/'2001Popu'!B34%</f>
        <v>1.4940163122189192</v>
      </c>
      <c r="C34" s="158">
        <f>'2001PopuSC'!C34/'2001Popu'!C34%</f>
        <v>1.7464475668810033</v>
      </c>
      <c r="D34" s="158">
        <f>'2001PopuSC'!D34/'2001Popu'!D34%</f>
        <v>1.6176699331155699</v>
      </c>
      <c r="E34" s="158">
        <f>'2001PopuSC'!E34/'2001Popu'!E34%</f>
        <v>1.7642698295033357</v>
      </c>
      <c r="F34" s="158">
        <f>'2001PopuSC'!F34/'2001Popu'!F34%</f>
        <v>1.5468158630903406</v>
      </c>
      <c r="G34" s="158">
        <f>'2001PopuSC'!G34/'2001Popu'!G34%</f>
        <v>1.6612072999532055</v>
      </c>
      <c r="H34" s="158">
        <f>'2001PopuSC'!H34/'2001Popu'!H34%</f>
        <v>2.1035598705501619</v>
      </c>
      <c r="I34" s="158">
        <f>'2001PopuSC'!I34/'2001Popu'!I34%</f>
        <v>1.8172100481026188</v>
      </c>
      <c r="J34" s="158">
        <f>'2001PopuSC'!J34/'2001Popu'!J34%</f>
        <v>1.9707486365889935</v>
      </c>
      <c r="K34" s="158">
        <f>'2001PopuSC'!K34/'2001Popu'!K34%</f>
        <v>2.3588879528222408</v>
      </c>
      <c r="L34" s="158">
        <f>'2001PopuSC'!L34/'2001Popu'!L34%</f>
        <v>2.3544384346166085</v>
      </c>
      <c r="M34" s="158">
        <f>'2001PopuSC'!M34/'2001Popu'!M34%</f>
        <v>2.3568019093078756</v>
      </c>
    </row>
    <row r="35" spans="1:13" ht="15.75" x14ac:dyDescent="0.2">
      <c r="A35" s="142" t="s">
        <v>43</v>
      </c>
      <c r="B35" s="158">
        <f>'2001PopuSC'!B35/'2001Popu'!B35%</f>
        <v>3.5331480746327912</v>
      </c>
      <c r="C35" s="158">
        <f>'2001PopuSC'!C35/'2001Popu'!C35%</f>
        <v>3.4695340501792113</v>
      </c>
      <c r="D35" s="158">
        <f>'2001PopuSC'!D35/'2001Popu'!D35%</f>
        <v>3.5026149187998898</v>
      </c>
      <c r="E35" s="158">
        <f>'2001PopuSC'!E35/'2001Popu'!E35%</f>
        <v>4.4224888261585509</v>
      </c>
      <c r="F35" s="158">
        <f>'2001PopuSC'!F35/'2001Popu'!F35%</f>
        <v>4.5777426992896606</v>
      </c>
      <c r="G35" s="158">
        <f>'2001PopuSC'!G35/'2001Popu'!G35%</f>
        <v>4.4957774465971188</v>
      </c>
      <c r="H35" s="158">
        <f>'2001PopuSC'!H35/'2001Popu'!H35%</f>
        <v>3.6736135641116214</v>
      </c>
      <c r="I35" s="158">
        <f>'2001PopuSC'!I35/'2001Popu'!I35%</f>
        <v>4.5</v>
      </c>
      <c r="J35" s="158">
        <f>'2001PopuSC'!J35/'2001Popu'!J35%</f>
        <v>4.0692321856011784</v>
      </c>
      <c r="K35" s="158">
        <f>'2001PopuSC'!K35/'2001Popu'!K35%</f>
        <v>2.9420778424762486</v>
      </c>
      <c r="L35" s="158">
        <f>'2001PopuSC'!L35/'2001Popu'!L35%</f>
        <v>4.16</v>
      </c>
      <c r="M35" s="158">
        <f>'2001PopuSC'!M35/'2001Popu'!M35%</f>
        <v>3.4704147145583897</v>
      </c>
    </row>
    <row r="36" spans="1:13" ht="15.75" x14ac:dyDescent="0.2">
      <c r="A36" s="142" t="s">
        <v>44</v>
      </c>
      <c r="B36" s="158">
        <f>'2001PopuSC'!B36/'2001Popu'!B36%</f>
        <v>19.074541418389998</v>
      </c>
      <c r="C36" s="158">
        <f>'2001PopuSC'!C36/'2001Popu'!C36%</f>
        <v>19.648789301813459</v>
      </c>
      <c r="D36" s="158">
        <f>'2001PopuSC'!D36/'2001Popu'!D36%</f>
        <v>19.341550151994685</v>
      </c>
      <c r="E36" s="158">
        <f>'2001PopuSC'!E36/'2001Popu'!E36%</f>
        <v>19.406714002186348</v>
      </c>
      <c r="F36" s="158">
        <f>'2001PopuSC'!F36/'2001Popu'!F36%</f>
        <v>19.978532715948365</v>
      </c>
      <c r="G36" s="158">
        <f>'2001PopuSC'!G36/'2001Popu'!G36%</f>
        <v>19.674697531414214</v>
      </c>
      <c r="H36" s="158">
        <f>'2001PopuSC'!H36/'2001Popu'!H36%</f>
        <v>19.484578788145061</v>
      </c>
      <c r="I36" s="158">
        <f>'2001PopuSC'!I36/'2001Popu'!I36%</f>
        <v>20.291060756414751</v>
      </c>
      <c r="J36" s="158">
        <f>'2001PopuSC'!J36/'2001Popu'!J36%</f>
        <v>19.853043943644685</v>
      </c>
      <c r="K36" s="158">
        <f>'2001PopuSC'!K36/'2001Popu'!K36%</f>
        <v>18.984400708665866</v>
      </c>
      <c r="L36" s="158">
        <f>'2001PopuSC'!L36/'2001Popu'!L36%</f>
        <v>20.170078504174956</v>
      </c>
      <c r="M36" s="158">
        <f>'2001PopuSC'!M36/'2001Popu'!M36%</f>
        <v>19.510838327890603</v>
      </c>
    </row>
    <row r="37" spans="1:13" ht="15.75" x14ac:dyDescent="0.2">
      <c r="A37" s="142" t="s">
        <v>59</v>
      </c>
      <c r="B37" s="158">
        <f>'2001PopuSC'!B37/'2001Popu'!B37%</f>
        <v>0</v>
      </c>
      <c r="C37" s="158">
        <f>'2001PopuSC'!C37/'2001Popu'!C37%</f>
        <v>0</v>
      </c>
      <c r="D37" s="158">
        <f>'2001PopuSC'!D37/'2001Popu'!D37%</f>
        <v>0</v>
      </c>
      <c r="E37" s="158">
        <f>'2001PopuSC'!E37/'2001Popu'!E37%</f>
        <v>0</v>
      </c>
      <c r="F37" s="158">
        <f>'2001PopuSC'!F37/'2001Popu'!F37%</f>
        <v>0</v>
      </c>
      <c r="G37" s="158">
        <f>'2001PopuSC'!G37/'2001Popu'!G37%</f>
        <v>0</v>
      </c>
      <c r="H37" s="158">
        <f>'2001PopuSC'!H37/'2001Popu'!H37%</f>
        <v>0</v>
      </c>
      <c r="I37" s="158">
        <f>'2001PopuSC'!I37/'2001Popu'!I37%</f>
        <v>0</v>
      </c>
      <c r="J37" s="158">
        <f>'2001PopuSC'!J37/'2001Popu'!J37%</f>
        <v>0</v>
      </c>
      <c r="K37" s="158">
        <f>'2001PopuSC'!K37/'2001Popu'!K37%</f>
        <v>0</v>
      </c>
      <c r="L37" s="158">
        <f>'2001PopuSC'!L37/'2001Popu'!L37%</f>
        <v>0</v>
      </c>
      <c r="M37" s="158">
        <f>'2001PopuSC'!M37/'2001Popu'!M37%</f>
        <v>0</v>
      </c>
    </row>
    <row r="38" spans="1:13" ht="15.75" x14ac:dyDescent="0.2">
      <c r="A38" s="142" t="s">
        <v>46</v>
      </c>
      <c r="B38" s="158">
        <f>'2001PopuSC'!B38/'2001Popu'!B38%</f>
        <v>18.056774948785485</v>
      </c>
      <c r="C38" s="158">
        <f>'2001PopuSC'!C38/'2001Popu'!C38%</f>
        <v>18.375816454054565</v>
      </c>
      <c r="D38" s="158">
        <f>'2001PopuSC'!D38/'2001Popu'!D38%</f>
        <v>18.212599332028102</v>
      </c>
      <c r="E38" s="158">
        <f>'2001PopuSC'!E38/'2001Popu'!E38%</f>
        <v>18.494751159627523</v>
      </c>
      <c r="F38" s="158">
        <f>'2001PopuSC'!F38/'2001Popu'!F38%</f>
        <v>18.657819768490139</v>
      </c>
      <c r="G38" s="158">
        <f>'2001PopuSC'!G38/'2001Popu'!G38%</f>
        <v>18.57492376427204</v>
      </c>
      <c r="H38" s="158">
        <f>'2001PopuSC'!H38/'2001Popu'!H38%</f>
        <v>18.586045499074778</v>
      </c>
      <c r="I38" s="158">
        <f>'2001PopuSC'!I38/'2001Popu'!I38%</f>
        <v>19.662666968530676</v>
      </c>
      <c r="J38" s="158">
        <f>'2001PopuSC'!J38/'2001Popu'!J38%</f>
        <v>19.113811664169578</v>
      </c>
      <c r="K38" s="158">
        <f>'2001PopuSC'!K38/'2001Popu'!K38%</f>
        <v>19.293827689669953</v>
      </c>
      <c r="L38" s="158">
        <f>'2001PopuSC'!L38/'2001Popu'!L38%</f>
        <v>18.936028431808083</v>
      </c>
      <c r="M38" s="158">
        <f>'2001PopuSC'!M38/'2001Popu'!M38%</f>
        <v>19.118128272251308</v>
      </c>
    </row>
    <row r="39" spans="1:13" ht="15.75" x14ac:dyDescent="0.2">
      <c r="A39" s="142" t="s">
        <v>47</v>
      </c>
      <c r="B39" s="158">
        <f>'2001PopuSC'!B39/'2001Popu'!B39%</f>
        <v>17.72871048386925</v>
      </c>
      <c r="C39" s="158">
        <f>'2001PopuSC'!C39/'2001Popu'!C39%</f>
        <v>17.67105425984343</v>
      </c>
      <c r="D39" s="158">
        <f>'2001PopuSC'!D39/'2001Popu'!D39%</f>
        <v>17.701099273552487</v>
      </c>
      <c r="E39" s="158">
        <f>'2001PopuSC'!E39/'2001Popu'!E39%</f>
        <v>17.057636842627492</v>
      </c>
      <c r="F39" s="158">
        <f>'2001PopuSC'!F39/'2001Popu'!F39%</f>
        <v>16.746124034046559</v>
      </c>
      <c r="G39" s="158">
        <f>'2001PopuSC'!G39/'2001Popu'!G39%</f>
        <v>16.909516334334644</v>
      </c>
      <c r="H39" s="158">
        <f>'2001PopuSC'!H39/'2001Popu'!H39%</f>
        <v>16.851912664371643</v>
      </c>
      <c r="I39" s="158">
        <f>'2001PopuSC'!I39/'2001Popu'!I39%</f>
        <v>16.178785791129982</v>
      </c>
      <c r="J39" s="158">
        <f>'2001PopuSC'!J39/'2001Popu'!J39%</f>
        <v>16.537495419439665</v>
      </c>
      <c r="K39" s="158">
        <f>'2001PopuSC'!K39/'2001Popu'!K39%</f>
        <v>16.234363850676399</v>
      </c>
      <c r="L39" s="158">
        <f>'2001PopuSC'!L39/'2001Popu'!L39%</f>
        <v>15.290853980941103</v>
      </c>
      <c r="M39" s="158">
        <f>'2001PopuSC'!M39/'2001Popu'!M39%</f>
        <v>15.79521991526385</v>
      </c>
    </row>
  </sheetData>
  <mergeCells count="5">
    <mergeCell ref="A2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horizontalDpi="2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view="pageBreakPreview" zoomScaleSheetLayoutView="100" workbookViewId="0">
      <pane xSplit="2" ySplit="4" topLeftCell="BG38" activePane="bottomRight" state="frozen"/>
      <selection activeCell="B49" sqref="B49"/>
      <selection pane="topRight" activeCell="B49" sqref="B49"/>
      <selection pane="bottomLeft" activeCell="B49" sqref="B49"/>
      <selection pane="bottomRight" activeCell="BG42" sqref="BG4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22" width="11.5703125" style="5" customWidth="1"/>
    <col min="23" max="23" width="13.140625" style="5" customWidth="1"/>
    <col min="24" max="35" width="11.5703125" style="5" customWidth="1"/>
    <col min="36" max="36" width="12.85546875" style="5" customWidth="1"/>
    <col min="37" max="37" width="11.5703125" style="5" customWidth="1"/>
    <col min="38" max="38" width="12.85546875" style="5" customWidth="1"/>
    <col min="39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3.5703125" style="5" customWidth="1"/>
    <col min="66" max="66" width="8.85546875" style="5"/>
    <col min="67" max="67" width="9" style="5" bestFit="1" customWidth="1"/>
    <col min="68" max="251" width="8.85546875" style="5"/>
    <col min="252" max="252" width="6.140625" style="5" customWidth="1"/>
    <col min="253" max="253" width="20.28515625" style="5" customWidth="1"/>
    <col min="254" max="254" width="12.42578125" style="5" customWidth="1"/>
    <col min="255" max="255" width="13" style="5" customWidth="1"/>
    <col min="256" max="256" width="12.5703125" style="5" customWidth="1"/>
    <col min="257" max="270" width="11.7109375" style="5" customWidth="1"/>
    <col min="271" max="271" width="12.28515625" style="5" customWidth="1"/>
    <col min="272" max="272" width="11.7109375" style="5" customWidth="1"/>
    <col min="273" max="273" width="12.85546875" style="5" customWidth="1"/>
    <col min="274" max="274" width="11.7109375" style="5" customWidth="1"/>
    <col min="275" max="275" width="12.7109375" style="5" customWidth="1"/>
    <col min="276" max="276" width="11.7109375" style="5" customWidth="1"/>
    <col min="277" max="277" width="13" style="5" customWidth="1"/>
    <col min="278" max="289" width="11.7109375" style="5" customWidth="1"/>
    <col min="290" max="290" width="12.5703125" style="5" customWidth="1"/>
    <col min="291" max="291" width="11.7109375" style="5" customWidth="1"/>
    <col min="292" max="292" width="13" style="5" customWidth="1"/>
    <col min="293" max="298" width="11.7109375" style="5" customWidth="1"/>
    <col min="299" max="299" width="13.7109375" style="5" customWidth="1"/>
    <col min="300" max="300" width="13.140625" style="5" customWidth="1"/>
    <col min="301" max="304" width="13" style="5" customWidth="1"/>
    <col min="305" max="311" width="11.7109375" style="5" customWidth="1"/>
    <col min="312" max="312" width="10.85546875" style="5" customWidth="1"/>
    <col min="313" max="313" width="11.7109375" style="5" customWidth="1"/>
    <col min="314" max="316" width="22.7109375" style="5" customWidth="1"/>
    <col min="317" max="319" width="20.7109375" style="5" customWidth="1"/>
    <col min="320" max="507" width="8.85546875" style="5"/>
    <col min="508" max="508" width="6.140625" style="5" customWidth="1"/>
    <col min="509" max="509" width="20.28515625" style="5" customWidth="1"/>
    <col min="510" max="510" width="12.42578125" style="5" customWidth="1"/>
    <col min="511" max="511" width="13" style="5" customWidth="1"/>
    <col min="512" max="512" width="12.5703125" style="5" customWidth="1"/>
    <col min="513" max="526" width="11.7109375" style="5" customWidth="1"/>
    <col min="527" max="527" width="12.28515625" style="5" customWidth="1"/>
    <col min="528" max="528" width="11.7109375" style="5" customWidth="1"/>
    <col min="529" max="529" width="12.85546875" style="5" customWidth="1"/>
    <col min="530" max="530" width="11.7109375" style="5" customWidth="1"/>
    <col min="531" max="531" width="12.7109375" style="5" customWidth="1"/>
    <col min="532" max="532" width="11.7109375" style="5" customWidth="1"/>
    <col min="533" max="533" width="13" style="5" customWidth="1"/>
    <col min="534" max="545" width="11.7109375" style="5" customWidth="1"/>
    <col min="546" max="546" width="12.5703125" style="5" customWidth="1"/>
    <col min="547" max="547" width="11.7109375" style="5" customWidth="1"/>
    <col min="548" max="548" width="13" style="5" customWidth="1"/>
    <col min="549" max="554" width="11.7109375" style="5" customWidth="1"/>
    <col min="555" max="555" width="13.7109375" style="5" customWidth="1"/>
    <col min="556" max="556" width="13.140625" style="5" customWidth="1"/>
    <col min="557" max="560" width="13" style="5" customWidth="1"/>
    <col min="561" max="567" width="11.7109375" style="5" customWidth="1"/>
    <col min="568" max="568" width="10.85546875" style="5" customWidth="1"/>
    <col min="569" max="569" width="11.7109375" style="5" customWidth="1"/>
    <col min="570" max="572" width="22.7109375" style="5" customWidth="1"/>
    <col min="573" max="575" width="20.7109375" style="5" customWidth="1"/>
    <col min="576" max="763" width="8.85546875" style="5"/>
    <col min="764" max="764" width="6.140625" style="5" customWidth="1"/>
    <col min="765" max="765" width="20.28515625" style="5" customWidth="1"/>
    <col min="766" max="766" width="12.42578125" style="5" customWidth="1"/>
    <col min="767" max="767" width="13" style="5" customWidth="1"/>
    <col min="768" max="768" width="12.5703125" style="5" customWidth="1"/>
    <col min="769" max="782" width="11.7109375" style="5" customWidth="1"/>
    <col min="783" max="783" width="12.28515625" style="5" customWidth="1"/>
    <col min="784" max="784" width="11.7109375" style="5" customWidth="1"/>
    <col min="785" max="785" width="12.85546875" style="5" customWidth="1"/>
    <col min="786" max="786" width="11.7109375" style="5" customWidth="1"/>
    <col min="787" max="787" width="12.7109375" style="5" customWidth="1"/>
    <col min="788" max="788" width="11.7109375" style="5" customWidth="1"/>
    <col min="789" max="789" width="13" style="5" customWidth="1"/>
    <col min="790" max="801" width="11.7109375" style="5" customWidth="1"/>
    <col min="802" max="802" width="12.5703125" style="5" customWidth="1"/>
    <col min="803" max="803" width="11.7109375" style="5" customWidth="1"/>
    <col min="804" max="804" width="13" style="5" customWidth="1"/>
    <col min="805" max="810" width="11.7109375" style="5" customWidth="1"/>
    <col min="811" max="811" width="13.7109375" style="5" customWidth="1"/>
    <col min="812" max="812" width="13.140625" style="5" customWidth="1"/>
    <col min="813" max="816" width="13" style="5" customWidth="1"/>
    <col min="817" max="823" width="11.7109375" style="5" customWidth="1"/>
    <col min="824" max="824" width="10.85546875" style="5" customWidth="1"/>
    <col min="825" max="825" width="11.7109375" style="5" customWidth="1"/>
    <col min="826" max="828" width="22.7109375" style="5" customWidth="1"/>
    <col min="829" max="831" width="20.7109375" style="5" customWidth="1"/>
    <col min="832" max="1019" width="8.85546875" style="5"/>
    <col min="1020" max="1020" width="6.140625" style="5" customWidth="1"/>
    <col min="1021" max="1021" width="20.28515625" style="5" customWidth="1"/>
    <col min="1022" max="1022" width="12.42578125" style="5" customWidth="1"/>
    <col min="1023" max="1023" width="13" style="5" customWidth="1"/>
    <col min="1024" max="1024" width="12.5703125" style="5" customWidth="1"/>
    <col min="1025" max="1038" width="11.7109375" style="5" customWidth="1"/>
    <col min="1039" max="1039" width="12.28515625" style="5" customWidth="1"/>
    <col min="1040" max="1040" width="11.7109375" style="5" customWidth="1"/>
    <col min="1041" max="1041" width="12.85546875" style="5" customWidth="1"/>
    <col min="1042" max="1042" width="11.7109375" style="5" customWidth="1"/>
    <col min="1043" max="1043" width="12.7109375" style="5" customWidth="1"/>
    <col min="1044" max="1044" width="11.7109375" style="5" customWidth="1"/>
    <col min="1045" max="1045" width="13" style="5" customWidth="1"/>
    <col min="1046" max="1057" width="11.7109375" style="5" customWidth="1"/>
    <col min="1058" max="1058" width="12.5703125" style="5" customWidth="1"/>
    <col min="1059" max="1059" width="11.7109375" style="5" customWidth="1"/>
    <col min="1060" max="1060" width="13" style="5" customWidth="1"/>
    <col min="1061" max="1066" width="11.7109375" style="5" customWidth="1"/>
    <col min="1067" max="1067" width="13.7109375" style="5" customWidth="1"/>
    <col min="1068" max="1068" width="13.140625" style="5" customWidth="1"/>
    <col min="1069" max="1072" width="13" style="5" customWidth="1"/>
    <col min="1073" max="1079" width="11.7109375" style="5" customWidth="1"/>
    <col min="1080" max="1080" width="10.85546875" style="5" customWidth="1"/>
    <col min="1081" max="1081" width="11.7109375" style="5" customWidth="1"/>
    <col min="1082" max="1084" width="22.7109375" style="5" customWidth="1"/>
    <col min="1085" max="1087" width="20.7109375" style="5" customWidth="1"/>
    <col min="1088" max="1275" width="8.85546875" style="5"/>
    <col min="1276" max="1276" width="6.140625" style="5" customWidth="1"/>
    <col min="1277" max="1277" width="20.28515625" style="5" customWidth="1"/>
    <col min="1278" max="1278" width="12.42578125" style="5" customWidth="1"/>
    <col min="1279" max="1279" width="13" style="5" customWidth="1"/>
    <col min="1280" max="1280" width="12.5703125" style="5" customWidth="1"/>
    <col min="1281" max="1294" width="11.7109375" style="5" customWidth="1"/>
    <col min="1295" max="1295" width="12.28515625" style="5" customWidth="1"/>
    <col min="1296" max="1296" width="11.7109375" style="5" customWidth="1"/>
    <col min="1297" max="1297" width="12.85546875" style="5" customWidth="1"/>
    <col min="1298" max="1298" width="11.7109375" style="5" customWidth="1"/>
    <col min="1299" max="1299" width="12.7109375" style="5" customWidth="1"/>
    <col min="1300" max="1300" width="11.7109375" style="5" customWidth="1"/>
    <col min="1301" max="1301" width="13" style="5" customWidth="1"/>
    <col min="1302" max="1313" width="11.7109375" style="5" customWidth="1"/>
    <col min="1314" max="1314" width="12.5703125" style="5" customWidth="1"/>
    <col min="1315" max="1315" width="11.7109375" style="5" customWidth="1"/>
    <col min="1316" max="1316" width="13" style="5" customWidth="1"/>
    <col min="1317" max="1322" width="11.7109375" style="5" customWidth="1"/>
    <col min="1323" max="1323" width="13.7109375" style="5" customWidth="1"/>
    <col min="1324" max="1324" width="13.140625" style="5" customWidth="1"/>
    <col min="1325" max="1328" width="13" style="5" customWidth="1"/>
    <col min="1329" max="1335" width="11.7109375" style="5" customWidth="1"/>
    <col min="1336" max="1336" width="10.85546875" style="5" customWidth="1"/>
    <col min="1337" max="1337" width="11.7109375" style="5" customWidth="1"/>
    <col min="1338" max="1340" width="22.7109375" style="5" customWidth="1"/>
    <col min="1341" max="1343" width="20.7109375" style="5" customWidth="1"/>
    <col min="1344" max="1531" width="8.85546875" style="5"/>
    <col min="1532" max="1532" width="6.140625" style="5" customWidth="1"/>
    <col min="1533" max="1533" width="20.28515625" style="5" customWidth="1"/>
    <col min="1534" max="1534" width="12.42578125" style="5" customWidth="1"/>
    <col min="1535" max="1535" width="13" style="5" customWidth="1"/>
    <col min="1536" max="1536" width="12.5703125" style="5" customWidth="1"/>
    <col min="1537" max="1550" width="11.7109375" style="5" customWidth="1"/>
    <col min="1551" max="1551" width="12.28515625" style="5" customWidth="1"/>
    <col min="1552" max="1552" width="11.7109375" style="5" customWidth="1"/>
    <col min="1553" max="1553" width="12.85546875" style="5" customWidth="1"/>
    <col min="1554" max="1554" width="11.7109375" style="5" customWidth="1"/>
    <col min="1555" max="1555" width="12.7109375" style="5" customWidth="1"/>
    <col min="1556" max="1556" width="11.7109375" style="5" customWidth="1"/>
    <col min="1557" max="1557" width="13" style="5" customWidth="1"/>
    <col min="1558" max="1569" width="11.7109375" style="5" customWidth="1"/>
    <col min="1570" max="1570" width="12.5703125" style="5" customWidth="1"/>
    <col min="1571" max="1571" width="11.7109375" style="5" customWidth="1"/>
    <col min="1572" max="1572" width="13" style="5" customWidth="1"/>
    <col min="1573" max="1578" width="11.7109375" style="5" customWidth="1"/>
    <col min="1579" max="1579" width="13.7109375" style="5" customWidth="1"/>
    <col min="1580" max="1580" width="13.140625" style="5" customWidth="1"/>
    <col min="1581" max="1584" width="13" style="5" customWidth="1"/>
    <col min="1585" max="1591" width="11.7109375" style="5" customWidth="1"/>
    <col min="1592" max="1592" width="10.85546875" style="5" customWidth="1"/>
    <col min="1593" max="1593" width="11.7109375" style="5" customWidth="1"/>
    <col min="1594" max="1596" width="22.7109375" style="5" customWidth="1"/>
    <col min="1597" max="1599" width="20.7109375" style="5" customWidth="1"/>
    <col min="1600" max="1787" width="8.85546875" style="5"/>
    <col min="1788" max="1788" width="6.140625" style="5" customWidth="1"/>
    <col min="1789" max="1789" width="20.28515625" style="5" customWidth="1"/>
    <col min="1790" max="1790" width="12.42578125" style="5" customWidth="1"/>
    <col min="1791" max="1791" width="13" style="5" customWidth="1"/>
    <col min="1792" max="1792" width="12.5703125" style="5" customWidth="1"/>
    <col min="1793" max="1806" width="11.7109375" style="5" customWidth="1"/>
    <col min="1807" max="1807" width="12.28515625" style="5" customWidth="1"/>
    <col min="1808" max="1808" width="11.7109375" style="5" customWidth="1"/>
    <col min="1809" max="1809" width="12.85546875" style="5" customWidth="1"/>
    <col min="1810" max="1810" width="11.7109375" style="5" customWidth="1"/>
    <col min="1811" max="1811" width="12.7109375" style="5" customWidth="1"/>
    <col min="1812" max="1812" width="11.7109375" style="5" customWidth="1"/>
    <col min="1813" max="1813" width="13" style="5" customWidth="1"/>
    <col min="1814" max="1825" width="11.7109375" style="5" customWidth="1"/>
    <col min="1826" max="1826" width="12.5703125" style="5" customWidth="1"/>
    <col min="1827" max="1827" width="11.7109375" style="5" customWidth="1"/>
    <col min="1828" max="1828" width="13" style="5" customWidth="1"/>
    <col min="1829" max="1834" width="11.7109375" style="5" customWidth="1"/>
    <col min="1835" max="1835" width="13.7109375" style="5" customWidth="1"/>
    <col min="1836" max="1836" width="13.140625" style="5" customWidth="1"/>
    <col min="1837" max="1840" width="13" style="5" customWidth="1"/>
    <col min="1841" max="1847" width="11.7109375" style="5" customWidth="1"/>
    <col min="1848" max="1848" width="10.85546875" style="5" customWidth="1"/>
    <col min="1849" max="1849" width="11.7109375" style="5" customWidth="1"/>
    <col min="1850" max="1852" width="22.7109375" style="5" customWidth="1"/>
    <col min="1853" max="1855" width="20.7109375" style="5" customWidth="1"/>
    <col min="1856" max="2043" width="8.85546875" style="5"/>
    <col min="2044" max="2044" width="6.140625" style="5" customWidth="1"/>
    <col min="2045" max="2045" width="20.28515625" style="5" customWidth="1"/>
    <col min="2046" max="2046" width="12.42578125" style="5" customWidth="1"/>
    <col min="2047" max="2047" width="13" style="5" customWidth="1"/>
    <col min="2048" max="2048" width="12.5703125" style="5" customWidth="1"/>
    <col min="2049" max="2062" width="11.7109375" style="5" customWidth="1"/>
    <col min="2063" max="2063" width="12.28515625" style="5" customWidth="1"/>
    <col min="2064" max="2064" width="11.7109375" style="5" customWidth="1"/>
    <col min="2065" max="2065" width="12.85546875" style="5" customWidth="1"/>
    <col min="2066" max="2066" width="11.7109375" style="5" customWidth="1"/>
    <col min="2067" max="2067" width="12.7109375" style="5" customWidth="1"/>
    <col min="2068" max="2068" width="11.7109375" style="5" customWidth="1"/>
    <col min="2069" max="2069" width="13" style="5" customWidth="1"/>
    <col min="2070" max="2081" width="11.7109375" style="5" customWidth="1"/>
    <col min="2082" max="2082" width="12.5703125" style="5" customWidth="1"/>
    <col min="2083" max="2083" width="11.7109375" style="5" customWidth="1"/>
    <col min="2084" max="2084" width="13" style="5" customWidth="1"/>
    <col min="2085" max="2090" width="11.7109375" style="5" customWidth="1"/>
    <col min="2091" max="2091" width="13.7109375" style="5" customWidth="1"/>
    <col min="2092" max="2092" width="13.140625" style="5" customWidth="1"/>
    <col min="2093" max="2096" width="13" style="5" customWidth="1"/>
    <col min="2097" max="2103" width="11.7109375" style="5" customWidth="1"/>
    <col min="2104" max="2104" width="10.85546875" style="5" customWidth="1"/>
    <col min="2105" max="2105" width="11.7109375" style="5" customWidth="1"/>
    <col min="2106" max="2108" width="22.7109375" style="5" customWidth="1"/>
    <col min="2109" max="2111" width="20.7109375" style="5" customWidth="1"/>
    <col min="2112" max="2299" width="8.85546875" style="5"/>
    <col min="2300" max="2300" width="6.140625" style="5" customWidth="1"/>
    <col min="2301" max="2301" width="20.28515625" style="5" customWidth="1"/>
    <col min="2302" max="2302" width="12.42578125" style="5" customWidth="1"/>
    <col min="2303" max="2303" width="13" style="5" customWidth="1"/>
    <col min="2304" max="2304" width="12.5703125" style="5" customWidth="1"/>
    <col min="2305" max="2318" width="11.7109375" style="5" customWidth="1"/>
    <col min="2319" max="2319" width="12.28515625" style="5" customWidth="1"/>
    <col min="2320" max="2320" width="11.7109375" style="5" customWidth="1"/>
    <col min="2321" max="2321" width="12.85546875" style="5" customWidth="1"/>
    <col min="2322" max="2322" width="11.7109375" style="5" customWidth="1"/>
    <col min="2323" max="2323" width="12.7109375" style="5" customWidth="1"/>
    <col min="2324" max="2324" width="11.7109375" style="5" customWidth="1"/>
    <col min="2325" max="2325" width="13" style="5" customWidth="1"/>
    <col min="2326" max="2337" width="11.7109375" style="5" customWidth="1"/>
    <col min="2338" max="2338" width="12.5703125" style="5" customWidth="1"/>
    <col min="2339" max="2339" width="11.7109375" style="5" customWidth="1"/>
    <col min="2340" max="2340" width="13" style="5" customWidth="1"/>
    <col min="2341" max="2346" width="11.7109375" style="5" customWidth="1"/>
    <col min="2347" max="2347" width="13.7109375" style="5" customWidth="1"/>
    <col min="2348" max="2348" width="13.140625" style="5" customWidth="1"/>
    <col min="2349" max="2352" width="13" style="5" customWidth="1"/>
    <col min="2353" max="2359" width="11.7109375" style="5" customWidth="1"/>
    <col min="2360" max="2360" width="10.85546875" style="5" customWidth="1"/>
    <col min="2361" max="2361" width="11.7109375" style="5" customWidth="1"/>
    <col min="2362" max="2364" width="22.7109375" style="5" customWidth="1"/>
    <col min="2365" max="2367" width="20.7109375" style="5" customWidth="1"/>
    <col min="2368" max="2555" width="8.85546875" style="5"/>
    <col min="2556" max="2556" width="6.140625" style="5" customWidth="1"/>
    <col min="2557" max="2557" width="20.28515625" style="5" customWidth="1"/>
    <col min="2558" max="2558" width="12.42578125" style="5" customWidth="1"/>
    <col min="2559" max="2559" width="13" style="5" customWidth="1"/>
    <col min="2560" max="2560" width="12.5703125" style="5" customWidth="1"/>
    <col min="2561" max="2574" width="11.7109375" style="5" customWidth="1"/>
    <col min="2575" max="2575" width="12.28515625" style="5" customWidth="1"/>
    <col min="2576" max="2576" width="11.7109375" style="5" customWidth="1"/>
    <col min="2577" max="2577" width="12.85546875" style="5" customWidth="1"/>
    <col min="2578" max="2578" width="11.7109375" style="5" customWidth="1"/>
    <col min="2579" max="2579" width="12.7109375" style="5" customWidth="1"/>
    <col min="2580" max="2580" width="11.7109375" style="5" customWidth="1"/>
    <col min="2581" max="2581" width="13" style="5" customWidth="1"/>
    <col min="2582" max="2593" width="11.7109375" style="5" customWidth="1"/>
    <col min="2594" max="2594" width="12.5703125" style="5" customWidth="1"/>
    <col min="2595" max="2595" width="11.7109375" style="5" customWidth="1"/>
    <col min="2596" max="2596" width="13" style="5" customWidth="1"/>
    <col min="2597" max="2602" width="11.7109375" style="5" customWidth="1"/>
    <col min="2603" max="2603" width="13.7109375" style="5" customWidth="1"/>
    <col min="2604" max="2604" width="13.140625" style="5" customWidth="1"/>
    <col min="2605" max="2608" width="13" style="5" customWidth="1"/>
    <col min="2609" max="2615" width="11.7109375" style="5" customWidth="1"/>
    <col min="2616" max="2616" width="10.85546875" style="5" customWidth="1"/>
    <col min="2617" max="2617" width="11.7109375" style="5" customWidth="1"/>
    <col min="2618" max="2620" width="22.7109375" style="5" customWidth="1"/>
    <col min="2621" max="2623" width="20.7109375" style="5" customWidth="1"/>
    <col min="2624" max="2811" width="8.85546875" style="5"/>
    <col min="2812" max="2812" width="6.140625" style="5" customWidth="1"/>
    <col min="2813" max="2813" width="20.28515625" style="5" customWidth="1"/>
    <col min="2814" max="2814" width="12.42578125" style="5" customWidth="1"/>
    <col min="2815" max="2815" width="13" style="5" customWidth="1"/>
    <col min="2816" max="2816" width="12.5703125" style="5" customWidth="1"/>
    <col min="2817" max="2830" width="11.7109375" style="5" customWidth="1"/>
    <col min="2831" max="2831" width="12.28515625" style="5" customWidth="1"/>
    <col min="2832" max="2832" width="11.7109375" style="5" customWidth="1"/>
    <col min="2833" max="2833" width="12.85546875" style="5" customWidth="1"/>
    <col min="2834" max="2834" width="11.7109375" style="5" customWidth="1"/>
    <col min="2835" max="2835" width="12.7109375" style="5" customWidth="1"/>
    <col min="2836" max="2836" width="11.7109375" style="5" customWidth="1"/>
    <col min="2837" max="2837" width="13" style="5" customWidth="1"/>
    <col min="2838" max="2849" width="11.7109375" style="5" customWidth="1"/>
    <col min="2850" max="2850" width="12.5703125" style="5" customWidth="1"/>
    <col min="2851" max="2851" width="11.7109375" style="5" customWidth="1"/>
    <col min="2852" max="2852" width="13" style="5" customWidth="1"/>
    <col min="2853" max="2858" width="11.7109375" style="5" customWidth="1"/>
    <col min="2859" max="2859" width="13.7109375" style="5" customWidth="1"/>
    <col min="2860" max="2860" width="13.140625" style="5" customWidth="1"/>
    <col min="2861" max="2864" width="13" style="5" customWidth="1"/>
    <col min="2865" max="2871" width="11.7109375" style="5" customWidth="1"/>
    <col min="2872" max="2872" width="10.85546875" style="5" customWidth="1"/>
    <col min="2873" max="2873" width="11.7109375" style="5" customWidth="1"/>
    <col min="2874" max="2876" width="22.7109375" style="5" customWidth="1"/>
    <col min="2877" max="2879" width="20.7109375" style="5" customWidth="1"/>
    <col min="2880" max="3067" width="8.85546875" style="5"/>
    <col min="3068" max="3068" width="6.140625" style="5" customWidth="1"/>
    <col min="3069" max="3069" width="20.28515625" style="5" customWidth="1"/>
    <col min="3070" max="3070" width="12.42578125" style="5" customWidth="1"/>
    <col min="3071" max="3071" width="13" style="5" customWidth="1"/>
    <col min="3072" max="3072" width="12.5703125" style="5" customWidth="1"/>
    <col min="3073" max="3086" width="11.7109375" style="5" customWidth="1"/>
    <col min="3087" max="3087" width="12.28515625" style="5" customWidth="1"/>
    <col min="3088" max="3088" width="11.7109375" style="5" customWidth="1"/>
    <col min="3089" max="3089" width="12.85546875" style="5" customWidth="1"/>
    <col min="3090" max="3090" width="11.7109375" style="5" customWidth="1"/>
    <col min="3091" max="3091" width="12.7109375" style="5" customWidth="1"/>
    <col min="3092" max="3092" width="11.7109375" style="5" customWidth="1"/>
    <col min="3093" max="3093" width="13" style="5" customWidth="1"/>
    <col min="3094" max="3105" width="11.7109375" style="5" customWidth="1"/>
    <col min="3106" max="3106" width="12.5703125" style="5" customWidth="1"/>
    <col min="3107" max="3107" width="11.7109375" style="5" customWidth="1"/>
    <col min="3108" max="3108" width="13" style="5" customWidth="1"/>
    <col min="3109" max="3114" width="11.7109375" style="5" customWidth="1"/>
    <col min="3115" max="3115" width="13.7109375" style="5" customWidth="1"/>
    <col min="3116" max="3116" width="13.140625" style="5" customWidth="1"/>
    <col min="3117" max="3120" width="13" style="5" customWidth="1"/>
    <col min="3121" max="3127" width="11.7109375" style="5" customWidth="1"/>
    <col min="3128" max="3128" width="10.85546875" style="5" customWidth="1"/>
    <col min="3129" max="3129" width="11.7109375" style="5" customWidth="1"/>
    <col min="3130" max="3132" width="22.7109375" style="5" customWidth="1"/>
    <col min="3133" max="3135" width="20.7109375" style="5" customWidth="1"/>
    <col min="3136" max="3323" width="8.85546875" style="5"/>
    <col min="3324" max="3324" width="6.140625" style="5" customWidth="1"/>
    <col min="3325" max="3325" width="20.28515625" style="5" customWidth="1"/>
    <col min="3326" max="3326" width="12.42578125" style="5" customWidth="1"/>
    <col min="3327" max="3327" width="13" style="5" customWidth="1"/>
    <col min="3328" max="3328" width="12.5703125" style="5" customWidth="1"/>
    <col min="3329" max="3342" width="11.7109375" style="5" customWidth="1"/>
    <col min="3343" max="3343" width="12.28515625" style="5" customWidth="1"/>
    <col min="3344" max="3344" width="11.7109375" style="5" customWidth="1"/>
    <col min="3345" max="3345" width="12.85546875" style="5" customWidth="1"/>
    <col min="3346" max="3346" width="11.7109375" style="5" customWidth="1"/>
    <col min="3347" max="3347" width="12.7109375" style="5" customWidth="1"/>
    <col min="3348" max="3348" width="11.7109375" style="5" customWidth="1"/>
    <col min="3349" max="3349" width="13" style="5" customWidth="1"/>
    <col min="3350" max="3361" width="11.7109375" style="5" customWidth="1"/>
    <col min="3362" max="3362" width="12.5703125" style="5" customWidth="1"/>
    <col min="3363" max="3363" width="11.7109375" style="5" customWidth="1"/>
    <col min="3364" max="3364" width="13" style="5" customWidth="1"/>
    <col min="3365" max="3370" width="11.7109375" style="5" customWidth="1"/>
    <col min="3371" max="3371" width="13.7109375" style="5" customWidth="1"/>
    <col min="3372" max="3372" width="13.140625" style="5" customWidth="1"/>
    <col min="3373" max="3376" width="13" style="5" customWidth="1"/>
    <col min="3377" max="3383" width="11.7109375" style="5" customWidth="1"/>
    <col min="3384" max="3384" width="10.85546875" style="5" customWidth="1"/>
    <col min="3385" max="3385" width="11.7109375" style="5" customWidth="1"/>
    <col min="3386" max="3388" width="22.7109375" style="5" customWidth="1"/>
    <col min="3389" max="3391" width="20.7109375" style="5" customWidth="1"/>
    <col min="3392" max="3579" width="8.85546875" style="5"/>
    <col min="3580" max="3580" width="6.140625" style="5" customWidth="1"/>
    <col min="3581" max="3581" width="20.28515625" style="5" customWidth="1"/>
    <col min="3582" max="3582" width="12.42578125" style="5" customWidth="1"/>
    <col min="3583" max="3583" width="13" style="5" customWidth="1"/>
    <col min="3584" max="3584" width="12.5703125" style="5" customWidth="1"/>
    <col min="3585" max="3598" width="11.7109375" style="5" customWidth="1"/>
    <col min="3599" max="3599" width="12.28515625" style="5" customWidth="1"/>
    <col min="3600" max="3600" width="11.7109375" style="5" customWidth="1"/>
    <col min="3601" max="3601" width="12.85546875" style="5" customWidth="1"/>
    <col min="3602" max="3602" width="11.7109375" style="5" customWidth="1"/>
    <col min="3603" max="3603" width="12.7109375" style="5" customWidth="1"/>
    <col min="3604" max="3604" width="11.7109375" style="5" customWidth="1"/>
    <col min="3605" max="3605" width="13" style="5" customWidth="1"/>
    <col min="3606" max="3617" width="11.7109375" style="5" customWidth="1"/>
    <col min="3618" max="3618" width="12.5703125" style="5" customWidth="1"/>
    <col min="3619" max="3619" width="11.7109375" style="5" customWidth="1"/>
    <col min="3620" max="3620" width="13" style="5" customWidth="1"/>
    <col min="3621" max="3626" width="11.7109375" style="5" customWidth="1"/>
    <col min="3627" max="3627" width="13.7109375" style="5" customWidth="1"/>
    <col min="3628" max="3628" width="13.140625" style="5" customWidth="1"/>
    <col min="3629" max="3632" width="13" style="5" customWidth="1"/>
    <col min="3633" max="3639" width="11.7109375" style="5" customWidth="1"/>
    <col min="3640" max="3640" width="10.85546875" style="5" customWidth="1"/>
    <col min="3641" max="3641" width="11.7109375" style="5" customWidth="1"/>
    <col min="3642" max="3644" width="22.7109375" style="5" customWidth="1"/>
    <col min="3645" max="3647" width="20.7109375" style="5" customWidth="1"/>
    <col min="3648" max="3835" width="8.85546875" style="5"/>
    <col min="3836" max="3836" width="6.140625" style="5" customWidth="1"/>
    <col min="3837" max="3837" width="20.28515625" style="5" customWidth="1"/>
    <col min="3838" max="3838" width="12.42578125" style="5" customWidth="1"/>
    <col min="3839" max="3839" width="13" style="5" customWidth="1"/>
    <col min="3840" max="3840" width="12.5703125" style="5" customWidth="1"/>
    <col min="3841" max="3854" width="11.7109375" style="5" customWidth="1"/>
    <col min="3855" max="3855" width="12.28515625" style="5" customWidth="1"/>
    <col min="3856" max="3856" width="11.7109375" style="5" customWidth="1"/>
    <col min="3857" max="3857" width="12.85546875" style="5" customWidth="1"/>
    <col min="3858" max="3858" width="11.7109375" style="5" customWidth="1"/>
    <col min="3859" max="3859" width="12.7109375" style="5" customWidth="1"/>
    <col min="3860" max="3860" width="11.7109375" style="5" customWidth="1"/>
    <col min="3861" max="3861" width="13" style="5" customWidth="1"/>
    <col min="3862" max="3873" width="11.7109375" style="5" customWidth="1"/>
    <col min="3874" max="3874" width="12.5703125" style="5" customWidth="1"/>
    <col min="3875" max="3875" width="11.7109375" style="5" customWidth="1"/>
    <col min="3876" max="3876" width="13" style="5" customWidth="1"/>
    <col min="3877" max="3882" width="11.7109375" style="5" customWidth="1"/>
    <col min="3883" max="3883" width="13.7109375" style="5" customWidth="1"/>
    <col min="3884" max="3884" width="13.140625" style="5" customWidth="1"/>
    <col min="3885" max="3888" width="13" style="5" customWidth="1"/>
    <col min="3889" max="3895" width="11.7109375" style="5" customWidth="1"/>
    <col min="3896" max="3896" width="10.85546875" style="5" customWidth="1"/>
    <col min="3897" max="3897" width="11.7109375" style="5" customWidth="1"/>
    <col min="3898" max="3900" width="22.7109375" style="5" customWidth="1"/>
    <col min="3901" max="3903" width="20.7109375" style="5" customWidth="1"/>
    <col min="3904" max="4091" width="8.85546875" style="5"/>
    <col min="4092" max="4092" width="6.140625" style="5" customWidth="1"/>
    <col min="4093" max="4093" width="20.28515625" style="5" customWidth="1"/>
    <col min="4094" max="4094" width="12.42578125" style="5" customWidth="1"/>
    <col min="4095" max="4095" width="13" style="5" customWidth="1"/>
    <col min="4096" max="4096" width="12.5703125" style="5" customWidth="1"/>
    <col min="4097" max="4110" width="11.7109375" style="5" customWidth="1"/>
    <col min="4111" max="4111" width="12.28515625" style="5" customWidth="1"/>
    <col min="4112" max="4112" width="11.7109375" style="5" customWidth="1"/>
    <col min="4113" max="4113" width="12.85546875" style="5" customWidth="1"/>
    <col min="4114" max="4114" width="11.7109375" style="5" customWidth="1"/>
    <col min="4115" max="4115" width="12.7109375" style="5" customWidth="1"/>
    <col min="4116" max="4116" width="11.7109375" style="5" customWidth="1"/>
    <col min="4117" max="4117" width="13" style="5" customWidth="1"/>
    <col min="4118" max="4129" width="11.7109375" style="5" customWidth="1"/>
    <col min="4130" max="4130" width="12.5703125" style="5" customWidth="1"/>
    <col min="4131" max="4131" width="11.7109375" style="5" customWidth="1"/>
    <col min="4132" max="4132" width="13" style="5" customWidth="1"/>
    <col min="4133" max="4138" width="11.7109375" style="5" customWidth="1"/>
    <col min="4139" max="4139" width="13.7109375" style="5" customWidth="1"/>
    <col min="4140" max="4140" width="13.140625" style="5" customWidth="1"/>
    <col min="4141" max="4144" width="13" style="5" customWidth="1"/>
    <col min="4145" max="4151" width="11.7109375" style="5" customWidth="1"/>
    <col min="4152" max="4152" width="10.85546875" style="5" customWidth="1"/>
    <col min="4153" max="4153" width="11.7109375" style="5" customWidth="1"/>
    <col min="4154" max="4156" width="22.7109375" style="5" customWidth="1"/>
    <col min="4157" max="4159" width="20.7109375" style="5" customWidth="1"/>
    <col min="4160" max="4347" width="8.85546875" style="5"/>
    <col min="4348" max="4348" width="6.140625" style="5" customWidth="1"/>
    <col min="4349" max="4349" width="20.28515625" style="5" customWidth="1"/>
    <col min="4350" max="4350" width="12.42578125" style="5" customWidth="1"/>
    <col min="4351" max="4351" width="13" style="5" customWidth="1"/>
    <col min="4352" max="4352" width="12.5703125" style="5" customWidth="1"/>
    <col min="4353" max="4366" width="11.7109375" style="5" customWidth="1"/>
    <col min="4367" max="4367" width="12.28515625" style="5" customWidth="1"/>
    <col min="4368" max="4368" width="11.7109375" style="5" customWidth="1"/>
    <col min="4369" max="4369" width="12.85546875" style="5" customWidth="1"/>
    <col min="4370" max="4370" width="11.7109375" style="5" customWidth="1"/>
    <col min="4371" max="4371" width="12.7109375" style="5" customWidth="1"/>
    <col min="4372" max="4372" width="11.7109375" style="5" customWidth="1"/>
    <col min="4373" max="4373" width="13" style="5" customWidth="1"/>
    <col min="4374" max="4385" width="11.7109375" style="5" customWidth="1"/>
    <col min="4386" max="4386" width="12.5703125" style="5" customWidth="1"/>
    <col min="4387" max="4387" width="11.7109375" style="5" customWidth="1"/>
    <col min="4388" max="4388" width="13" style="5" customWidth="1"/>
    <col min="4389" max="4394" width="11.7109375" style="5" customWidth="1"/>
    <col min="4395" max="4395" width="13.7109375" style="5" customWidth="1"/>
    <col min="4396" max="4396" width="13.140625" style="5" customWidth="1"/>
    <col min="4397" max="4400" width="13" style="5" customWidth="1"/>
    <col min="4401" max="4407" width="11.7109375" style="5" customWidth="1"/>
    <col min="4408" max="4408" width="10.85546875" style="5" customWidth="1"/>
    <col min="4409" max="4409" width="11.7109375" style="5" customWidth="1"/>
    <col min="4410" max="4412" width="22.7109375" style="5" customWidth="1"/>
    <col min="4413" max="4415" width="20.7109375" style="5" customWidth="1"/>
    <col min="4416" max="4603" width="8.85546875" style="5"/>
    <col min="4604" max="4604" width="6.140625" style="5" customWidth="1"/>
    <col min="4605" max="4605" width="20.28515625" style="5" customWidth="1"/>
    <col min="4606" max="4606" width="12.42578125" style="5" customWidth="1"/>
    <col min="4607" max="4607" width="13" style="5" customWidth="1"/>
    <col min="4608" max="4608" width="12.5703125" style="5" customWidth="1"/>
    <col min="4609" max="4622" width="11.7109375" style="5" customWidth="1"/>
    <col min="4623" max="4623" width="12.28515625" style="5" customWidth="1"/>
    <col min="4624" max="4624" width="11.7109375" style="5" customWidth="1"/>
    <col min="4625" max="4625" width="12.85546875" style="5" customWidth="1"/>
    <col min="4626" max="4626" width="11.7109375" style="5" customWidth="1"/>
    <col min="4627" max="4627" width="12.7109375" style="5" customWidth="1"/>
    <col min="4628" max="4628" width="11.7109375" style="5" customWidth="1"/>
    <col min="4629" max="4629" width="13" style="5" customWidth="1"/>
    <col min="4630" max="4641" width="11.7109375" style="5" customWidth="1"/>
    <col min="4642" max="4642" width="12.5703125" style="5" customWidth="1"/>
    <col min="4643" max="4643" width="11.7109375" style="5" customWidth="1"/>
    <col min="4644" max="4644" width="13" style="5" customWidth="1"/>
    <col min="4645" max="4650" width="11.7109375" style="5" customWidth="1"/>
    <col min="4651" max="4651" width="13.7109375" style="5" customWidth="1"/>
    <col min="4652" max="4652" width="13.140625" style="5" customWidth="1"/>
    <col min="4653" max="4656" width="13" style="5" customWidth="1"/>
    <col min="4657" max="4663" width="11.7109375" style="5" customWidth="1"/>
    <col min="4664" max="4664" width="10.85546875" style="5" customWidth="1"/>
    <col min="4665" max="4665" width="11.7109375" style="5" customWidth="1"/>
    <col min="4666" max="4668" width="22.7109375" style="5" customWidth="1"/>
    <col min="4669" max="4671" width="20.7109375" style="5" customWidth="1"/>
    <col min="4672" max="4859" width="8.85546875" style="5"/>
    <col min="4860" max="4860" width="6.140625" style="5" customWidth="1"/>
    <col min="4861" max="4861" width="20.28515625" style="5" customWidth="1"/>
    <col min="4862" max="4862" width="12.42578125" style="5" customWidth="1"/>
    <col min="4863" max="4863" width="13" style="5" customWidth="1"/>
    <col min="4864" max="4864" width="12.5703125" style="5" customWidth="1"/>
    <col min="4865" max="4878" width="11.7109375" style="5" customWidth="1"/>
    <col min="4879" max="4879" width="12.28515625" style="5" customWidth="1"/>
    <col min="4880" max="4880" width="11.7109375" style="5" customWidth="1"/>
    <col min="4881" max="4881" width="12.85546875" style="5" customWidth="1"/>
    <col min="4882" max="4882" width="11.7109375" style="5" customWidth="1"/>
    <col min="4883" max="4883" width="12.7109375" style="5" customWidth="1"/>
    <col min="4884" max="4884" width="11.7109375" style="5" customWidth="1"/>
    <col min="4885" max="4885" width="13" style="5" customWidth="1"/>
    <col min="4886" max="4897" width="11.7109375" style="5" customWidth="1"/>
    <col min="4898" max="4898" width="12.5703125" style="5" customWidth="1"/>
    <col min="4899" max="4899" width="11.7109375" style="5" customWidth="1"/>
    <col min="4900" max="4900" width="13" style="5" customWidth="1"/>
    <col min="4901" max="4906" width="11.7109375" style="5" customWidth="1"/>
    <col min="4907" max="4907" width="13.7109375" style="5" customWidth="1"/>
    <col min="4908" max="4908" width="13.140625" style="5" customWidth="1"/>
    <col min="4909" max="4912" width="13" style="5" customWidth="1"/>
    <col min="4913" max="4919" width="11.7109375" style="5" customWidth="1"/>
    <col min="4920" max="4920" width="10.85546875" style="5" customWidth="1"/>
    <col min="4921" max="4921" width="11.7109375" style="5" customWidth="1"/>
    <col min="4922" max="4924" width="22.7109375" style="5" customWidth="1"/>
    <col min="4925" max="4927" width="20.7109375" style="5" customWidth="1"/>
    <col min="4928" max="5115" width="8.85546875" style="5"/>
    <col min="5116" max="5116" width="6.140625" style="5" customWidth="1"/>
    <col min="5117" max="5117" width="20.28515625" style="5" customWidth="1"/>
    <col min="5118" max="5118" width="12.42578125" style="5" customWidth="1"/>
    <col min="5119" max="5119" width="13" style="5" customWidth="1"/>
    <col min="5120" max="5120" width="12.5703125" style="5" customWidth="1"/>
    <col min="5121" max="5134" width="11.7109375" style="5" customWidth="1"/>
    <col min="5135" max="5135" width="12.28515625" style="5" customWidth="1"/>
    <col min="5136" max="5136" width="11.7109375" style="5" customWidth="1"/>
    <col min="5137" max="5137" width="12.85546875" style="5" customWidth="1"/>
    <col min="5138" max="5138" width="11.7109375" style="5" customWidth="1"/>
    <col min="5139" max="5139" width="12.7109375" style="5" customWidth="1"/>
    <col min="5140" max="5140" width="11.7109375" style="5" customWidth="1"/>
    <col min="5141" max="5141" width="13" style="5" customWidth="1"/>
    <col min="5142" max="5153" width="11.7109375" style="5" customWidth="1"/>
    <col min="5154" max="5154" width="12.5703125" style="5" customWidth="1"/>
    <col min="5155" max="5155" width="11.7109375" style="5" customWidth="1"/>
    <col min="5156" max="5156" width="13" style="5" customWidth="1"/>
    <col min="5157" max="5162" width="11.7109375" style="5" customWidth="1"/>
    <col min="5163" max="5163" width="13.7109375" style="5" customWidth="1"/>
    <col min="5164" max="5164" width="13.140625" style="5" customWidth="1"/>
    <col min="5165" max="5168" width="13" style="5" customWidth="1"/>
    <col min="5169" max="5175" width="11.7109375" style="5" customWidth="1"/>
    <col min="5176" max="5176" width="10.85546875" style="5" customWidth="1"/>
    <col min="5177" max="5177" width="11.7109375" style="5" customWidth="1"/>
    <col min="5178" max="5180" width="22.7109375" style="5" customWidth="1"/>
    <col min="5181" max="5183" width="20.7109375" style="5" customWidth="1"/>
    <col min="5184" max="5371" width="8.85546875" style="5"/>
    <col min="5372" max="5372" width="6.140625" style="5" customWidth="1"/>
    <col min="5373" max="5373" width="20.28515625" style="5" customWidth="1"/>
    <col min="5374" max="5374" width="12.42578125" style="5" customWidth="1"/>
    <col min="5375" max="5375" width="13" style="5" customWidth="1"/>
    <col min="5376" max="5376" width="12.5703125" style="5" customWidth="1"/>
    <col min="5377" max="5390" width="11.7109375" style="5" customWidth="1"/>
    <col min="5391" max="5391" width="12.28515625" style="5" customWidth="1"/>
    <col min="5392" max="5392" width="11.7109375" style="5" customWidth="1"/>
    <col min="5393" max="5393" width="12.85546875" style="5" customWidth="1"/>
    <col min="5394" max="5394" width="11.7109375" style="5" customWidth="1"/>
    <col min="5395" max="5395" width="12.7109375" style="5" customWidth="1"/>
    <col min="5396" max="5396" width="11.7109375" style="5" customWidth="1"/>
    <col min="5397" max="5397" width="13" style="5" customWidth="1"/>
    <col min="5398" max="5409" width="11.7109375" style="5" customWidth="1"/>
    <col min="5410" max="5410" width="12.5703125" style="5" customWidth="1"/>
    <col min="5411" max="5411" width="11.7109375" style="5" customWidth="1"/>
    <col min="5412" max="5412" width="13" style="5" customWidth="1"/>
    <col min="5413" max="5418" width="11.7109375" style="5" customWidth="1"/>
    <col min="5419" max="5419" width="13.7109375" style="5" customWidth="1"/>
    <col min="5420" max="5420" width="13.140625" style="5" customWidth="1"/>
    <col min="5421" max="5424" width="13" style="5" customWidth="1"/>
    <col min="5425" max="5431" width="11.7109375" style="5" customWidth="1"/>
    <col min="5432" max="5432" width="10.85546875" style="5" customWidth="1"/>
    <col min="5433" max="5433" width="11.7109375" style="5" customWidth="1"/>
    <col min="5434" max="5436" width="22.7109375" style="5" customWidth="1"/>
    <col min="5437" max="5439" width="20.7109375" style="5" customWidth="1"/>
    <col min="5440" max="5627" width="8.85546875" style="5"/>
    <col min="5628" max="5628" width="6.140625" style="5" customWidth="1"/>
    <col min="5629" max="5629" width="20.28515625" style="5" customWidth="1"/>
    <col min="5630" max="5630" width="12.42578125" style="5" customWidth="1"/>
    <col min="5631" max="5631" width="13" style="5" customWidth="1"/>
    <col min="5632" max="5632" width="12.5703125" style="5" customWidth="1"/>
    <col min="5633" max="5646" width="11.7109375" style="5" customWidth="1"/>
    <col min="5647" max="5647" width="12.28515625" style="5" customWidth="1"/>
    <col min="5648" max="5648" width="11.7109375" style="5" customWidth="1"/>
    <col min="5649" max="5649" width="12.85546875" style="5" customWidth="1"/>
    <col min="5650" max="5650" width="11.7109375" style="5" customWidth="1"/>
    <col min="5651" max="5651" width="12.7109375" style="5" customWidth="1"/>
    <col min="5652" max="5652" width="11.7109375" style="5" customWidth="1"/>
    <col min="5653" max="5653" width="13" style="5" customWidth="1"/>
    <col min="5654" max="5665" width="11.7109375" style="5" customWidth="1"/>
    <col min="5666" max="5666" width="12.5703125" style="5" customWidth="1"/>
    <col min="5667" max="5667" width="11.7109375" style="5" customWidth="1"/>
    <col min="5668" max="5668" width="13" style="5" customWidth="1"/>
    <col min="5669" max="5674" width="11.7109375" style="5" customWidth="1"/>
    <col min="5675" max="5675" width="13.7109375" style="5" customWidth="1"/>
    <col min="5676" max="5676" width="13.140625" style="5" customWidth="1"/>
    <col min="5677" max="5680" width="13" style="5" customWidth="1"/>
    <col min="5681" max="5687" width="11.7109375" style="5" customWidth="1"/>
    <col min="5688" max="5688" width="10.85546875" style="5" customWidth="1"/>
    <col min="5689" max="5689" width="11.7109375" style="5" customWidth="1"/>
    <col min="5690" max="5692" width="22.7109375" style="5" customWidth="1"/>
    <col min="5693" max="5695" width="20.7109375" style="5" customWidth="1"/>
    <col min="5696" max="5883" width="8.85546875" style="5"/>
    <col min="5884" max="5884" width="6.140625" style="5" customWidth="1"/>
    <col min="5885" max="5885" width="20.28515625" style="5" customWidth="1"/>
    <col min="5886" max="5886" width="12.42578125" style="5" customWidth="1"/>
    <col min="5887" max="5887" width="13" style="5" customWidth="1"/>
    <col min="5888" max="5888" width="12.5703125" style="5" customWidth="1"/>
    <col min="5889" max="5902" width="11.7109375" style="5" customWidth="1"/>
    <col min="5903" max="5903" width="12.28515625" style="5" customWidth="1"/>
    <col min="5904" max="5904" width="11.7109375" style="5" customWidth="1"/>
    <col min="5905" max="5905" width="12.85546875" style="5" customWidth="1"/>
    <col min="5906" max="5906" width="11.7109375" style="5" customWidth="1"/>
    <col min="5907" max="5907" width="12.7109375" style="5" customWidth="1"/>
    <col min="5908" max="5908" width="11.7109375" style="5" customWidth="1"/>
    <col min="5909" max="5909" width="13" style="5" customWidth="1"/>
    <col min="5910" max="5921" width="11.7109375" style="5" customWidth="1"/>
    <col min="5922" max="5922" width="12.5703125" style="5" customWidth="1"/>
    <col min="5923" max="5923" width="11.7109375" style="5" customWidth="1"/>
    <col min="5924" max="5924" width="13" style="5" customWidth="1"/>
    <col min="5925" max="5930" width="11.7109375" style="5" customWidth="1"/>
    <col min="5931" max="5931" width="13.7109375" style="5" customWidth="1"/>
    <col min="5932" max="5932" width="13.140625" style="5" customWidth="1"/>
    <col min="5933" max="5936" width="13" style="5" customWidth="1"/>
    <col min="5937" max="5943" width="11.7109375" style="5" customWidth="1"/>
    <col min="5944" max="5944" width="10.85546875" style="5" customWidth="1"/>
    <col min="5945" max="5945" width="11.7109375" style="5" customWidth="1"/>
    <col min="5946" max="5948" width="22.7109375" style="5" customWidth="1"/>
    <col min="5949" max="5951" width="20.7109375" style="5" customWidth="1"/>
    <col min="5952" max="6139" width="8.85546875" style="5"/>
    <col min="6140" max="6140" width="6.140625" style="5" customWidth="1"/>
    <col min="6141" max="6141" width="20.28515625" style="5" customWidth="1"/>
    <col min="6142" max="6142" width="12.42578125" style="5" customWidth="1"/>
    <col min="6143" max="6143" width="13" style="5" customWidth="1"/>
    <col min="6144" max="6144" width="12.5703125" style="5" customWidth="1"/>
    <col min="6145" max="6158" width="11.7109375" style="5" customWidth="1"/>
    <col min="6159" max="6159" width="12.28515625" style="5" customWidth="1"/>
    <col min="6160" max="6160" width="11.7109375" style="5" customWidth="1"/>
    <col min="6161" max="6161" width="12.85546875" style="5" customWidth="1"/>
    <col min="6162" max="6162" width="11.7109375" style="5" customWidth="1"/>
    <col min="6163" max="6163" width="12.7109375" style="5" customWidth="1"/>
    <col min="6164" max="6164" width="11.7109375" style="5" customWidth="1"/>
    <col min="6165" max="6165" width="13" style="5" customWidth="1"/>
    <col min="6166" max="6177" width="11.7109375" style="5" customWidth="1"/>
    <col min="6178" max="6178" width="12.5703125" style="5" customWidth="1"/>
    <col min="6179" max="6179" width="11.7109375" style="5" customWidth="1"/>
    <col min="6180" max="6180" width="13" style="5" customWidth="1"/>
    <col min="6181" max="6186" width="11.7109375" style="5" customWidth="1"/>
    <col min="6187" max="6187" width="13.7109375" style="5" customWidth="1"/>
    <col min="6188" max="6188" width="13.140625" style="5" customWidth="1"/>
    <col min="6189" max="6192" width="13" style="5" customWidth="1"/>
    <col min="6193" max="6199" width="11.7109375" style="5" customWidth="1"/>
    <col min="6200" max="6200" width="10.85546875" style="5" customWidth="1"/>
    <col min="6201" max="6201" width="11.7109375" style="5" customWidth="1"/>
    <col min="6202" max="6204" width="22.7109375" style="5" customWidth="1"/>
    <col min="6205" max="6207" width="20.7109375" style="5" customWidth="1"/>
    <col min="6208" max="6395" width="8.85546875" style="5"/>
    <col min="6396" max="6396" width="6.140625" style="5" customWidth="1"/>
    <col min="6397" max="6397" width="20.28515625" style="5" customWidth="1"/>
    <col min="6398" max="6398" width="12.42578125" style="5" customWidth="1"/>
    <col min="6399" max="6399" width="13" style="5" customWidth="1"/>
    <col min="6400" max="6400" width="12.5703125" style="5" customWidth="1"/>
    <col min="6401" max="6414" width="11.7109375" style="5" customWidth="1"/>
    <col min="6415" max="6415" width="12.28515625" style="5" customWidth="1"/>
    <col min="6416" max="6416" width="11.7109375" style="5" customWidth="1"/>
    <col min="6417" max="6417" width="12.85546875" style="5" customWidth="1"/>
    <col min="6418" max="6418" width="11.7109375" style="5" customWidth="1"/>
    <col min="6419" max="6419" width="12.7109375" style="5" customWidth="1"/>
    <col min="6420" max="6420" width="11.7109375" style="5" customWidth="1"/>
    <col min="6421" max="6421" width="13" style="5" customWidth="1"/>
    <col min="6422" max="6433" width="11.7109375" style="5" customWidth="1"/>
    <col min="6434" max="6434" width="12.5703125" style="5" customWidth="1"/>
    <col min="6435" max="6435" width="11.7109375" style="5" customWidth="1"/>
    <col min="6436" max="6436" width="13" style="5" customWidth="1"/>
    <col min="6437" max="6442" width="11.7109375" style="5" customWidth="1"/>
    <col min="6443" max="6443" width="13.7109375" style="5" customWidth="1"/>
    <col min="6444" max="6444" width="13.140625" style="5" customWidth="1"/>
    <col min="6445" max="6448" width="13" style="5" customWidth="1"/>
    <col min="6449" max="6455" width="11.7109375" style="5" customWidth="1"/>
    <col min="6456" max="6456" width="10.85546875" style="5" customWidth="1"/>
    <col min="6457" max="6457" width="11.7109375" style="5" customWidth="1"/>
    <col min="6458" max="6460" width="22.7109375" style="5" customWidth="1"/>
    <col min="6461" max="6463" width="20.7109375" style="5" customWidth="1"/>
    <col min="6464" max="6651" width="8.85546875" style="5"/>
    <col min="6652" max="6652" width="6.140625" style="5" customWidth="1"/>
    <col min="6653" max="6653" width="20.28515625" style="5" customWidth="1"/>
    <col min="6654" max="6654" width="12.42578125" style="5" customWidth="1"/>
    <col min="6655" max="6655" width="13" style="5" customWidth="1"/>
    <col min="6656" max="6656" width="12.5703125" style="5" customWidth="1"/>
    <col min="6657" max="6670" width="11.7109375" style="5" customWidth="1"/>
    <col min="6671" max="6671" width="12.28515625" style="5" customWidth="1"/>
    <col min="6672" max="6672" width="11.7109375" style="5" customWidth="1"/>
    <col min="6673" max="6673" width="12.85546875" style="5" customWidth="1"/>
    <col min="6674" max="6674" width="11.7109375" style="5" customWidth="1"/>
    <col min="6675" max="6675" width="12.7109375" style="5" customWidth="1"/>
    <col min="6676" max="6676" width="11.7109375" style="5" customWidth="1"/>
    <col min="6677" max="6677" width="13" style="5" customWidth="1"/>
    <col min="6678" max="6689" width="11.7109375" style="5" customWidth="1"/>
    <col min="6690" max="6690" width="12.5703125" style="5" customWidth="1"/>
    <col min="6691" max="6691" width="11.7109375" style="5" customWidth="1"/>
    <col min="6692" max="6692" width="13" style="5" customWidth="1"/>
    <col min="6693" max="6698" width="11.7109375" style="5" customWidth="1"/>
    <col min="6699" max="6699" width="13.7109375" style="5" customWidth="1"/>
    <col min="6700" max="6700" width="13.140625" style="5" customWidth="1"/>
    <col min="6701" max="6704" width="13" style="5" customWidth="1"/>
    <col min="6705" max="6711" width="11.7109375" style="5" customWidth="1"/>
    <col min="6712" max="6712" width="10.85546875" style="5" customWidth="1"/>
    <col min="6713" max="6713" width="11.7109375" style="5" customWidth="1"/>
    <col min="6714" max="6716" width="22.7109375" style="5" customWidth="1"/>
    <col min="6717" max="6719" width="20.7109375" style="5" customWidth="1"/>
    <col min="6720" max="6907" width="8.85546875" style="5"/>
    <col min="6908" max="6908" width="6.140625" style="5" customWidth="1"/>
    <col min="6909" max="6909" width="20.28515625" style="5" customWidth="1"/>
    <col min="6910" max="6910" width="12.42578125" style="5" customWidth="1"/>
    <col min="6911" max="6911" width="13" style="5" customWidth="1"/>
    <col min="6912" max="6912" width="12.5703125" style="5" customWidth="1"/>
    <col min="6913" max="6926" width="11.7109375" style="5" customWidth="1"/>
    <col min="6927" max="6927" width="12.28515625" style="5" customWidth="1"/>
    <col min="6928" max="6928" width="11.7109375" style="5" customWidth="1"/>
    <col min="6929" max="6929" width="12.85546875" style="5" customWidth="1"/>
    <col min="6930" max="6930" width="11.7109375" style="5" customWidth="1"/>
    <col min="6931" max="6931" width="12.7109375" style="5" customWidth="1"/>
    <col min="6932" max="6932" width="11.7109375" style="5" customWidth="1"/>
    <col min="6933" max="6933" width="13" style="5" customWidth="1"/>
    <col min="6934" max="6945" width="11.7109375" style="5" customWidth="1"/>
    <col min="6946" max="6946" width="12.5703125" style="5" customWidth="1"/>
    <col min="6947" max="6947" width="11.7109375" style="5" customWidth="1"/>
    <col min="6948" max="6948" width="13" style="5" customWidth="1"/>
    <col min="6949" max="6954" width="11.7109375" style="5" customWidth="1"/>
    <col min="6955" max="6955" width="13.7109375" style="5" customWidth="1"/>
    <col min="6956" max="6956" width="13.140625" style="5" customWidth="1"/>
    <col min="6957" max="6960" width="13" style="5" customWidth="1"/>
    <col min="6961" max="6967" width="11.7109375" style="5" customWidth="1"/>
    <col min="6968" max="6968" width="10.85546875" style="5" customWidth="1"/>
    <col min="6969" max="6969" width="11.7109375" style="5" customWidth="1"/>
    <col min="6970" max="6972" width="22.7109375" style="5" customWidth="1"/>
    <col min="6973" max="6975" width="20.7109375" style="5" customWidth="1"/>
    <col min="6976" max="7163" width="8.85546875" style="5"/>
    <col min="7164" max="7164" width="6.140625" style="5" customWidth="1"/>
    <col min="7165" max="7165" width="20.28515625" style="5" customWidth="1"/>
    <col min="7166" max="7166" width="12.42578125" style="5" customWidth="1"/>
    <col min="7167" max="7167" width="13" style="5" customWidth="1"/>
    <col min="7168" max="7168" width="12.5703125" style="5" customWidth="1"/>
    <col min="7169" max="7182" width="11.7109375" style="5" customWidth="1"/>
    <col min="7183" max="7183" width="12.28515625" style="5" customWidth="1"/>
    <col min="7184" max="7184" width="11.7109375" style="5" customWidth="1"/>
    <col min="7185" max="7185" width="12.85546875" style="5" customWidth="1"/>
    <col min="7186" max="7186" width="11.7109375" style="5" customWidth="1"/>
    <col min="7187" max="7187" width="12.7109375" style="5" customWidth="1"/>
    <col min="7188" max="7188" width="11.7109375" style="5" customWidth="1"/>
    <col min="7189" max="7189" width="13" style="5" customWidth="1"/>
    <col min="7190" max="7201" width="11.7109375" style="5" customWidth="1"/>
    <col min="7202" max="7202" width="12.5703125" style="5" customWidth="1"/>
    <col min="7203" max="7203" width="11.7109375" style="5" customWidth="1"/>
    <col min="7204" max="7204" width="13" style="5" customWidth="1"/>
    <col min="7205" max="7210" width="11.7109375" style="5" customWidth="1"/>
    <col min="7211" max="7211" width="13.7109375" style="5" customWidth="1"/>
    <col min="7212" max="7212" width="13.140625" style="5" customWidth="1"/>
    <col min="7213" max="7216" width="13" style="5" customWidth="1"/>
    <col min="7217" max="7223" width="11.7109375" style="5" customWidth="1"/>
    <col min="7224" max="7224" width="10.85546875" style="5" customWidth="1"/>
    <col min="7225" max="7225" width="11.7109375" style="5" customWidth="1"/>
    <col min="7226" max="7228" width="22.7109375" style="5" customWidth="1"/>
    <col min="7229" max="7231" width="20.7109375" style="5" customWidth="1"/>
    <col min="7232" max="7419" width="8.85546875" style="5"/>
    <col min="7420" max="7420" width="6.140625" style="5" customWidth="1"/>
    <col min="7421" max="7421" width="20.28515625" style="5" customWidth="1"/>
    <col min="7422" max="7422" width="12.42578125" style="5" customWidth="1"/>
    <col min="7423" max="7423" width="13" style="5" customWidth="1"/>
    <col min="7424" max="7424" width="12.5703125" style="5" customWidth="1"/>
    <col min="7425" max="7438" width="11.7109375" style="5" customWidth="1"/>
    <col min="7439" max="7439" width="12.28515625" style="5" customWidth="1"/>
    <col min="7440" max="7440" width="11.7109375" style="5" customWidth="1"/>
    <col min="7441" max="7441" width="12.85546875" style="5" customWidth="1"/>
    <col min="7442" max="7442" width="11.7109375" style="5" customWidth="1"/>
    <col min="7443" max="7443" width="12.7109375" style="5" customWidth="1"/>
    <col min="7444" max="7444" width="11.7109375" style="5" customWidth="1"/>
    <col min="7445" max="7445" width="13" style="5" customWidth="1"/>
    <col min="7446" max="7457" width="11.7109375" style="5" customWidth="1"/>
    <col min="7458" max="7458" width="12.5703125" style="5" customWidth="1"/>
    <col min="7459" max="7459" width="11.7109375" style="5" customWidth="1"/>
    <col min="7460" max="7460" width="13" style="5" customWidth="1"/>
    <col min="7461" max="7466" width="11.7109375" style="5" customWidth="1"/>
    <col min="7467" max="7467" width="13.7109375" style="5" customWidth="1"/>
    <col min="7468" max="7468" width="13.140625" style="5" customWidth="1"/>
    <col min="7469" max="7472" width="13" style="5" customWidth="1"/>
    <col min="7473" max="7479" width="11.7109375" style="5" customWidth="1"/>
    <col min="7480" max="7480" width="10.85546875" style="5" customWidth="1"/>
    <col min="7481" max="7481" width="11.7109375" style="5" customWidth="1"/>
    <col min="7482" max="7484" width="22.7109375" style="5" customWidth="1"/>
    <col min="7485" max="7487" width="20.7109375" style="5" customWidth="1"/>
    <col min="7488" max="7675" width="8.85546875" style="5"/>
    <col min="7676" max="7676" width="6.140625" style="5" customWidth="1"/>
    <col min="7677" max="7677" width="20.28515625" style="5" customWidth="1"/>
    <col min="7678" max="7678" width="12.42578125" style="5" customWidth="1"/>
    <col min="7679" max="7679" width="13" style="5" customWidth="1"/>
    <col min="7680" max="7680" width="12.5703125" style="5" customWidth="1"/>
    <col min="7681" max="7694" width="11.7109375" style="5" customWidth="1"/>
    <col min="7695" max="7695" width="12.28515625" style="5" customWidth="1"/>
    <col min="7696" max="7696" width="11.7109375" style="5" customWidth="1"/>
    <col min="7697" max="7697" width="12.85546875" style="5" customWidth="1"/>
    <col min="7698" max="7698" width="11.7109375" style="5" customWidth="1"/>
    <col min="7699" max="7699" width="12.7109375" style="5" customWidth="1"/>
    <col min="7700" max="7700" width="11.7109375" style="5" customWidth="1"/>
    <col min="7701" max="7701" width="13" style="5" customWidth="1"/>
    <col min="7702" max="7713" width="11.7109375" style="5" customWidth="1"/>
    <col min="7714" max="7714" width="12.5703125" style="5" customWidth="1"/>
    <col min="7715" max="7715" width="11.7109375" style="5" customWidth="1"/>
    <col min="7716" max="7716" width="13" style="5" customWidth="1"/>
    <col min="7717" max="7722" width="11.7109375" style="5" customWidth="1"/>
    <col min="7723" max="7723" width="13.7109375" style="5" customWidth="1"/>
    <col min="7724" max="7724" width="13.140625" style="5" customWidth="1"/>
    <col min="7725" max="7728" width="13" style="5" customWidth="1"/>
    <col min="7729" max="7735" width="11.7109375" style="5" customWidth="1"/>
    <col min="7736" max="7736" width="10.85546875" style="5" customWidth="1"/>
    <col min="7737" max="7737" width="11.7109375" style="5" customWidth="1"/>
    <col min="7738" max="7740" width="22.7109375" style="5" customWidth="1"/>
    <col min="7741" max="7743" width="20.7109375" style="5" customWidth="1"/>
    <col min="7744" max="7931" width="8.85546875" style="5"/>
    <col min="7932" max="7932" width="6.140625" style="5" customWidth="1"/>
    <col min="7933" max="7933" width="20.28515625" style="5" customWidth="1"/>
    <col min="7934" max="7934" width="12.42578125" style="5" customWidth="1"/>
    <col min="7935" max="7935" width="13" style="5" customWidth="1"/>
    <col min="7936" max="7936" width="12.5703125" style="5" customWidth="1"/>
    <col min="7937" max="7950" width="11.7109375" style="5" customWidth="1"/>
    <col min="7951" max="7951" width="12.28515625" style="5" customWidth="1"/>
    <col min="7952" max="7952" width="11.7109375" style="5" customWidth="1"/>
    <col min="7953" max="7953" width="12.85546875" style="5" customWidth="1"/>
    <col min="7954" max="7954" width="11.7109375" style="5" customWidth="1"/>
    <col min="7955" max="7955" width="12.7109375" style="5" customWidth="1"/>
    <col min="7956" max="7956" width="11.7109375" style="5" customWidth="1"/>
    <col min="7957" max="7957" width="13" style="5" customWidth="1"/>
    <col min="7958" max="7969" width="11.7109375" style="5" customWidth="1"/>
    <col min="7970" max="7970" width="12.5703125" style="5" customWidth="1"/>
    <col min="7971" max="7971" width="11.7109375" style="5" customWidth="1"/>
    <col min="7972" max="7972" width="13" style="5" customWidth="1"/>
    <col min="7973" max="7978" width="11.7109375" style="5" customWidth="1"/>
    <col min="7979" max="7979" width="13.7109375" style="5" customWidth="1"/>
    <col min="7980" max="7980" width="13.140625" style="5" customWidth="1"/>
    <col min="7981" max="7984" width="13" style="5" customWidth="1"/>
    <col min="7985" max="7991" width="11.7109375" style="5" customWidth="1"/>
    <col min="7992" max="7992" width="10.85546875" style="5" customWidth="1"/>
    <col min="7993" max="7993" width="11.7109375" style="5" customWidth="1"/>
    <col min="7994" max="7996" width="22.7109375" style="5" customWidth="1"/>
    <col min="7997" max="7999" width="20.7109375" style="5" customWidth="1"/>
    <col min="8000" max="8187" width="8.85546875" style="5"/>
    <col min="8188" max="8188" width="6.140625" style="5" customWidth="1"/>
    <col min="8189" max="8189" width="20.28515625" style="5" customWidth="1"/>
    <col min="8190" max="8190" width="12.42578125" style="5" customWidth="1"/>
    <col min="8191" max="8191" width="13" style="5" customWidth="1"/>
    <col min="8192" max="8192" width="12.5703125" style="5" customWidth="1"/>
    <col min="8193" max="8206" width="11.7109375" style="5" customWidth="1"/>
    <col min="8207" max="8207" width="12.28515625" style="5" customWidth="1"/>
    <col min="8208" max="8208" width="11.7109375" style="5" customWidth="1"/>
    <col min="8209" max="8209" width="12.85546875" style="5" customWidth="1"/>
    <col min="8210" max="8210" width="11.7109375" style="5" customWidth="1"/>
    <col min="8211" max="8211" width="12.7109375" style="5" customWidth="1"/>
    <col min="8212" max="8212" width="11.7109375" style="5" customWidth="1"/>
    <col min="8213" max="8213" width="13" style="5" customWidth="1"/>
    <col min="8214" max="8225" width="11.7109375" style="5" customWidth="1"/>
    <col min="8226" max="8226" width="12.5703125" style="5" customWidth="1"/>
    <col min="8227" max="8227" width="11.7109375" style="5" customWidth="1"/>
    <col min="8228" max="8228" width="13" style="5" customWidth="1"/>
    <col min="8229" max="8234" width="11.7109375" style="5" customWidth="1"/>
    <col min="8235" max="8235" width="13.7109375" style="5" customWidth="1"/>
    <col min="8236" max="8236" width="13.140625" style="5" customWidth="1"/>
    <col min="8237" max="8240" width="13" style="5" customWidth="1"/>
    <col min="8241" max="8247" width="11.7109375" style="5" customWidth="1"/>
    <col min="8248" max="8248" width="10.85546875" style="5" customWidth="1"/>
    <col min="8249" max="8249" width="11.7109375" style="5" customWidth="1"/>
    <col min="8250" max="8252" width="22.7109375" style="5" customWidth="1"/>
    <col min="8253" max="8255" width="20.7109375" style="5" customWidth="1"/>
    <col min="8256" max="8443" width="8.85546875" style="5"/>
    <col min="8444" max="8444" width="6.140625" style="5" customWidth="1"/>
    <col min="8445" max="8445" width="20.28515625" style="5" customWidth="1"/>
    <col min="8446" max="8446" width="12.42578125" style="5" customWidth="1"/>
    <col min="8447" max="8447" width="13" style="5" customWidth="1"/>
    <col min="8448" max="8448" width="12.5703125" style="5" customWidth="1"/>
    <col min="8449" max="8462" width="11.7109375" style="5" customWidth="1"/>
    <col min="8463" max="8463" width="12.28515625" style="5" customWidth="1"/>
    <col min="8464" max="8464" width="11.7109375" style="5" customWidth="1"/>
    <col min="8465" max="8465" width="12.85546875" style="5" customWidth="1"/>
    <col min="8466" max="8466" width="11.7109375" style="5" customWidth="1"/>
    <col min="8467" max="8467" width="12.7109375" style="5" customWidth="1"/>
    <col min="8468" max="8468" width="11.7109375" style="5" customWidth="1"/>
    <col min="8469" max="8469" width="13" style="5" customWidth="1"/>
    <col min="8470" max="8481" width="11.7109375" style="5" customWidth="1"/>
    <col min="8482" max="8482" width="12.5703125" style="5" customWidth="1"/>
    <col min="8483" max="8483" width="11.7109375" style="5" customWidth="1"/>
    <col min="8484" max="8484" width="13" style="5" customWidth="1"/>
    <col min="8485" max="8490" width="11.7109375" style="5" customWidth="1"/>
    <col min="8491" max="8491" width="13.7109375" style="5" customWidth="1"/>
    <col min="8492" max="8492" width="13.140625" style="5" customWidth="1"/>
    <col min="8493" max="8496" width="13" style="5" customWidth="1"/>
    <col min="8497" max="8503" width="11.7109375" style="5" customWidth="1"/>
    <col min="8504" max="8504" width="10.85546875" style="5" customWidth="1"/>
    <col min="8505" max="8505" width="11.7109375" style="5" customWidth="1"/>
    <col min="8506" max="8508" width="22.7109375" style="5" customWidth="1"/>
    <col min="8509" max="8511" width="20.7109375" style="5" customWidth="1"/>
    <col min="8512" max="8699" width="8.85546875" style="5"/>
    <col min="8700" max="8700" width="6.140625" style="5" customWidth="1"/>
    <col min="8701" max="8701" width="20.28515625" style="5" customWidth="1"/>
    <col min="8702" max="8702" width="12.42578125" style="5" customWidth="1"/>
    <col min="8703" max="8703" width="13" style="5" customWidth="1"/>
    <col min="8704" max="8704" width="12.5703125" style="5" customWidth="1"/>
    <col min="8705" max="8718" width="11.7109375" style="5" customWidth="1"/>
    <col min="8719" max="8719" width="12.28515625" style="5" customWidth="1"/>
    <col min="8720" max="8720" width="11.7109375" style="5" customWidth="1"/>
    <col min="8721" max="8721" width="12.85546875" style="5" customWidth="1"/>
    <col min="8722" max="8722" width="11.7109375" style="5" customWidth="1"/>
    <col min="8723" max="8723" width="12.7109375" style="5" customWidth="1"/>
    <col min="8724" max="8724" width="11.7109375" style="5" customWidth="1"/>
    <col min="8725" max="8725" width="13" style="5" customWidth="1"/>
    <col min="8726" max="8737" width="11.7109375" style="5" customWidth="1"/>
    <col min="8738" max="8738" width="12.5703125" style="5" customWidth="1"/>
    <col min="8739" max="8739" width="11.7109375" style="5" customWidth="1"/>
    <col min="8740" max="8740" width="13" style="5" customWidth="1"/>
    <col min="8741" max="8746" width="11.7109375" style="5" customWidth="1"/>
    <col min="8747" max="8747" width="13.7109375" style="5" customWidth="1"/>
    <col min="8748" max="8748" width="13.140625" style="5" customWidth="1"/>
    <col min="8749" max="8752" width="13" style="5" customWidth="1"/>
    <col min="8753" max="8759" width="11.7109375" style="5" customWidth="1"/>
    <col min="8760" max="8760" width="10.85546875" style="5" customWidth="1"/>
    <col min="8761" max="8761" width="11.7109375" style="5" customWidth="1"/>
    <col min="8762" max="8764" width="22.7109375" style="5" customWidth="1"/>
    <col min="8765" max="8767" width="20.7109375" style="5" customWidth="1"/>
    <col min="8768" max="8955" width="8.85546875" style="5"/>
    <col min="8956" max="8956" width="6.140625" style="5" customWidth="1"/>
    <col min="8957" max="8957" width="20.28515625" style="5" customWidth="1"/>
    <col min="8958" max="8958" width="12.42578125" style="5" customWidth="1"/>
    <col min="8959" max="8959" width="13" style="5" customWidth="1"/>
    <col min="8960" max="8960" width="12.5703125" style="5" customWidth="1"/>
    <col min="8961" max="8974" width="11.7109375" style="5" customWidth="1"/>
    <col min="8975" max="8975" width="12.28515625" style="5" customWidth="1"/>
    <col min="8976" max="8976" width="11.7109375" style="5" customWidth="1"/>
    <col min="8977" max="8977" width="12.85546875" style="5" customWidth="1"/>
    <col min="8978" max="8978" width="11.7109375" style="5" customWidth="1"/>
    <col min="8979" max="8979" width="12.7109375" style="5" customWidth="1"/>
    <col min="8980" max="8980" width="11.7109375" style="5" customWidth="1"/>
    <col min="8981" max="8981" width="13" style="5" customWidth="1"/>
    <col min="8982" max="8993" width="11.7109375" style="5" customWidth="1"/>
    <col min="8994" max="8994" width="12.5703125" style="5" customWidth="1"/>
    <col min="8995" max="8995" width="11.7109375" style="5" customWidth="1"/>
    <col min="8996" max="8996" width="13" style="5" customWidth="1"/>
    <col min="8997" max="9002" width="11.7109375" style="5" customWidth="1"/>
    <col min="9003" max="9003" width="13.7109375" style="5" customWidth="1"/>
    <col min="9004" max="9004" width="13.140625" style="5" customWidth="1"/>
    <col min="9005" max="9008" width="13" style="5" customWidth="1"/>
    <col min="9009" max="9015" width="11.7109375" style="5" customWidth="1"/>
    <col min="9016" max="9016" width="10.85546875" style="5" customWidth="1"/>
    <col min="9017" max="9017" width="11.7109375" style="5" customWidth="1"/>
    <col min="9018" max="9020" width="22.7109375" style="5" customWidth="1"/>
    <col min="9021" max="9023" width="20.7109375" style="5" customWidth="1"/>
    <col min="9024" max="9211" width="8.85546875" style="5"/>
    <col min="9212" max="9212" width="6.140625" style="5" customWidth="1"/>
    <col min="9213" max="9213" width="20.28515625" style="5" customWidth="1"/>
    <col min="9214" max="9214" width="12.42578125" style="5" customWidth="1"/>
    <col min="9215" max="9215" width="13" style="5" customWidth="1"/>
    <col min="9216" max="9216" width="12.5703125" style="5" customWidth="1"/>
    <col min="9217" max="9230" width="11.7109375" style="5" customWidth="1"/>
    <col min="9231" max="9231" width="12.28515625" style="5" customWidth="1"/>
    <col min="9232" max="9232" width="11.7109375" style="5" customWidth="1"/>
    <col min="9233" max="9233" width="12.85546875" style="5" customWidth="1"/>
    <col min="9234" max="9234" width="11.7109375" style="5" customWidth="1"/>
    <col min="9235" max="9235" width="12.7109375" style="5" customWidth="1"/>
    <col min="9236" max="9236" width="11.7109375" style="5" customWidth="1"/>
    <col min="9237" max="9237" width="13" style="5" customWidth="1"/>
    <col min="9238" max="9249" width="11.7109375" style="5" customWidth="1"/>
    <col min="9250" max="9250" width="12.5703125" style="5" customWidth="1"/>
    <col min="9251" max="9251" width="11.7109375" style="5" customWidth="1"/>
    <col min="9252" max="9252" width="13" style="5" customWidth="1"/>
    <col min="9253" max="9258" width="11.7109375" style="5" customWidth="1"/>
    <col min="9259" max="9259" width="13.7109375" style="5" customWidth="1"/>
    <col min="9260" max="9260" width="13.140625" style="5" customWidth="1"/>
    <col min="9261" max="9264" width="13" style="5" customWidth="1"/>
    <col min="9265" max="9271" width="11.7109375" style="5" customWidth="1"/>
    <col min="9272" max="9272" width="10.85546875" style="5" customWidth="1"/>
    <col min="9273" max="9273" width="11.7109375" style="5" customWidth="1"/>
    <col min="9274" max="9276" width="22.7109375" style="5" customWidth="1"/>
    <col min="9277" max="9279" width="20.7109375" style="5" customWidth="1"/>
    <col min="9280" max="9467" width="8.85546875" style="5"/>
    <col min="9468" max="9468" width="6.140625" style="5" customWidth="1"/>
    <col min="9469" max="9469" width="20.28515625" style="5" customWidth="1"/>
    <col min="9470" max="9470" width="12.42578125" style="5" customWidth="1"/>
    <col min="9471" max="9471" width="13" style="5" customWidth="1"/>
    <col min="9472" max="9472" width="12.5703125" style="5" customWidth="1"/>
    <col min="9473" max="9486" width="11.7109375" style="5" customWidth="1"/>
    <col min="9487" max="9487" width="12.28515625" style="5" customWidth="1"/>
    <col min="9488" max="9488" width="11.7109375" style="5" customWidth="1"/>
    <col min="9489" max="9489" width="12.85546875" style="5" customWidth="1"/>
    <col min="9490" max="9490" width="11.7109375" style="5" customWidth="1"/>
    <col min="9491" max="9491" width="12.7109375" style="5" customWidth="1"/>
    <col min="9492" max="9492" width="11.7109375" style="5" customWidth="1"/>
    <col min="9493" max="9493" width="13" style="5" customWidth="1"/>
    <col min="9494" max="9505" width="11.7109375" style="5" customWidth="1"/>
    <col min="9506" max="9506" width="12.5703125" style="5" customWidth="1"/>
    <col min="9507" max="9507" width="11.7109375" style="5" customWidth="1"/>
    <col min="9508" max="9508" width="13" style="5" customWidth="1"/>
    <col min="9509" max="9514" width="11.7109375" style="5" customWidth="1"/>
    <col min="9515" max="9515" width="13.7109375" style="5" customWidth="1"/>
    <col min="9516" max="9516" width="13.140625" style="5" customWidth="1"/>
    <col min="9517" max="9520" width="13" style="5" customWidth="1"/>
    <col min="9521" max="9527" width="11.7109375" style="5" customWidth="1"/>
    <col min="9528" max="9528" width="10.85546875" style="5" customWidth="1"/>
    <col min="9529" max="9529" width="11.7109375" style="5" customWidth="1"/>
    <col min="9530" max="9532" width="22.7109375" style="5" customWidth="1"/>
    <col min="9533" max="9535" width="20.7109375" style="5" customWidth="1"/>
    <col min="9536" max="9723" width="8.85546875" style="5"/>
    <col min="9724" max="9724" width="6.140625" style="5" customWidth="1"/>
    <col min="9725" max="9725" width="20.28515625" style="5" customWidth="1"/>
    <col min="9726" max="9726" width="12.42578125" style="5" customWidth="1"/>
    <col min="9727" max="9727" width="13" style="5" customWidth="1"/>
    <col min="9728" max="9728" width="12.5703125" style="5" customWidth="1"/>
    <col min="9729" max="9742" width="11.7109375" style="5" customWidth="1"/>
    <col min="9743" max="9743" width="12.28515625" style="5" customWidth="1"/>
    <col min="9744" max="9744" width="11.7109375" style="5" customWidth="1"/>
    <col min="9745" max="9745" width="12.85546875" style="5" customWidth="1"/>
    <col min="9746" max="9746" width="11.7109375" style="5" customWidth="1"/>
    <col min="9747" max="9747" width="12.7109375" style="5" customWidth="1"/>
    <col min="9748" max="9748" width="11.7109375" style="5" customWidth="1"/>
    <col min="9749" max="9749" width="13" style="5" customWidth="1"/>
    <col min="9750" max="9761" width="11.7109375" style="5" customWidth="1"/>
    <col min="9762" max="9762" width="12.5703125" style="5" customWidth="1"/>
    <col min="9763" max="9763" width="11.7109375" style="5" customWidth="1"/>
    <col min="9764" max="9764" width="13" style="5" customWidth="1"/>
    <col min="9765" max="9770" width="11.7109375" style="5" customWidth="1"/>
    <col min="9771" max="9771" width="13.7109375" style="5" customWidth="1"/>
    <col min="9772" max="9772" width="13.140625" style="5" customWidth="1"/>
    <col min="9773" max="9776" width="13" style="5" customWidth="1"/>
    <col min="9777" max="9783" width="11.7109375" style="5" customWidth="1"/>
    <col min="9784" max="9784" width="10.85546875" style="5" customWidth="1"/>
    <col min="9785" max="9785" width="11.7109375" style="5" customWidth="1"/>
    <col min="9786" max="9788" width="22.7109375" style="5" customWidth="1"/>
    <col min="9789" max="9791" width="20.7109375" style="5" customWidth="1"/>
    <col min="9792" max="9979" width="8.85546875" style="5"/>
    <col min="9980" max="9980" width="6.140625" style="5" customWidth="1"/>
    <col min="9981" max="9981" width="20.28515625" style="5" customWidth="1"/>
    <col min="9982" max="9982" width="12.42578125" style="5" customWidth="1"/>
    <col min="9983" max="9983" width="13" style="5" customWidth="1"/>
    <col min="9984" max="9984" width="12.5703125" style="5" customWidth="1"/>
    <col min="9985" max="9998" width="11.7109375" style="5" customWidth="1"/>
    <col min="9999" max="9999" width="12.28515625" style="5" customWidth="1"/>
    <col min="10000" max="10000" width="11.7109375" style="5" customWidth="1"/>
    <col min="10001" max="10001" width="12.85546875" style="5" customWidth="1"/>
    <col min="10002" max="10002" width="11.7109375" style="5" customWidth="1"/>
    <col min="10003" max="10003" width="12.7109375" style="5" customWidth="1"/>
    <col min="10004" max="10004" width="11.7109375" style="5" customWidth="1"/>
    <col min="10005" max="10005" width="13" style="5" customWidth="1"/>
    <col min="10006" max="10017" width="11.7109375" style="5" customWidth="1"/>
    <col min="10018" max="10018" width="12.5703125" style="5" customWidth="1"/>
    <col min="10019" max="10019" width="11.7109375" style="5" customWidth="1"/>
    <col min="10020" max="10020" width="13" style="5" customWidth="1"/>
    <col min="10021" max="10026" width="11.7109375" style="5" customWidth="1"/>
    <col min="10027" max="10027" width="13.7109375" style="5" customWidth="1"/>
    <col min="10028" max="10028" width="13.140625" style="5" customWidth="1"/>
    <col min="10029" max="10032" width="13" style="5" customWidth="1"/>
    <col min="10033" max="10039" width="11.7109375" style="5" customWidth="1"/>
    <col min="10040" max="10040" width="10.85546875" style="5" customWidth="1"/>
    <col min="10041" max="10041" width="11.7109375" style="5" customWidth="1"/>
    <col min="10042" max="10044" width="22.7109375" style="5" customWidth="1"/>
    <col min="10045" max="10047" width="20.7109375" style="5" customWidth="1"/>
    <col min="10048" max="10235" width="8.85546875" style="5"/>
    <col min="10236" max="10236" width="6.140625" style="5" customWidth="1"/>
    <col min="10237" max="10237" width="20.28515625" style="5" customWidth="1"/>
    <col min="10238" max="10238" width="12.42578125" style="5" customWidth="1"/>
    <col min="10239" max="10239" width="13" style="5" customWidth="1"/>
    <col min="10240" max="10240" width="12.5703125" style="5" customWidth="1"/>
    <col min="10241" max="10254" width="11.7109375" style="5" customWidth="1"/>
    <col min="10255" max="10255" width="12.28515625" style="5" customWidth="1"/>
    <col min="10256" max="10256" width="11.7109375" style="5" customWidth="1"/>
    <col min="10257" max="10257" width="12.85546875" style="5" customWidth="1"/>
    <col min="10258" max="10258" width="11.7109375" style="5" customWidth="1"/>
    <col min="10259" max="10259" width="12.7109375" style="5" customWidth="1"/>
    <col min="10260" max="10260" width="11.7109375" style="5" customWidth="1"/>
    <col min="10261" max="10261" width="13" style="5" customWidth="1"/>
    <col min="10262" max="10273" width="11.7109375" style="5" customWidth="1"/>
    <col min="10274" max="10274" width="12.5703125" style="5" customWidth="1"/>
    <col min="10275" max="10275" width="11.7109375" style="5" customWidth="1"/>
    <col min="10276" max="10276" width="13" style="5" customWidth="1"/>
    <col min="10277" max="10282" width="11.7109375" style="5" customWidth="1"/>
    <col min="10283" max="10283" width="13.7109375" style="5" customWidth="1"/>
    <col min="10284" max="10284" width="13.140625" style="5" customWidth="1"/>
    <col min="10285" max="10288" width="13" style="5" customWidth="1"/>
    <col min="10289" max="10295" width="11.7109375" style="5" customWidth="1"/>
    <col min="10296" max="10296" width="10.85546875" style="5" customWidth="1"/>
    <col min="10297" max="10297" width="11.7109375" style="5" customWidth="1"/>
    <col min="10298" max="10300" width="22.7109375" style="5" customWidth="1"/>
    <col min="10301" max="10303" width="20.7109375" style="5" customWidth="1"/>
    <col min="10304" max="10491" width="8.85546875" style="5"/>
    <col min="10492" max="10492" width="6.140625" style="5" customWidth="1"/>
    <col min="10493" max="10493" width="20.28515625" style="5" customWidth="1"/>
    <col min="10494" max="10494" width="12.42578125" style="5" customWidth="1"/>
    <col min="10495" max="10495" width="13" style="5" customWidth="1"/>
    <col min="10496" max="10496" width="12.5703125" style="5" customWidth="1"/>
    <col min="10497" max="10510" width="11.7109375" style="5" customWidth="1"/>
    <col min="10511" max="10511" width="12.28515625" style="5" customWidth="1"/>
    <col min="10512" max="10512" width="11.7109375" style="5" customWidth="1"/>
    <col min="10513" max="10513" width="12.85546875" style="5" customWidth="1"/>
    <col min="10514" max="10514" width="11.7109375" style="5" customWidth="1"/>
    <col min="10515" max="10515" width="12.7109375" style="5" customWidth="1"/>
    <col min="10516" max="10516" width="11.7109375" style="5" customWidth="1"/>
    <col min="10517" max="10517" width="13" style="5" customWidth="1"/>
    <col min="10518" max="10529" width="11.7109375" style="5" customWidth="1"/>
    <col min="10530" max="10530" width="12.5703125" style="5" customWidth="1"/>
    <col min="10531" max="10531" width="11.7109375" style="5" customWidth="1"/>
    <col min="10532" max="10532" width="13" style="5" customWidth="1"/>
    <col min="10533" max="10538" width="11.7109375" style="5" customWidth="1"/>
    <col min="10539" max="10539" width="13.7109375" style="5" customWidth="1"/>
    <col min="10540" max="10540" width="13.140625" style="5" customWidth="1"/>
    <col min="10541" max="10544" width="13" style="5" customWidth="1"/>
    <col min="10545" max="10551" width="11.7109375" style="5" customWidth="1"/>
    <col min="10552" max="10552" width="10.85546875" style="5" customWidth="1"/>
    <col min="10553" max="10553" width="11.7109375" style="5" customWidth="1"/>
    <col min="10554" max="10556" width="22.7109375" style="5" customWidth="1"/>
    <col min="10557" max="10559" width="20.7109375" style="5" customWidth="1"/>
    <col min="10560" max="10747" width="8.85546875" style="5"/>
    <col min="10748" max="10748" width="6.140625" style="5" customWidth="1"/>
    <col min="10749" max="10749" width="20.28515625" style="5" customWidth="1"/>
    <col min="10750" max="10750" width="12.42578125" style="5" customWidth="1"/>
    <col min="10751" max="10751" width="13" style="5" customWidth="1"/>
    <col min="10752" max="10752" width="12.5703125" style="5" customWidth="1"/>
    <col min="10753" max="10766" width="11.7109375" style="5" customWidth="1"/>
    <col min="10767" max="10767" width="12.28515625" style="5" customWidth="1"/>
    <col min="10768" max="10768" width="11.7109375" style="5" customWidth="1"/>
    <col min="10769" max="10769" width="12.85546875" style="5" customWidth="1"/>
    <col min="10770" max="10770" width="11.7109375" style="5" customWidth="1"/>
    <col min="10771" max="10771" width="12.7109375" style="5" customWidth="1"/>
    <col min="10772" max="10772" width="11.7109375" style="5" customWidth="1"/>
    <col min="10773" max="10773" width="13" style="5" customWidth="1"/>
    <col min="10774" max="10785" width="11.7109375" style="5" customWidth="1"/>
    <col min="10786" max="10786" width="12.5703125" style="5" customWidth="1"/>
    <col min="10787" max="10787" width="11.7109375" style="5" customWidth="1"/>
    <col min="10788" max="10788" width="13" style="5" customWidth="1"/>
    <col min="10789" max="10794" width="11.7109375" style="5" customWidth="1"/>
    <col min="10795" max="10795" width="13.7109375" style="5" customWidth="1"/>
    <col min="10796" max="10796" width="13.140625" style="5" customWidth="1"/>
    <col min="10797" max="10800" width="13" style="5" customWidth="1"/>
    <col min="10801" max="10807" width="11.7109375" style="5" customWidth="1"/>
    <col min="10808" max="10808" width="10.85546875" style="5" customWidth="1"/>
    <col min="10809" max="10809" width="11.7109375" style="5" customWidth="1"/>
    <col min="10810" max="10812" width="22.7109375" style="5" customWidth="1"/>
    <col min="10813" max="10815" width="20.7109375" style="5" customWidth="1"/>
    <col min="10816" max="11003" width="8.85546875" style="5"/>
    <col min="11004" max="11004" width="6.140625" style="5" customWidth="1"/>
    <col min="11005" max="11005" width="20.28515625" style="5" customWidth="1"/>
    <col min="11006" max="11006" width="12.42578125" style="5" customWidth="1"/>
    <col min="11007" max="11007" width="13" style="5" customWidth="1"/>
    <col min="11008" max="11008" width="12.5703125" style="5" customWidth="1"/>
    <col min="11009" max="11022" width="11.7109375" style="5" customWidth="1"/>
    <col min="11023" max="11023" width="12.28515625" style="5" customWidth="1"/>
    <col min="11024" max="11024" width="11.7109375" style="5" customWidth="1"/>
    <col min="11025" max="11025" width="12.85546875" style="5" customWidth="1"/>
    <col min="11026" max="11026" width="11.7109375" style="5" customWidth="1"/>
    <col min="11027" max="11027" width="12.7109375" style="5" customWidth="1"/>
    <col min="11028" max="11028" width="11.7109375" style="5" customWidth="1"/>
    <col min="11029" max="11029" width="13" style="5" customWidth="1"/>
    <col min="11030" max="11041" width="11.7109375" style="5" customWidth="1"/>
    <col min="11042" max="11042" width="12.5703125" style="5" customWidth="1"/>
    <col min="11043" max="11043" width="11.7109375" style="5" customWidth="1"/>
    <col min="11044" max="11044" width="13" style="5" customWidth="1"/>
    <col min="11045" max="11050" width="11.7109375" style="5" customWidth="1"/>
    <col min="11051" max="11051" width="13.7109375" style="5" customWidth="1"/>
    <col min="11052" max="11052" width="13.140625" style="5" customWidth="1"/>
    <col min="11053" max="11056" width="13" style="5" customWidth="1"/>
    <col min="11057" max="11063" width="11.7109375" style="5" customWidth="1"/>
    <col min="11064" max="11064" width="10.85546875" style="5" customWidth="1"/>
    <col min="11065" max="11065" width="11.7109375" style="5" customWidth="1"/>
    <col min="11066" max="11068" width="22.7109375" style="5" customWidth="1"/>
    <col min="11069" max="11071" width="20.7109375" style="5" customWidth="1"/>
    <col min="11072" max="11259" width="8.85546875" style="5"/>
    <col min="11260" max="11260" width="6.140625" style="5" customWidth="1"/>
    <col min="11261" max="11261" width="20.28515625" style="5" customWidth="1"/>
    <col min="11262" max="11262" width="12.42578125" style="5" customWidth="1"/>
    <col min="11263" max="11263" width="13" style="5" customWidth="1"/>
    <col min="11264" max="11264" width="12.5703125" style="5" customWidth="1"/>
    <col min="11265" max="11278" width="11.7109375" style="5" customWidth="1"/>
    <col min="11279" max="11279" width="12.28515625" style="5" customWidth="1"/>
    <col min="11280" max="11280" width="11.7109375" style="5" customWidth="1"/>
    <col min="11281" max="11281" width="12.85546875" style="5" customWidth="1"/>
    <col min="11282" max="11282" width="11.7109375" style="5" customWidth="1"/>
    <col min="11283" max="11283" width="12.7109375" style="5" customWidth="1"/>
    <col min="11284" max="11284" width="11.7109375" style="5" customWidth="1"/>
    <col min="11285" max="11285" width="13" style="5" customWidth="1"/>
    <col min="11286" max="11297" width="11.7109375" style="5" customWidth="1"/>
    <col min="11298" max="11298" width="12.5703125" style="5" customWidth="1"/>
    <col min="11299" max="11299" width="11.7109375" style="5" customWidth="1"/>
    <col min="11300" max="11300" width="13" style="5" customWidth="1"/>
    <col min="11301" max="11306" width="11.7109375" style="5" customWidth="1"/>
    <col min="11307" max="11307" width="13.7109375" style="5" customWidth="1"/>
    <col min="11308" max="11308" width="13.140625" style="5" customWidth="1"/>
    <col min="11309" max="11312" width="13" style="5" customWidth="1"/>
    <col min="11313" max="11319" width="11.7109375" style="5" customWidth="1"/>
    <col min="11320" max="11320" width="10.85546875" style="5" customWidth="1"/>
    <col min="11321" max="11321" width="11.7109375" style="5" customWidth="1"/>
    <col min="11322" max="11324" width="22.7109375" style="5" customWidth="1"/>
    <col min="11325" max="11327" width="20.7109375" style="5" customWidth="1"/>
    <col min="11328" max="11515" width="8.85546875" style="5"/>
    <col min="11516" max="11516" width="6.140625" style="5" customWidth="1"/>
    <col min="11517" max="11517" width="20.28515625" style="5" customWidth="1"/>
    <col min="11518" max="11518" width="12.42578125" style="5" customWidth="1"/>
    <col min="11519" max="11519" width="13" style="5" customWidth="1"/>
    <col min="11520" max="11520" width="12.5703125" style="5" customWidth="1"/>
    <col min="11521" max="11534" width="11.7109375" style="5" customWidth="1"/>
    <col min="11535" max="11535" width="12.28515625" style="5" customWidth="1"/>
    <col min="11536" max="11536" width="11.7109375" style="5" customWidth="1"/>
    <col min="11537" max="11537" width="12.85546875" style="5" customWidth="1"/>
    <col min="11538" max="11538" width="11.7109375" style="5" customWidth="1"/>
    <col min="11539" max="11539" width="12.7109375" style="5" customWidth="1"/>
    <col min="11540" max="11540" width="11.7109375" style="5" customWidth="1"/>
    <col min="11541" max="11541" width="13" style="5" customWidth="1"/>
    <col min="11542" max="11553" width="11.7109375" style="5" customWidth="1"/>
    <col min="11554" max="11554" width="12.5703125" style="5" customWidth="1"/>
    <col min="11555" max="11555" width="11.7109375" style="5" customWidth="1"/>
    <col min="11556" max="11556" width="13" style="5" customWidth="1"/>
    <col min="11557" max="11562" width="11.7109375" style="5" customWidth="1"/>
    <col min="11563" max="11563" width="13.7109375" style="5" customWidth="1"/>
    <col min="11564" max="11564" width="13.140625" style="5" customWidth="1"/>
    <col min="11565" max="11568" width="13" style="5" customWidth="1"/>
    <col min="11569" max="11575" width="11.7109375" style="5" customWidth="1"/>
    <col min="11576" max="11576" width="10.85546875" style="5" customWidth="1"/>
    <col min="11577" max="11577" width="11.7109375" style="5" customWidth="1"/>
    <col min="11578" max="11580" width="22.7109375" style="5" customWidth="1"/>
    <col min="11581" max="11583" width="20.7109375" style="5" customWidth="1"/>
    <col min="11584" max="11771" width="8.85546875" style="5"/>
    <col min="11772" max="11772" width="6.140625" style="5" customWidth="1"/>
    <col min="11773" max="11773" width="20.28515625" style="5" customWidth="1"/>
    <col min="11774" max="11774" width="12.42578125" style="5" customWidth="1"/>
    <col min="11775" max="11775" width="13" style="5" customWidth="1"/>
    <col min="11776" max="11776" width="12.5703125" style="5" customWidth="1"/>
    <col min="11777" max="11790" width="11.7109375" style="5" customWidth="1"/>
    <col min="11791" max="11791" width="12.28515625" style="5" customWidth="1"/>
    <col min="11792" max="11792" width="11.7109375" style="5" customWidth="1"/>
    <col min="11793" max="11793" width="12.85546875" style="5" customWidth="1"/>
    <col min="11794" max="11794" width="11.7109375" style="5" customWidth="1"/>
    <col min="11795" max="11795" width="12.7109375" style="5" customWidth="1"/>
    <col min="11796" max="11796" width="11.7109375" style="5" customWidth="1"/>
    <col min="11797" max="11797" width="13" style="5" customWidth="1"/>
    <col min="11798" max="11809" width="11.7109375" style="5" customWidth="1"/>
    <col min="11810" max="11810" width="12.5703125" style="5" customWidth="1"/>
    <col min="11811" max="11811" width="11.7109375" style="5" customWidth="1"/>
    <col min="11812" max="11812" width="13" style="5" customWidth="1"/>
    <col min="11813" max="11818" width="11.7109375" style="5" customWidth="1"/>
    <col min="11819" max="11819" width="13.7109375" style="5" customWidth="1"/>
    <col min="11820" max="11820" width="13.140625" style="5" customWidth="1"/>
    <col min="11821" max="11824" width="13" style="5" customWidth="1"/>
    <col min="11825" max="11831" width="11.7109375" style="5" customWidth="1"/>
    <col min="11832" max="11832" width="10.85546875" style="5" customWidth="1"/>
    <col min="11833" max="11833" width="11.7109375" style="5" customWidth="1"/>
    <col min="11834" max="11836" width="22.7109375" style="5" customWidth="1"/>
    <col min="11837" max="11839" width="20.7109375" style="5" customWidth="1"/>
    <col min="11840" max="12027" width="8.85546875" style="5"/>
    <col min="12028" max="12028" width="6.140625" style="5" customWidth="1"/>
    <col min="12029" max="12029" width="20.28515625" style="5" customWidth="1"/>
    <col min="12030" max="12030" width="12.42578125" style="5" customWidth="1"/>
    <col min="12031" max="12031" width="13" style="5" customWidth="1"/>
    <col min="12032" max="12032" width="12.5703125" style="5" customWidth="1"/>
    <col min="12033" max="12046" width="11.7109375" style="5" customWidth="1"/>
    <col min="12047" max="12047" width="12.28515625" style="5" customWidth="1"/>
    <col min="12048" max="12048" width="11.7109375" style="5" customWidth="1"/>
    <col min="12049" max="12049" width="12.85546875" style="5" customWidth="1"/>
    <col min="12050" max="12050" width="11.7109375" style="5" customWidth="1"/>
    <col min="12051" max="12051" width="12.7109375" style="5" customWidth="1"/>
    <col min="12052" max="12052" width="11.7109375" style="5" customWidth="1"/>
    <col min="12053" max="12053" width="13" style="5" customWidth="1"/>
    <col min="12054" max="12065" width="11.7109375" style="5" customWidth="1"/>
    <col min="12066" max="12066" width="12.5703125" style="5" customWidth="1"/>
    <col min="12067" max="12067" width="11.7109375" style="5" customWidth="1"/>
    <col min="12068" max="12068" width="13" style="5" customWidth="1"/>
    <col min="12069" max="12074" width="11.7109375" style="5" customWidth="1"/>
    <col min="12075" max="12075" width="13.7109375" style="5" customWidth="1"/>
    <col min="12076" max="12076" width="13.140625" style="5" customWidth="1"/>
    <col min="12077" max="12080" width="13" style="5" customWidth="1"/>
    <col min="12081" max="12087" width="11.7109375" style="5" customWidth="1"/>
    <col min="12088" max="12088" width="10.85546875" style="5" customWidth="1"/>
    <col min="12089" max="12089" width="11.7109375" style="5" customWidth="1"/>
    <col min="12090" max="12092" width="22.7109375" style="5" customWidth="1"/>
    <col min="12093" max="12095" width="20.7109375" style="5" customWidth="1"/>
    <col min="12096" max="12283" width="8.85546875" style="5"/>
    <col min="12284" max="12284" width="6.140625" style="5" customWidth="1"/>
    <col min="12285" max="12285" width="20.28515625" style="5" customWidth="1"/>
    <col min="12286" max="12286" width="12.42578125" style="5" customWidth="1"/>
    <col min="12287" max="12287" width="13" style="5" customWidth="1"/>
    <col min="12288" max="12288" width="12.5703125" style="5" customWidth="1"/>
    <col min="12289" max="12302" width="11.7109375" style="5" customWidth="1"/>
    <col min="12303" max="12303" width="12.28515625" style="5" customWidth="1"/>
    <col min="12304" max="12304" width="11.7109375" style="5" customWidth="1"/>
    <col min="12305" max="12305" width="12.85546875" style="5" customWidth="1"/>
    <col min="12306" max="12306" width="11.7109375" style="5" customWidth="1"/>
    <col min="12307" max="12307" width="12.7109375" style="5" customWidth="1"/>
    <col min="12308" max="12308" width="11.7109375" style="5" customWidth="1"/>
    <col min="12309" max="12309" width="13" style="5" customWidth="1"/>
    <col min="12310" max="12321" width="11.7109375" style="5" customWidth="1"/>
    <col min="12322" max="12322" width="12.5703125" style="5" customWidth="1"/>
    <col min="12323" max="12323" width="11.7109375" style="5" customWidth="1"/>
    <col min="12324" max="12324" width="13" style="5" customWidth="1"/>
    <col min="12325" max="12330" width="11.7109375" style="5" customWidth="1"/>
    <col min="12331" max="12331" width="13.7109375" style="5" customWidth="1"/>
    <col min="12332" max="12332" width="13.140625" style="5" customWidth="1"/>
    <col min="12333" max="12336" width="13" style="5" customWidth="1"/>
    <col min="12337" max="12343" width="11.7109375" style="5" customWidth="1"/>
    <col min="12344" max="12344" width="10.85546875" style="5" customWidth="1"/>
    <col min="12345" max="12345" width="11.7109375" style="5" customWidth="1"/>
    <col min="12346" max="12348" width="22.7109375" style="5" customWidth="1"/>
    <col min="12349" max="12351" width="20.7109375" style="5" customWidth="1"/>
    <col min="12352" max="12539" width="8.85546875" style="5"/>
    <col min="12540" max="12540" width="6.140625" style="5" customWidth="1"/>
    <col min="12541" max="12541" width="20.28515625" style="5" customWidth="1"/>
    <col min="12542" max="12542" width="12.42578125" style="5" customWidth="1"/>
    <col min="12543" max="12543" width="13" style="5" customWidth="1"/>
    <col min="12544" max="12544" width="12.5703125" style="5" customWidth="1"/>
    <col min="12545" max="12558" width="11.7109375" style="5" customWidth="1"/>
    <col min="12559" max="12559" width="12.28515625" style="5" customWidth="1"/>
    <col min="12560" max="12560" width="11.7109375" style="5" customWidth="1"/>
    <col min="12561" max="12561" width="12.85546875" style="5" customWidth="1"/>
    <col min="12562" max="12562" width="11.7109375" style="5" customWidth="1"/>
    <col min="12563" max="12563" width="12.7109375" style="5" customWidth="1"/>
    <col min="12564" max="12564" width="11.7109375" style="5" customWidth="1"/>
    <col min="12565" max="12565" width="13" style="5" customWidth="1"/>
    <col min="12566" max="12577" width="11.7109375" style="5" customWidth="1"/>
    <col min="12578" max="12578" width="12.5703125" style="5" customWidth="1"/>
    <col min="12579" max="12579" width="11.7109375" style="5" customWidth="1"/>
    <col min="12580" max="12580" width="13" style="5" customWidth="1"/>
    <col min="12581" max="12586" width="11.7109375" style="5" customWidth="1"/>
    <col min="12587" max="12587" width="13.7109375" style="5" customWidth="1"/>
    <col min="12588" max="12588" width="13.140625" style="5" customWidth="1"/>
    <col min="12589" max="12592" width="13" style="5" customWidth="1"/>
    <col min="12593" max="12599" width="11.7109375" style="5" customWidth="1"/>
    <col min="12600" max="12600" width="10.85546875" style="5" customWidth="1"/>
    <col min="12601" max="12601" width="11.7109375" style="5" customWidth="1"/>
    <col min="12602" max="12604" width="22.7109375" style="5" customWidth="1"/>
    <col min="12605" max="12607" width="20.7109375" style="5" customWidth="1"/>
    <col min="12608" max="12795" width="8.85546875" style="5"/>
    <col min="12796" max="12796" width="6.140625" style="5" customWidth="1"/>
    <col min="12797" max="12797" width="20.28515625" style="5" customWidth="1"/>
    <col min="12798" max="12798" width="12.42578125" style="5" customWidth="1"/>
    <col min="12799" max="12799" width="13" style="5" customWidth="1"/>
    <col min="12800" max="12800" width="12.5703125" style="5" customWidth="1"/>
    <col min="12801" max="12814" width="11.7109375" style="5" customWidth="1"/>
    <col min="12815" max="12815" width="12.28515625" style="5" customWidth="1"/>
    <col min="12816" max="12816" width="11.7109375" style="5" customWidth="1"/>
    <col min="12817" max="12817" width="12.85546875" style="5" customWidth="1"/>
    <col min="12818" max="12818" width="11.7109375" style="5" customWidth="1"/>
    <col min="12819" max="12819" width="12.7109375" style="5" customWidth="1"/>
    <col min="12820" max="12820" width="11.7109375" style="5" customWidth="1"/>
    <col min="12821" max="12821" width="13" style="5" customWidth="1"/>
    <col min="12822" max="12833" width="11.7109375" style="5" customWidth="1"/>
    <col min="12834" max="12834" width="12.5703125" style="5" customWidth="1"/>
    <col min="12835" max="12835" width="11.7109375" style="5" customWidth="1"/>
    <col min="12836" max="12836" width="13" style="5" customWidth="1"/>
    <col min="12837" max="12842" width="11.7109375" style="5" customWidth="1"/>
    <col min="12843" max="12843" width="13.7109375" style="5" customWidth="1"/>
    <col min="12844" max="12844" width="13.140625" style="5" customWidth="1"/>
    <col min="12845" max="12848" width="13" style="5" customWidth="1"/>
    <col min="12849" max="12855" width="11.7109375" style="5" customWidth="1"/>
    <col min="12856" max="12856" width="10.85546875" style="5" customWidth="1"/>
    <col min="12857" max="12857" width="11.7109375" style="5" customWidth="1"/>
    <col min="12858" max="12860" width="22.7109375" style="5" customWidth="1"/>
    <col min="12861" max="12863" width="20.7109375" style="5" customWidth="1"/>
    <col min="12864" max="13051" width="8.85546875" style="5"/>
    <col min="13052" max="13052" width="6.140625" style="5" customWidth="1"/>
    <col min="13053" max="13053" width="20.28515625" style="5" customWidth="1"/>
    <col min="13054" max="13054" width="12.42578125" style="5" customWidth="1"/>
    <col min="13055" max="13055" width="13" style="5" customWidth="1"/>
    <col min="13056" max="13056" width="12.5703125" style="5" customWidth="1"/>
    <col min="13057" max="13070" width="11.7109375" style="5" customWidth="1"/>
    <col min="13071" max="13071" width="12.28515625" style="5" customWidth="1"/>
    <col min="13072" max="13072" width="11.7109375" style="5" customWidth="1"/>
    <col min="13073" max="13073" width="12.85546875" style="5" customWidth="1"/>
    <col min="13074" max="13074" width="11.7109375" style="5" customWidth="1"/>
    <col min="13075" max="13075" width="12.7109375" style="5" customWidth="1"/>
    <col min="13076" max="13076" width="11.7109375" style="5" customWidth="1"/>
    <col min="13077" max="13077" width="13" style="5" customWidth="1"/>
    <col min="13078" max="13089" width="11.7109375" style="5" customWidth="1"/>
    <col min="13090" max="13090" width="12.5703125" style="5" customWidth="1"/>
    <col min="13091" max="13091" width="11.7109375" style="5" customWidth="1"/>
    <col min="13092" max="13092" width="13" style="5" customWidth="1"/>
    <col min="13093" max="13098" width="11.7109375" style="5" customWidth="1"/>
    <col min="13099" max="13099" width="13.7109375" style="5" customWidth="1"/>
    <col min="13100" max="13100" width="13.140625" style="5" customWidth="1"/>
    <col min="13101" max="13104" width="13" style="5" customWidth="1"/>
    <col min="13105" max="13111" width="11.7109375" style="5" customWidth="1"/>
    <col min="13112" max="13112" width="10.85546875" style="5" customWidth="1"/>
    <col min="13113" max="13113" width="11.7109375" style="5" customWidth="1"/>
    <col min="13114" max="13116" width="22.7109375" style="5" customWidth="1"/>
    <col min="13117" max="13119" width="20.7109375" style="5" customWidth="1"/>
    <col min="13120" max="13307" width="8.85546875" style="5"/>
    <col min="13308" max="13308" width="6.140625" style="5" customWidth="1"/>
    <col min="13309" max="13309" width="20.28515625" style="5" customWidth="1"/>
    <col min="13310" max="13310" width="12.42578125" style="5" customWidth="1"/>
    <col min="13311" max="13311" width="13" style="5" customWidth="1"/>
    <col min="13312" max="13312" width="12.5703125" style="5" customWidth="1"/>
    <col min="13313" max="13326" width="11.7109375" style="5" customWidth="1"/>
    <col min="13327" max="13327" width="12.28515625" style="5" customWidth="1"/>
    <col min="13328" max="13328" width="11.7109375" style="5" customWidth="1"/>
    <col min="13329" max="13329" width="12.85546875" style="5" customWidth="1"/>
    <col min="13330" max="13330" width="11.7109375" style="5" customWidth="1"/>
    <col min="13331" max="13331" width="12.7109375" style="5" customWidth="1"/>
    <col min="13332" max="13332" width="11.7109375" style="5" customWidth="1"/>
    <col min="13333" max="13333" width="13" style="5" customWidth="1"/>
    <col min="13334" max="13345" width="11.7109375" style="5" customWidth="1"/>
    <col min="13346" max="13346" width="12.5703125" style="5" customWidth="1"/>
    <col min="13347" max="13347" width="11.7109375" style="5" customWidth="1"/>
    <col min="13348" max="13348" width="13" style="5" customWidth="1"/>
    <col min="13349" max="13354" width="11.7109375" style="5" customWidth="1"/>
    <col min="13355" max="13355" width="13.7109375" style="5" customWidth="1"/>
    <col min="13356" max="13356" width="13.140625" style="5" customWidth="1"/>
    <col min="13357" max="13360" width="13" style="5" customWidth="1"/>
    <col min="13361" max="13367" width="11.7109375" style="5" customWidth="1"/>
    <col min="13368" max="13368" width="10.85546875" style="5" customWidth="1"/>
    <col min="13369" max="13369" width="11.7109375" style="5" customWidth="1"/>
    <col min="13370" max="13372" width="22.7109375" style="5" customWidth="1"/>
    <col min="13373" max="13375" width="20.7109375" style="5" customWidth="1"/>
    <col min="13376" max="13563" width="8.85546875" style="5"/>
    <col min="13564" max="13564" width="6.140625" style="5" customWidth="1"/>
    <col min="13565" max="13565" width="20.28515625" style="5" customWidth="1"/>
    <col min="13566" max="13566" width="12.42578125" style="5" customWidth="1"/>
    <col min="13567" max="13567" width="13" style="5" customWidth="1"/>
    <col min="13568" max="13568" width="12.5703125" style="5" customWidth="1"/>
    <col min="13569" max="13582" width="11.7109375" style="5" customWidth="1"/>
    <col min="13583" max="13583" width="12.28515625" style="5" customWidth="1"/>
    <col min="13584" max="13584" width="11.7109375" style="5" customWidth="1"/>
    <col min="13585" max="13585" width="12.85546875" style="5" customWidth="1"/>
    <col min="13586" max="13586" width="11.7109375" style="5" customWidth="1"/>
    <col min="13587" max="13587" width="12.7109375" style="5" customWidth="1"/>
    <col min="13588" max="13588" width="11.7109375" style="5" customWidth="1"/>
    <col min="13589" max="13589" width="13" style="5" customWidth="1"/>
    <col min="13590" max="13601" width="11.7109375" style="5" customWidth="1"/>
    <col min="13602" max="13602" width="12.5703125" style="5" customWidth="1"/>
    <col min="13603" max="13603" width="11.7109375" style="5" customWidth="1"/>
    <col min="13604" max="13604" width="13" style="5" customWidth="1"/>
    <col min="13605" max="13610" width="11.7109375" style="5" customWidth="1"/>
    <col min="13611" max="13611" width="13.7109375" style="5" customWidth="1"/>
    <col min="13612" max="13612" width="13.140625" style="5" customWidth="1"/>
    <col min="13613" max="13616" width="13" style="5" customWidth="1"/>
    <col min="13617" max="13623" width="11.7109375" style="5" customWidth="1"/>
    <col min="13624" max="13624" width="10.85546875" style="5" customWidth="1"/>
    <col min="13625" max="13625" width="11.7109375" style="5" customWidth="1"/>
    <col min="13626" max="13628" width="22.7109375" style="5" customWidth="1"/>
    <col min="13629" max="13631" width="20.7109375" style="5" customWidth="1"/>
    <col min="13632" max="13819" width="8.85546875" style="5"/>
    <col min="13820" max="13820" width="6.140625" style="5" customWidth="1"/>
    <col min="13821" max="13821" width="20.28515625" style="5" customWidth="1"/>
    <col min="13822" max="13822" width="12.42578125" style="5" customWidth="1"/>
    <col min="13823" max="13823" width="13" style="5" customWidth="1"/>
    <col min="13824" max="13824" width="12.5703125" style="5" customWidth="1"/>
    <col min="13825" max="13838" width="11.7109375" style="5" customWidth="1"/>
    <col min="13839" max="13839" width="12.28515625" style="5" customWidth="1"/>
    <col min="13840" max="13840" width="11.7109375" style="5" customWidth="1"/>
    <col min="13841" max="13841" width="12.85546875" style="5" customWidth="1"/>
    <col min="13842" max="13842" width="11.7109375" style="5" customWidth="1"/>
    <col min="13843" max="13843" width="12.7109375" style="5" customWidth="1"/>
    <col min="13844" max="13844" width="11.7109375" style="5" customWidth="1"/>
    <col min="13845" max="13845" width="13" style="5" customWidth="1"/>
    <col min="13846" max="13857" width="11.7109375" style="5" customWidth="1"/>
    <col min="13858" max="13858" width="12.5703125" style="5" customWidth="1"/>
    <col min="13859" max="13859" width="11.7109375" style="5" customWidth="1"/>
    <col min="13860" max="13860" width="13" style="5" customWidth="1"/>
    <col min="13861" max="13866" width="11.7109375" style="5" customWidth="1"/>
    <col min="13867" max="13867" width="13.7109375" style="5" customWidth="1"/>
    <col min="13868" max="13868" width="13.140625" style="5" customWidth="1"/>
    <col min="13869" max="13872" width="13" style="5" customWidth="1"/>
    <col min="13873" max="13879" width="11.7109375" style="5" customWidth="1"/>
    <col min="13880" max="13880" width="10.85546875" style="5" customWidth="1"/>
    <col min="13881" max="13881" width="11.7109375" style="5" customWidth="1"/>
    <col min="13882" max="13884" width="22.7109375" style="5" customWidth="1"/>
    <col min="13885" max="13887" width="20.7109375" style="5" customWidth="1"/>
    <col min="13888" max="14075" width="8.85546875" style="5"/>
    <col min="14076" max="14076" width="6.140625" style="5" customWidth="1"/>
    <col min="14077" max="14077" width="20.28515625" style="5" customWidth="1"/>
    <col min="14078" max="14078" width="12.42578125" style="5" customWidth="1"/>
    <col min="14079" max="14079" width="13" style="5" customWidth="1"/>
    <col min="14080" max="14080" width="12.5703125" style="5" customWidth="1"/>
    <col min="14081" max="14094" width="11.7109375" style="5" customWidth="1"/>
    <col min="14095" max="14095" width="12.28515625" style="5" customWidth="1"/>
    <col min="14096" max="14096" width="11.7109375" style="5" customWidth="1"/>
    <col min="14097" max="14097" width="12.85546875" style="5" customWidth="1"/>
    <col min="14098" max="14098" width="11.7109375" style="5" customWidth="1"/>
    <col min="14099" max="14099" width="12.7109375" style="5" customWidth="1"/>
    <col min="14100" max="14100" width="11.7109375" style="5" customWidth="1"/>
    <col min="14101" max="14101" width="13" style="5" customWidth="1"/>
    <col min="14102" max="14113" width="11.7109375" style="5" customWidth="1"/>
    <col min="14114" max="14114" width="12.5703125" style="5" customWidth="1"/>
    <col min="14115" max="14115" width="11.7109375" style="5" customWidth="1"/>
    <col min="14116" max="14116" width="13" style="5" customWidth="1"/>
    <col min="14117" max="14122" width="11.7109375" style="5" customWidth="1"/>
    <col min="14123" max="14123" width="13.7109375" style="5" customWidth="1"/>
    <col min="14124" max="14124" width="13.140625" style="5" customWidth="1"/>
    <col min="14125" max="14128" width="13" style="5" customWidth="1"/>
    <col min="14129" max="14135" width="11.7109375" style="5" customWidth="1"/>
    <col min="14136" max="14136" width="10.85546875" style="5" customWidth="1"/>
    <col min="14137" max="14137" width="11.7109375" style="5" customWidth="1"/>
    <col min="14138" max="14140" width="22.7109375" style="5" customWidth="1"/>
    <col min="14141" max="14143" width="20.7109375" style="5" customWidth="1"/>
    <col min="14144" max="14331" width="8.85546875" style="5"/>
    <col min="14332" max="14332" width="6.140625" style="5" customWidth="1"/>
    <col min="14333" max="14333" width="20.28515625" style="5" customWidth="1"/>
    <col min="14334" max="14334" width="12.42578125" style="5" customWidth="1"/>
    <col min="14335" max="14335" width="13" style="5" customWidth="1"/>
    <col min="14336" max="14336" width="12.5703125" style="5" customWidth="1"/>
    <col min="14337" max="14350" width="11.7109375" style="5" customWidth="1"/>
    <col min="14351" max="14351" width="12.28515625" style="5" customWidth="1"/>
    <col min="14352" max="14352" width="11.7109375" style="5" customWidth="1"/>
    <col min="14353" max="14353" width="12.85546875" style="5" customWidth="1"/>
    <col min="14354" max="14354" width="11.7109375" style="5" customWidth="1"/>
    <col min="14355" max="14355" width="12.7109375" style="5" customWidth="1"/>
    <col min="14356" max="14356" width="11.7109375" style="5" customWidth="1"/>
    <col min="14357" max="14357" width="13" style="5" customWidth="1"/>
    <col min="14358" max="14369" width="11.7109375" style="5" customWidth="1"/>
    <col min="14370" max="14370" width="12.5703125" style="5" customWidth="1"/>
    <col min="14371" max="14371" width="11.7109375" style="5" customWidth="1"/>
    <col min="14372" max="14372" width="13" style="5" customWidth="1"/>
    <col min="14373" max="14378" width="11.7109375" style="5" customWidth="1"/>
    <col min="14379" max="14379" width="13.7109375" style="5" customWidth="1"/>
    <col min="14380" max="14380" width="13.140625" style="5" customWidth="1"/>
    <col min="14381" max="14384" width="13" style="5" customWidth="1"/>
    <col min="14385" max="14391" width="11.7109375" style="5" customWidth="1"/>
    <col min="14392" max="14392" width="10.85546875" style="5" customWidth="1"/>
    <col min="14393" max="14393" width="11.7109375" style="5" customWidth="1"/>
    <col min="14394" max="14396" width="22.7109375" style="5" customWidth="1"/>
    <col min="14397" max="14399" width="20.7109375" style="5" customWidth="1"/>
    <col min="14400" max="14587" width="8.85546875" style="5"/>
    <col min="14588" max="14588" width="6.140625" style="5" customWidth="1"/>
    <col min="14589" max="14589" width="20.28515625" style="5" customWidth="1"/>
    <col min="14590" max="14590" width="12.42578125" style="5" customWidth="1"/>
    <col min="14591" max="14591" width="13" style="5" customWidth="1"/>
    <col min="14592" max="14592" width="12.5703125" style="5" customWidth="1"/>
    <col min="14593" max="14606" width="11.7109375" style="5" customWidth="1"/>
    <col min="14607" max="14607" width="12.28515625" style="5" customWidth="1"/>
    <col min="14608" max="14608" width="11.7109375" style="5" customWidth="1"/>
    <col min="14609" max="14609" width="12.85546875" style="5" customWidth="1"/>
    <col min="14610" max="14610" width="11.7109375" style="5" customWidth="1"/>
    <col min="14611" max="14611" width="12.7109375" style="5" customWidth="1"/>
    <col min="14612" max="14612" width="11.7109375" style="5" customWidth="1"/>
    <col min="14613" max="14613" width="13" style="5" customWidth="1"/>
    <col min="14614" max="14625" width="11.7109375" style="5" customWidth="1"/>
    <col min="14626" max="14626" width="12.5703125" style="5" customWidth="1"/>
    <col min="14627" max="14627" width="11.7109375" style="5" customWidth="1"/>
    <col min="14628" max="14628" width="13" style="5" customWidth="1"/>
    <col min="14629" max="14634" width="11.7109375" style="5" customWidth="1"/>
    <col min="14635" max="14635" width="13.7109375" style="5" customWidth="1"/>
    <col min="14636" max="14636" width="13.140625" style="5" customWidth="1"/>
    <col min="14637" max="14640" width="13" style="5" customWidth="1"/>
    <col min="14641" max="14647" width="11.7109375" style="5" customWidth="1"/>
    <col min="14648" max="14648" width="10.85546875" style="5" customWidth="1"/>
    <col min="14649" max="14649" width="11.7109375" style="5" customWidth="1"/>
    <col min="14650" max="14652" width="22.7109375" style="5" customWidth="1"/>
    <col min="14653" max="14655" width="20.7109375" style="5" customWidth="1"/>
    <col min="14656" max="14843" width="8.85546875" style="5"/>
    <col min="14844" max="14844" width="6.140625" style="5" customWidth="1"/>
    <col min="14845" max="14845" width="20.28515625" style="5" customWidth="1"/>
    <col min="14846" max="14846" width="12.42578125" style="5" customWidth="1"/>
    <col min="14847" max="14847" width="13" style="5" customWidth="1"/>
    <col min="14848" max="14848" width="12.5703125" style="5" customWidth="1"/>
    <col min="14849" max="14862" width="11.7109375" style="5" customWidth="1"/>
    <col min="14863" max="14863" width="12.28515625" style="5" customWidth="1"/>
    <col min="14864" max="14864" width="11.7109375" style="5" customWidth="1"/>
    <col min="14865" max="14865" width="12.85546875" style="5" customWidth="1"/>
    <col min="14866" max="14866" width="11.7109375" style="5" customWidth="1"/>
    <col min="14867" max="14867" width="12.7109375" style="5" customWidth="1"/>
    <col min="14868" max="14868" width="11.7109375" style="5" customWidth="1"/>
    <col min="14869" max="14869" width="13" style="5" customWidth="1"/>
    <col min="14870" max="14881" width="11.7109375" style="5" customWidth="1"/>
    <col min="14882" max="14882" width="12.5703125" style="5" customWidth="1"/>
    <col min="14883" max="14883" width="11.7109375" style="5" customWidth="1"/>
    <col min="14884" max="14884" width="13" style="5" customWidth="1"/>
    <col min="14885" max="14890" width="11.7109375" style="5" customWidth="1"/>
    <col min="14891" max="14891" width="13.7109375" style="5" customWidth="1"/>
    <col min="14892" max="14892" width="13.140625" style="5" customWidth="1"/>
    <col min="14893" max="14896" width="13" style="5" customWidth="1"/>
    <col min="14897" max="14903" width="11.7109375" style="5" customWidth="1"/>
    <col min="14904" max="14904" width="10.85546875" style="5" customWidth="1"/>
    <col min="14905" max="14905" width="11.7109375" style="5" customWidth="1"/>
    <col min="14906" max="14908" width="22.7109375" style="5" customWidth="1"/>
    <col min="14909" max="14911" width="20.7109375" style="5" customWidth="1"/>
    <col min="14912" max="15099" width="8.85546875" style="5"/>
    <col min="15100" max="15100" width="6.140625" style="5" customWidth="1"/>
    <col min="15101" max="15101" width="20.28515625" style="5" customWidth="1"/>
    <col min="15102" max="15102" width="12.42578125" style="5" customWidth="1"/>
    <col min="15103" max="15103" width="13" style="5" customWidth="1"/>
    <col min="15104" max="15104" width="12.5703125" style="5" customWidth="1"/>
    <col min="15105" max="15118" width="11.7109375" style="5" customWidth="1"/>
    <col min="15119" max="15119" width="12.28515625" style="5" customWidth="1"/>
    <col min="15120" max="15120" width="11.7109375" style="5" customWidth="1"/>
    <col min="15121" max="15121" width="12.85546875" style="5" customWidth="1"/>
    <col min="15122" max="15122" width="11.7109375" style="5" customWidth="1"/>
    <col min="15123" max="15123" width="12.7109375" style="5" customWidth="1"/>
    <col min="15124" max="15124" width="11.7109375" style="5" customWidth="1"/>
    <col min="15125" max="15125" width="13" style="5" customWidth="1"/>
    <col min="15126" max="15137" width="11.7109375" style="5" customWidth="1"/>
    <col min="15138" max="15138" width="12.5703125" style="5" customWidth="1"/>
    <col min="15139" max="15139" width="11.7109375" style="5" customWidth="1"/>
    <col min="15140" max="15140" width="13" style="5" customWidth="1"/>
    <col min="15141" max="15146" width="11.7109375" style="5" customWidth="1"/>
    <col min="15147" max="15147" width="13.7109375" style="5" customWidth="1"/>
    <col min="15148" max="15148" width="13.140625" style="5" customWidth="1"/>
    <col min="15149" max="15152" width="13" style="5" customWidth="1"/>
    <col min="15153" max="15159" width="11.7109375" style="5" customWidth="1"/>
    <col min="15160" max="15160" width="10.85546875" style="5" customWidth="1"/>
    <col min="15161" max="15161" width="11.7109375" style="5" customWidth="1"/>
    <col min="15162" max="15164" width="22.7109375" style="5" customWidth="1"/>
    <col min="15165" max="15167" width="20.7109375" style="5" customWidth="1"/>
    <col min="15168" max="15355" width="8.85546875" style="5"/>
    <col min="15356" max="15356" width="6.140625" style="5" customWidth="1"/>
    <col min="15357" max="15357" width="20.28515625" style="5" customWidth="1"/>
    <col min="15358" max="15358" width="12.42578125" style="5" customWidth="1"/>
    <col min="15359" max="15359" width="13" style="5" customWidth="1"/>
    <col min="15360" max="15360" width="12.5703125" style="5" customWidth="1"/>
    <col min="15361" max="15374" width="11.7109375" style="5" customWidth="1"/>
    <col min="15375" max="15375" width="12.28515625" style="5" customWidth="1"/>
    <col min="15376" max="15376" width="11.7109375" style="5" customWidth="1"/>
    <col min="15377" max="15377" width="12.85546875" style="5" customWidth="1"/>
    <col min="15378" max="15378" width="11.7109375" style="5" customWidth="1"/>
    <col min="15379" max="15379" width="12.7109375" style="5" customWidth="1"/>
    <col min="15380" max="15380" width="11.7109375" style="5" customWidth="1"/>
    <col min="15381" max="15381" width="13" style="5" customWidth="1"/>
    <col min="15382" max="15393" width="11.7109375" style="5" customWidth="1"/>
    <col min="15394" max="15394" width="12.5703125" style="5" customWidth="1"/>
    <col min="15395" max="15395" width="11.7109375" style="5" customWidth="1"/>
    <col min="15396" max="15396" width="13" style="5" customWidth="1"/>
    <col min="15397" max="15402" width="11.7109375" style="5" customWidth="1"/>
    <col min="15403" max="15403" width="13.7109375" style="5" customWidth="1"/>
    <col min="15404" max="15404" width="13.140625" style="5" customWidth="1"/>
    <col min="15405" max="15408" width="13" style="5" customWidth="1"/>
    <col min="15409" max="15415" width="11.7109375" style="5" customWidth="1"/>
    <col min="15416" max="15416" width="10.85546875" style="5" customWidth="1"/>
    <col min="15417" max="15417" width="11.7109375" style="5" customWidth="1"/>
    <col min="15418" max="15420" width="22.7109375" style="5" customWidth="1"/>
    <col min="15421" max="15423" width="20.7109375" style="5" customWidth="1"/>
    <col min="15424" max="15611" width="8.85546875" style="5"/>
    <col min="15612" max="15612" width="6.140625" style="5" customWidth="1"/>
    <col min="15613" max="15613" width="20.28515625" style="5" customWidth="1"/>
    <col min="15614" max="15614" width="12.42578125" style="5" customWidth="1"/>
    <col min="15615" max="15615" width="13" style="5" customWidth="1"/>
    <col min="15616" max="15616" width="12.5703125" style="5" customWidth="1"/>
    <col min="15617" max="15630" width="11.7109375" style="5" customWidth="1"/>
    <col min="15631" max="15631" width="12.28515625" style="5" customWidth="1"/>
    <col min="15632" max="15632" width="11.7109375" style="5" customWidth="1"/>
    <col min="15633" max="15633" width="12.85546875" style="5" customWidth="1"/>
    <col min="15634" max="15634" width="11.7109375" style="5" customWidth="1"/>
    <col min="15635" max="15635" width="12.7109375" style="5" customWidth="1"/>
    <col min="15636" max="15636" width="11.7109375" style="5" customWidth="1"/>
    <col min="15637" max="15637" width="13" style="5" customWidth="1"/>
    <col min="15638" max="15649" width="11.7109375" style="5" customWidth="1"/>
    <col min="15650" max="15650" width="12.5703125" style="5" customWidth="1"/>
    <col min="15651" max="15651" width="11.7109375" style="5" customWidth="1"/>
    <col min="15652" max="15652" width="13" style="5" customWidth="1"/>
    <col min="15653" max="15658" width="11.7109375" style="5" customWidth="1"/>
    <col min="15659" max="15659" width="13.7109375" style="5" customWidth="1"/>
    <col min="15660" max="15660" width="13.140625" style="5" customWidth="1"/>
    <col min="15661" max="15664" width="13" style="5" customWidth="1"/>
    <col min="15665" max="15671" width="11.7109375" style="5" customWidth="1"/>
    <col min="15672" max="15672" width="10.85546875" style="5" customWidth="1"/>
    <col min="15673" max="15673" width="11.7109375" style="5" customWidth="1"/>
    <col min="15674" max="15676" width="22.7109375" style="5" customWidth="1"/>
    <col min="15677" max="15679" width="20.7109375" style="5" customWidth="1"/>
    <col min="15680" max="15867" width="8.85546875" style="5"/>
    <col min="15868" max="15868" width="6.140625" style="5" customWidth="1"/>
    <col min="15869" max="15869" width="20.28515625" style="5" customWidth="1"/>
    <col min="15870" max="15870" width="12.42578125" style="5" customWidth="1"/>
    <col min="15871" max="15871" width="13" style="5" customWidth="1"/>
    <col min="15872" max="15872" width="12.5703125" style="5" customWidth="1"/>
    <col min="15873" max="15886" width="11.7109375" style="5" customWidth="1"/>
    <col min="15887" max="15887" width="12.28515625" style="5" customWidth="1"/>
    <col min="15888" max="15888" width="11.7109375" style="5" customWidth="1"/>
    <col min="15889" max="15889" width="12.85546875" style="5" customWidth="1"/>
    <col min="15890" max="15890" width="11.7109375" style="5" customWidth="1"/>
    <col min="15891" max="15891" width="12.7109375" style="5" customWidth="1"/>
    <col min="15892" max="15892" width="11.7109375" style="5" customWidth="1"/>
    <col min="15893" max="15893" width="13" style="5" customWidth="1"/>
    <col min="15894" max="15905" width="11.7109375" style="5" customWidth="1"/>
    <col min="15906" max="15906" width="12.5703125" style="5" customWidth="1"/>
    <col min="15907" max="15907" width="11.7109375" style="5" customWidth="1"/>
    <col min="15908" max="15908" width="13" style="5" customWidth="1"/>
    <col min="15909" max="15914" width="11.7109375" style="5" customWidth="1"/>
    <col min="15915" max="15915" width="13.7109375" style="5" customWidth="1"/>
    <col min="15916" max="15916" width="13.140625" style="5" customWidth="1"/>
    <col min="15917" max="15920" width="13" style="5" customWidth="1"/>
    <col min="15921" max="15927" width="11.7109375" style="5" customWidth="1"/>
    <col min="15928" max="15928" width="10.85546875" style="5" customWidth="1"/>
    <col min="15929" max="15929" width="11.7109375" style="5" customWidth="1"/>
    <col min="15930" max="15932" width="22.7109375" style="5" customWidth="1"/>
    <col min="15933" max="15935" width="20.7109375" style="5" customWidth="1"/>
    <col min="15936" max="16123" width="8.85546875" style="5"/>
    <col min="16124" max="16124" width="6.140625" style="5" customWidth="1"/>
    <col min="16125" max="16125" width="20.28515625" style="5" customWidth="1"/>
    <col min="16126" max="16126" width="12.42578125" style="5" customWidth="1"/>
    <col min="16127" max="16127" width="13" style="5" customWidth="1"/>
    <col min="16128" max="16128" width="12.5703125" style="5" customWidth="1"/>
    <col min="16129" max="16142" width="11.7109375" style="5" customWidth="1"/>
    <col min="16143" max="16143" width="12.28515625" style="5" customWidth="1"/>
    <col min="16144" max="16144" width="11.7109375" style="5" customWidth="1"/>
    <col min="16145" max="16145" width="12.85546875" style="5" customWidth="1"/>
    <col min="16146" max="16146" width="11.7109375" style="5" customWidth="1"/>
    <col min="16147" max="16147" width="12.7109375" style="5" customWidth="1"/>
    <col min="16148" max="16148" width="11.7109375" style="5" customWidth="1"/>
    <col min="16149" max="16149" width="13" style="5" customWidth="1"/>
    <col min="16150" max="16161" width="11.7109375" style="5" customWidth="1"/>
    <col min="16162" max="16162" width="12.5703125" style="5" customWidth="1"/>
    <col min="16163" max="16163" width="11.7109375" style="5" customWidth="1"/>
    <col min="16164" max="16164" width="13" style="5" customWidth="1"/>
    <col min="16165" max="16170" width="11.7109375" style="5" customWidth="1"/>
    <col min="16171" max="16171" width="13.7109375" style="5" customWidth="1"/>
    <col min="16172" max="16172" width="13.140625" style="5" customWidth="1"/>
    <col min="16173" max="16176" width="13" style="5" customWidth="1"/>
    <col min="16177" max="16183" width="11.7109375" style="5" customWidth="1"/>
    <col min="16184" max="16184" width="10.85546875" style="5" customWidth="1"/>
    <col min="16185" max="16185" width="11.7109375" style="5" customWidth="1"/>
    <col min="16186" max="16188" width="22.7109375" style="5" customWidth="1"/>
    <col min="16189" max="16191" width="20.7109375" style="5" customWidth="1"/>
    <col min="16192" max="16384" width="8.85546875" style="5"/>
  </cols>
  <sheetData>
    <row r="1" spans="1:65" s="51" customFormat="1" ht="24.75" customHeight="1" x14ac:dyDescent="0.25">
      <c r="A1" s="49"/>
      <c r="B1" s="50"/>
      <c r="C1" s="33" t="s">
        <v>168</v>
      </c>
      <c r="D1" s="33"/>
      <c r="E1" s="33"/>
      <c r="F1" s="33"/>
      <c r="G1" s="33"/>
      <c r="H1" s="33"/>
      <c r="I1" s="33" t="str">
        <f>C1</f>
        <v>Table B1: ENROLMENT IN SCHOOL EDUCATION</v>
      </c>
      <c r="J1" s="33"/>
      <c r="K1" s="33"/>
      <c r="L1" s="33"/>
      <c r="M1" s="33"/>
      <c r="N1" s="33"/>
      <c r="O1" s="33" t="str">
        <f>I1</f>
        <v>Table B1: ENROLMENT IN SCHOOL EDUCATION</v>
      </c>
      <c r="P1" s="33"/>
      <c r="Q1" s="33"/>
      <c r="R1" s="33"/>
      <c r="S1" s="33"/>
      <c r="T1" s="33"/>
      <c r="U1" s="33" t="str">
        <f>O1</f>
        <v>Table B1: ENROLMENT IN SCHOOL EDUCATION</v>
      </c>
      <c r="V1" s="33"/>
      <c r="W1" s="33"/>
      <c r="X1" s="33"/>
      <c r="Y1" s="33"/>
      <c r="Z1" s="33"/>
      <c r="AA1" s="33" t="str">
        <f>U1</f>
        <v>Table B1: ENROLMENT IN SCHOOL EDUCATION</v>
      </c>
      <c r="AB1" s="33"/>
      <c r="AC1" s="33"/>
      <c r="AD1" s="33"/>
      <c r="AE1" s="33"/>
      <c r="AF1" s="33"/>
      <c r="AG1" s="33" t="str">
        <f>AA1</f>
        <v>Table B1: ENROLMENT IN SCHOOL EDUCATION</v>
      </c>
      <c r="AH1" s="33"/>
      <c r="AI1" s="33"/>
      <c r="AJ1" s="33"/>
      <c r="AK1" s="33"/>
      <c r="AL1" s="33"/>
      <c r="AM1" s="33" t="str">
        <f>AG1</f>
        <v>Table B1: ENROLMENT IN SCHOOL EDUCATION</v>
      </c>
      <c r="AN1" s="33"/>
      <c r="AO1" s="33"/>
      <c r="AP1" s="33"/>
      <c r="AQ1" s="33"/>
      <c r="AR1" s="33"/>
      <c r="AS1" s="33" t="str">
        <f>AM1</f>
        <v>Table B1: ENROLMENT IN SCHOOL EDUCATION</v>
      </c>
      <c r="AT1" s="33"/>
      <c r="AU1" s="33"/>
      <c r="AV1" s="33"/>
      <c r="AW1" s="33"/>
      <c r="AX1" s="33"/>
      <c r="AY1" s="33" t="str">
        <f>AS1</f>
        <v>Table B1: ENROLMENT IN SCHOOL EDUCATION</v>
      </c>
      <c r="AZ1" s="33"/>
      <c r="BA1" s="33"/>
      <c r="BB1" s="33"/>
      <c r="BC1" s="33"/>
      <c r="BD1" s="33"/>
      <c r="BE1" s="33" t="str">
        <f>AY1</f>
        <v>Table B1: ENROLMENT IN SCHOOL EDUCATION</v>
      </c>
      <c r="BF1" s="33"/>
      <c r="BG1" s="33"/>
      <c r="BH1" s="33"/>
      <c r="BI1" s="33"/>
      <c r="BJ1" s="33"/>
      <c r="BK1" s="33"/>
      <c r="BL1" s="33"/>
      <c r="BM1" s="33"/>
    </row>
    <row r="2" spans="1:65" s="203" customFormat="1" ht="15.75" customHeight="1" x14ac:dyDescent="0.25">
      <c r="C2" s="205" t="s">
        <v>101</v>
      </c>
      <c r="I2" s="205" t="str">
        <f>C2</f>
        <v>All Categories</v>
      </c>
      <c r="O2" s="205" t="str">
        <f>I2</f>
        <v>All Categories</v>
      </c>
      <c r="U2" s="205" t="str">
        <f>O2</f>
        <v>All Categories</v>
      </c>
      <c r="AA2" s="205" t="str">
        <f>U2</f>
        <v>All Categories</v>
      </c>
      <c r="AG2" s="205" t="str">
        <f>AA2</f>
        <v>All Categories</v>
      </c>
      <c r="AH2" s="205"/>
      <c r="AI2" s="205"/>
      <c r="AJ2" s="205"/>
      <c r="AK2" s="205"/>
      <c r="AL2" s="205"/>
      <c r="AM2" s="205" t="str">
        <f>AG2</f>
        <v>All Categories</v>
      </c>
      <c r="AN2" s="205"/>
      <c r="AO2" s="205"/>
      <c r="AP2" s="205"/>
      <c r="AQ2" s="205"/>
      <c r="AR2" s="205"/>
      <c r="AS2" s="205" t="str">
        <f>AM2</f>
        <v>All Categories</v>
      </c>
      <c r="AT2" s="205"/>
      <c r="AU2" s="205"/>
      <c r="AV2" s="205"/>
      <c r="AW2" s="205"/>
      <c r="AX2" s="205"/>
      <c r="AY2" s="205" t="str">
        <f>AS2</f>
        <v>All Categories</v>
      </c>
      <c r="AZ2" s="205"/>
      <c r="BA2" s="205"/>
      <c r="BB2" s="205"/>
      <c r="BC2" s="205"/>
      <c r="BD2" s="205"/>
      <c r="BE2" s="205" t="str">
        <f>AY2</f>
        <v>All Categories</v>
      </c>
      <c r="BF2" s="205"/>
      <c r="BG2" s="205"/>
      <c r="BH2" s="205"/>
      <c r="BI2" s="205"/>
      <c r="BJ2" s="205"/>
    </row>
    <row r="3" spans="1:65" s="53" customFormat="1" ht="32.25" customHeight="1" x14ac:dyDescent="0.25">
      <c r="A3" s="239" t="s">
        <v>70</v>
      </c>
      <c r="B3" s="239" t="s">
        <v>68</v>
      </c>
      <c r="C3" s="241" t="s">
        <v>0</v>
      </c>
      <c r="D3" s="241"/>
      <c r="E3" s="241"/>
      <c r="F3" s="241" t="s">
        <v>1</v>
      </c>
      <c r="G3" s="241"/>
      <c r="H3" s="241"/>
      <c r="I3" s="241" t="s">
        <v>2</v>
      </c>
      <c r="J3" s="241"/>
      <c r="K3" s="241"/>
      <c r="L3" s="241" t="s">
        <v>3</v>
      </c>
      <c r="M3" s="241"/>
      <c r="N3" s="241"/>
      <c r="O3" s="241" t="s">
        <v>4</v>
      </c>
      <c r="P3" s="241"/>
      <c r="Q3" s="241"/>
      <c r="R3" s="241" t="s">
        <v>5</v>
      </c>
      <c r="S3" s="241"/>
      <c r="T3" s="241"/>
      <c r="U3" s="239" t="s">
        <v>106</v>
      </c>
      <c r="V3" s="241"/>
      <c r="W3" s="241"/>
      <c r="X3" s="241" t="s">
        <v>6</v>
      </c>
      <c r="Y3" s="241"/>
      <c r="Z3" s="241"/>
      <c r="AA3" s="241" t="s">
        <v>7</v>
      </c>
      <c r="AB3" s="241"/>
      <c r="AC3" s="241"/>
      <c r="AD3" s="241" t="s">
        <v>8</v>
      </c>
      <c r="AE3" s="241"/>
      <c r="AF3" s="241"/>
      <c r="AG3" s="239" t="s">
        <v>107</v>
      </c>
      <c r="AH3" s="241"/>
      <c r="AI3" s="241"/>
      <c r="AJ3" s="239" t="s">
        <v>108</v>
      </c>
      <c r="AK3" s="241"/>
      <c r="AL3" s="241"/>
      <c r="AM3" s="241" t="s">
        <v>9</v>
      </c>
      <c r="AN3" s="241"/>
      <c r="AO3" s="241"/>
      <c r="AP3" s="241" t="s">
        <v>10</v>
      </c>
      <c r="AQ3" s="241"/>
      <c r="AR3" s="241"/>
      <c r="AS3" s="239" t="s">
        <v>109</v>
      </c>
      <c r="AT3" s="241"/>
      <c r="AU3" s="241"/>
      <c r="AV3" s="239" t="s">
        <v>110</v>
      </c>
      <c r="AW3" s="241"/>
      <c r="AX3" s="241"/>
      <c r="AY3" s="241" t="s">
        <v>11</v>
      </c>
      <c r="AZ3" s="241"/>
      <c r="BA3" s="241"/>
      <c r="BB3" s="241" t="s">
        <v>12</v>
      </c>
      <c r="BC3" s="241"/>
      <c r="BD3" s="241"/>
      <c r="BE3" s="239" t="s">
        <v>111</v>
      </c>
      <c r="BF3" s="239"/>
      <c r="BG3" s="239"/>
      <c r="BH3" s="239" t="s">
        <v>112</v>
      </c>
      <c r="BI3" s="239"/>
      <c r="BJ3" s="239"/>
      <c r="BK3" s="239" t="s">
        <v>167</v>
      </c>
      <c r="BL3" s="239"/>
      <c r="BM3" s="239"/>
    </row>
    <row r="4" spans="1:65" s="53" customFormat="1" ht="20.25" customHeight="1" x14ac:dyDescent="0.25">
      <c r="A4" s="239"/>
      <c r="B4" s="239"/>
      <c r="C4" s="22" t="s">
        <v>13</v>
      </c>
      <c r="D4" s="22" t="s">
        <v>14</v>
      </c>
      <c r="E4" s="22" t="s">
        <v>15</v>
      </c>
      <c r="F4" s="22" t="s">
        <v>13</v>
      </c>
      <c r="G4" s="22" t="s">
        <v>14</v>
      </c>
      <c r="H4" s="22" t="s">
        <v>15</v>
      </c>
      <c r="I4" s="22" t="s">
        <v>13</v>
      </c>
      <c r="J4" s="22" t="s">
        <v>14</v>
      </c>
      <c r="K4" s="22" t="s">
        <v>15</v>
      </c>
      <c r="L4" s="22" t="s">
        <v>13</v>
      </c>
      <c r="M4" s="22" t="s">
        <v>14</v>
      </c>
      <c r="N4" s="22" t="s">
        <v>15</v>
      </c>
      <c r="O4" s="22" t="s">
        <v>13</v>
      </c>
      <c r="P4" s="22" t="s">
        <v>14</v>
      </c>
      <c r="Q4" s="22" t="s">
        <v>15</v>
      </c>
      <c r="R4" s="22" t="s">
        <v>13</v>
      </c>
      <c r="S4" s="22" t="s">
        <v>14</v>
      </c>
      <c r="T4" s="22" t="s">
        <v>15</v>
      </c>
      <c r="U4" s="22" t="s">
        <v>13</v>
      </c>
      <c r="V4" s="22" t="s">
        <v>14</v>
      </c>
      <c r="W4" s="22" t="s">
        <v>15</v>
      </c>
      <c r="X4" s="22" t="s">
        <v>13</v>
      </c>
      <c r="Y4" s="22" t="s">
        <v>14</v>
      </c>
      <c r="Z4" s="22" t="s">
        <v>15</v>
      </c>
      <c r="AA4" s="22" t="s">
        <v>13</v>
      </c>
      <c r="AB4" s="22" t="s">
        <v>14</v>
      </c>
      <c r="AC4" s="22" t="s">
        <v>15</v>
      </c>
      <c r="AD4" s="22" t="s">
        <v>13</v>
      </c>
      <c r="AE4" s="22" t="s">
        <v>14</v>
      </c>
      <c r="AF4" s="22" t="s">
        <v>15</v>
      </c>
      <c r="AG4" s="22" t="s">
        <v>13</v>
      </c>
      <c r="AH4" s="22" t="s">
        <v>14</v>
      </c>
      <c r="AI4" s="22" t="s">
        <v>15</v>
      </c>
      <c r="AJ4" s="22" t="s">
        <v>13</v>
      </c>
      <c r="AK4" s="22" t="s">
        <v>14</v>
      </c>
      <c r="AL4" s="22" t="s">
        <v>15</v>
      </c>
      <c r="AM4" s="22" t="s">
        <v>13</v>
      </c>
      <c r="AN4" s="22" t="s">
        <v>14</v>
      </c>
      <c r="AO4" s="22" t="s">
        <v>15</v>
      </c>
      <c r="AP4" s="22" t="s">
        <v>13</v>
      </c>
      <c r="AQ4" s="22" t="s">
        <v>14</v>
      </c>
      <c r="AR4" s="22" t="s">
        <v>15</v>
      </c>
      <c r="AS4" s="22" t="s">
        <v>13</v>
      </c>
      <c r="AT4" s="22" t="s">
        <v>14</v>
      </c>
      <c r="AU4" s="22" t="s">
        <v>15</v>
      </c>
      <c r="AV4" s="22" t="s">
        <v>13</v>
      </c>
      <c r="AW4" s="22" t="s">
        <v>14</v>
      </c>
      <c r="AX4" s="22" t="s">
        <v>15</v>
      </c>
      <c r="AY4" s="22" t="s">
        <v>13</v>
      </c>
      <c r="AZ4" s="22" t="s">
        <v>14</v>
      </c>
      <c r="BA4" s="22" t="s">
        <v>15</v>
      </c>
      <c r="BB4" s="22" t="s">
        <v>13</v>
      </c>
      <c r="BC4" s="22" t="s">
        <v>14</v>
      </c>
      <c r="BD4" s="22" t="s">
        <v>15</v>
      </c>
      <c r="BE4" s="22" t="s">
        <v>13</v>
      </c>
      <c r="BF4" s="22" t="s">
        <v>14</v>
      </c>
      <c r="BG4" s="22" t="s">
        <v>15</v>
      </c>
      <c r="BH4" s="22" t="s">
        <v>13</v>
      </c>
      <c r="BI4" s="22" t="s">
        <v>14</v>
      </c>
      <c r="BJ4" s="22" t="s">
        <v>15</v>
      </c>
      <c r="BK4" s="130" t="s">
        <v>13</v>
      </c>
      <c r="BL4" s="130" t="s">
        <v>14</v>
      </c>
      <c r="BM4" s="130" t="s">
        <v>15</v>
      </c>
    </row>
    <row r="5" spans="1:65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2">
        <v>37</v>
      </c>
      <c r="AL5" s="32">
        <v>38</v>
      </c>
      <c r="AM5" s="32">
        <v>39</v>
      </c>
      <c r="AN5" s="32">
        <v>40</v>
      </c>
      <c r="AO5" s="32">
        <v>41</v>
      </c>
      <c r="AP5" s="32">
        <v>42</v>
      </c>
      <c r="AQ5" s="32">
        <v>43</v>
      </c>
      <c r="AR5" s="32">
        <v>44</v>
      </c>
      <c r="AS5" s="32">
        <v>45</v>
      </c>
      <c r="AT5" s="32">
        <v>46</v>
      </c>
      <c r="AU5" s="32">
        <v>47</v>
      </c>
      <c r="AV5" s="32">
        <v>48</v>
      </c>
      <c r="AW5" s="32">
        <v>49</v>
      </c>
      <c r="AX5" s="32">
        <v>50</v>
      </c>
      <c r="AY5" s="32">
        <v>51</v>
      </c>
      <c r="AZ5" s="32">
        <v>52</v>
      </c>
      <c r="BA5" s="32">
        <v>53</v>
      </c>
      <c r="BB5" s="32">
        <v>54</v>
      </c>
      <c r="BC5" s="32">
        <v>55</v>
      </c>
      <c r="BD5" s="32">
        <v>56</v>
      </c>
      <c r="BE5" s="32">
        <v>57</v>
      </c>
      <c r="BF5" s="32">
        <v>58</v>
      </c>
      <c r="BG5" s="32">
        <v>59</v>
      </c>
      <c r="BH5" s="32">
        <v>60</v>
      </c>
      <c r="BI5" s="32">
        <v>61</v>
      </c>
      <c r="BJ5" s="32">
        <v>62</v>
      </c>
      <c r="BK5" s="202"/>
      <c r="BL5" s="202"/>
      <c r="BM5" s="202"/>
    </row>
    <row r="6" spans="1:65" s="58" customFormat="1" ht="18.75" customHeight="1" x14ac:dyDescent="0.25">
      <c r="A6" s="35">
        <v>1</v>
      </c>
      <c r="B6" s="36" t="s">
        <v>16</v>
      </c>
      <c r="C6" s="37">
        <v>218987</v>
      </c>
      <c r="D6" s="37">
        <v>171489</v>
      </c>
      <c r="E6" s="37">
        <f t="shared" ref="E6:E40" si="0">C6+D6</f>
        <v>390476</v>
      </c>
      <c r="F6" s="37">
        <v>803984</v>
      </c>
      <c r="G6" s="37">
        <v>752683</v>
      </c>
      <c r="H6" s="38">
        <f t="shared" ref="H6:H40" si="1">F6+G6</f>
        <v>1556667</v>
      </c>
      <c r="I6" s="37">
        <v>736481</v>
      </c>
      <c r="J6" s="37">
        <v>709846</v>
      </c>
      <c r="K6" s="38">
        <f t="shared" ref="K6:K40" si="2">I6+J6</f>
        <v>1446327</v>
      </c>
      <c r="L6" s="37">
        <v>706355</v>
      </c>
      <c r="M6" s="37">
        <v>683132</v>
      </c>
      <c r="N6" s="38">
        <f t="shared" ref="N6:N40" si="3">L6+M6</f>
        <v>1389487</v>
      </c>
      <c r="O6" s="37">
        <v>690966</v>
      </c>
      <c r="P6" s="37">
        <v>668319</v>
      </c>
      <c r="Q6" s="38">
        <f t="shared" ref="Q6:Q40" si="4">O6+P6</f>
        <v>1359285</v>
      </c>
      <c r="R6" s="37">
        <v>695578</v>
      </c>
      <c r="S6" s="37">
        <v>677596</v>
      </c>
      <c r="T6" s="38">
        <f t="shared" ref="T6:T40" si="5">R6+S6</f>
        <v>1373174</v>
      </c>
      <c r="U6" s="37">
        <f>F6+I6+L6+O6+R6</f>
        <v>3633364</v>
      </c>
      <c r="V6" s="37">
        <f>G6+J6+M6+P6+S6</f>
        <v>3491576</v>
      </c>
      <c r="W6" s="37">
        <f>U6+V6</f>
        <v>7124940</v>
      </c>
      <c r="X6" s="37">
        <v>661286</v>
      </c>
      <c r="Y6" s="37">
        <v>644742</v>
      </c>
      <c r="Z6" s="38">
        <f t="shared" ref="Z6:Z40" si="6">X6+Y6</f>
        <v>1306028</v>
      </c>
      <c r="AA6" s="37">
        <v>620083</v>
      </c>
      <c r="AB6" s="37">
        <v>599521</v>
      </c>
      <c r="AC6" s="38">
        <f t="shared" ref="AC6:AC40" si="7">AA6+AB6</f>
        <v>1219604</v>
      </c>
      <c r="AD6" s="37">
        <v>568707</v>
      </c>
      <c r="AE6" s="37">
        <v>549221</v>
      </c>
      <c r="AF6" s="38">
        <f t="shared" ref="AF6:AF40" si="8">AD6+AE6</f>
        <v>1117928</v>
      </c>
      <c r="AG6" s="37">
        <f>X6+AA6+AD6</f>
        <v>1850076</v>
      </c>
      <c r="AH6" s="37">
        <f>Y6+AB6+AE6</f>
        <v>1793484</v>
      </c>
      <c r="AI6" s="37">
        <f>AG6+AH6</f>
        <v>3643560</v>
      </c>
      <c r="AJ6" s="37">
        <f>U6+AG6</f>
        <v>5483440</v>
      </c>
      <c r="AK6" s="37">
        <f>V6+AH6</f>
        <v>5285060</v>
      </c>
      <c r="AL6" s="37">
        <f>AJ6+AK6</f>
        <v>10768500</v>
      </c>
      <c r="AM6" s="37">
        <v>551501</v>
      </c>
      <c r="AN6" s="37">
        <v>536845</v>
      </c>
      <c r="AO6" s="38">
        <f t="shared" ref="AO6:AO40" si="9">AM6+AN6</f>
        <v>1088346</v>
      </c>
      <c r="AP6" s="37">
        <v>535059</v>
      </c>
      <c r="AQ6" s="37">
        <v>515517</v>
      </c>
      <c r="AR6" s="38">
        <f t="shared" ref="AR6:AR40" si="10">AP6+AQ6</f>
        <v>1050576</v>
      </c>
      <c r="AS6" s="37">
        <f>AM6+AP6</f>
        <v>1086560</v>
      </c>
      <c r="AT6" s="37">
        <f>AN6+AQ6</f>
        <v>1052362</v>
      </c>
      <c r="AU6" s="37">
        <f>AS6+AT6</f>
        <v>2138922</v>
      </c>
      <c r="AV6" s="37">
        <f>U6+AG6+AS6</f>
        <v>6570000</v>
      </c>
      <c r="AW6" s="37">
        <f>V6+AH6+AT6</f>
        <v>6337422</v>
      </c>
      <c r="AX6" s="37">
        <f>AV6+AW6</f>
        <v>12907422</v>
      </c>
      <c r="AY6" s="37">
        <f>4367+460597</f>
        <v>464964</v>
      </c>
      <c r="AZ6" s="37">
        <f>6796+391179</f>
        <v>397975</v>
      </c>
      <c r="BA6" s="38">
        <f>AY6+AZ6</f>
        <v>862939</v>
      </c>
      <c r="BB6" s="37">
        <f>3507+381037</f>
        <v>384544</v>
      </c>
      <c r="BC6" s="37">
        <f>5618+327460</f>
        <v>333078</v>
      </c>
      <c r="BD6" s="38">
        <f t="shared" ref="BD6:BD40" si="11">BB6+BC6</f>
        <v>717622</v>
      </c>
      <c r="BE6" s="37">
        <f>AY6+BB6</f>
        <v>849508</v>
      </c>
      <c r="BF6" s="37">
        <f>AZ6+BC6</f>
        <v>731053</v>
      </c>
      <c r="BG6" s="37">
        <f>BE6+BF6</f>
        <v>1580561</v>
      </c>
      <c r="BH6" s="37">
        <f t="shared" ref="BH6:BI40" si="12">U6+AG6+AS6+BE6</f>
        <v>7419508</v>
      </c>
      <c r="BI6" s="37">
        <f t="shared" si="12"/>
        <v>7068475</v>
      </c>
      <c r="BJ6" s="37">
        <f>BH6+BI6</f>
        <v>14487983</v>
      </c>
      <c r="BK6" s="37">
        <f>C6+BH6</f>
        <v>7638495</v>
      </c>
      <c r="BL6" s="37">
        <f>D6+BI6</f>
        <v>7239964</v>
      </c>
      <c r="BM6" s="37">
        <f>BK6+BL6</f>
        <v>14878459</v>
      </c>
    </row>
    <row r="7" spans="1:65" s="58" customFormat="1" ht="18.75" customHeight="1" x14ac:dyDescent="0.25">
      <c r="A7" s="35">
        <v>2</v>
      </c>
      <c r="B7" s="36" t="s">
        <v>17</v>
      </c>
      <c r="C7" s="37">
        <v>27805</v>
      </c>
      <c r="D7" s="37">
        <v>24646</v>
      </c>
      <c r="E7" s="37">
        <f t="shared" si="0"/>
        <v>52451</v>
      </c>
      <c r="F7" s="37">
        <v>34403</v>
      </c>
      <c r="G7" s="37">
        <v>32039</v>
      </c>
      <c r="H7" s="38">
        <f t="shared" si="1"/>
        <v>66442</v>
      </c>
      <c r="I7" s="37">
        <v>24428</v>
      </c>
      <c r="J7" s="37">
        <v>23376</v>
      </c>
      <c r="K7" s="38">
        <f>I7+J7</f>
        <v>47804</v>
      </c>
      <c r="L7" s="37">
        <v>21530</v>
      </c>
      <c r="M7" s="37">
        <v>19726</v>
      </c>
      <c r="N7" s="38">
        <f t="shared" si="3"/>
        <v>41256</v>
      </c>
      <c r="O7" s="37">
        <v>19317</v>
      </c>
      <c r="P7" s="37">
        <v>17482</v>
      </c>
      <c r="Q7" s="38">
        <f t="shared" si="4"/>
        <v>36799</v>
      </c>
      <c r="R7" s="37">
        <v>17576</v>
      </c>
      <c r="S7" s="37">
        <v>16102</v>
      </c>
      <c r="T7" s="38">
        <f t="shared" si="5"/>
        <v>33678</v>
      </c>
      <c r="U7" s="37">
        <f t="shared" ref="U7:V40" si="13">F7+I7+L7+O7+R7</f>
        <v>117254</v>
      </c>
      <c r="V7" s="37">
        <f t="shared" si="13"/>
        <v>108725</v>
      </c>
      <c r="W7" s="37">
        <f t="shared" ref="W7:W40" si="14">U7+V7</f>
        <v>225979</v>
      </c>
      <c r="X7" s="37">
        <v>15400</v>
      </c>
      <c r="Y7" s="37">
        <v>14797</v>
      </c>
      <c r="Z7" s="38">
        <f t="shared" si="6"/>
        <v>30197</v>
      </c>
      <c r="AA7" s="37">
        <v>13660</v>
      </c>
      <c r="AB7" s="37">
        <v>12851</v>
      </c>
      <c r="AC7" s="38">
        <f t="shared" si="7"/>
        <v>26511</v>
      </c>
      <c r="AD7" s="37">
        <v>13075</v>
      </c>
      <c r="AE7" s="37">
        <v>11979</v>
      </c>
      <c r="AF7" s="38">
        <f t="shared" si="8"/>
        <v>25054</v>
      </c>
      <c r="AG7" s="37">
        <f t="shared" ref="AG7:AH40" si="15">X7+AA7+AD7</f>
        <v>42135</v>
      </c>
      <c r="AH7" s="37">
        <f t="shared" si="15"/>
        <v>39627</v>
      </c>
      <c r="AI7" s="37">
        <f t="shared" ref="AI7:AI40" si="16">AG7+AH7</f>
        <v>81762</v>
      </c>
      <c r="AJ7" s="37">
        <f t="shared" ref="AJ7:AK40" si="17">U7+AG7</f>
        <v>159389</v>
      </c>
      <c r="AK7" s="37">
        <f t="shared" si="17"/>
        <v>148352</v>
      </c>
      <c r="AL7" s="37">
        <f t="shared" ref="AL7:AL40" si="18">AJ7+AK7</f>
        <v>307741</v>
      </c>
      <c r="AM7" s="37">
        <v>10535</v>
      </c>
      <c r="AN7" s="37">
        <v>9325</v>
      </c>
      <c r="AO7" s="38">
        <f t="shared" si="9"/>
        <v>19860</v>
      </c>
      <c r="AP7" s="37">
        <v>8992</v>
      </c>
      <c r="AQ7" s="37">
        <v>7738</v>
      </c>
      <c r="AR7" s="38">
        <f t="shared" si="10"/>
        <v>16730</v>
      </c>
      <c r="AS7" s="37">
        <f t="shared" ref="AS7:AT40" si="19">AM7+AP7</f>
        <v>19527</v>
      </c>
      <c r="AT7" s="37">
        <f t="shared" si="19"/>
        <v>17063</v>
      </c>
      <c r="AU7" s="37">
        <f t="shared" ref="AU7:AU40" si="20">AS7+AT7</f>
        <v>36590</v>
      </c>
      <c r="AV7" s="37">
        <f t="shared" ref="AV7:AW40" si="21">U7+AG7+AS7</f>
        <v>178916</v>
      </c>
      <c r="AW7" s="37">
        <f t="shared" si="21"/>
        <v>165415</v>
      </c>
      <c r="AX7" s="37">
        <f t="shared" ref="AX7:AX40" si="22">AV7+AW7</f>
        <v>344331</v>
      </c>
      <c r="AY7" s="36">
        <v>6303</v>
      </c>
      <c r="AZ7" s="37">
        <v>5567</v>
      </c>
      <c r="BA7" s="38">
        <f>AY7+AZ7</f>
        <v>11870</v>
      </c>
      <c r="BB7" s="37">
        <v>6075</v>
      </c>
      <c r="BC7" s="37">
        <v>5084</v>
      </c>
      <c r="BD7" s="38">
        <f t="shared" si="11"/>
        <v>11159</v>
      </c>
      <c r="BE7" s="37">
        <f>AY7+BB7</f>
        <v>12378</v>
      </c>
      <c r="BF7" s="37">
        <f>AZ7+BC7</f>
        <v>10651</v>
      </c>
      <c r="BG7" s="37">
        <f>BE7+BF7</f>
        <v>23029</v>
      </c>
      <c r="BH7" s="37">
        <f t="shared" si="12"/>
        <v>191294</v>
      </c>
      <c r="BI7" s="37">
        <f t="shared" si="12"/>
        <v>176066</v>
      </c>
      <c r="BJ7" s="37">
        <f t="shared" ref="BJ7:BJ40" si="23">BH7+BI7</f>
        <v>367360</v>
      </c>
      <c r="BK7" s="37">
        <f t="shared" ref="BK7:BL40" si="24">C7+BH7</f>
        <v>219099</v>
      </c>
      <c r="BL7" s="37">
        <f t="shared" si="24"/>
        <v>200712</v>
      </c>
      <c r="BM7" s="37">
        <f t="shared" ref="BM7:BM40" si="25">BK7+BL7</f>
        <v>419811</v>
      </c>
    </row>
    <row r="8" spans="1:65" s="58" customFormat="1" ht="18.75" customHeight="1" x14ac:dyDescent="0.25">
      <c r="A8" s="35">
        <v>3</v>
      </c>
      <c r="B8" s="36" t="s">
        <v>49</v>
      </c>
      <c r="C8" s="220">
        <f>392239-118460</f>
        <v>273779</v>
      </c>
      <c r="D8" s="220">
        <f>378843-155107</f>
        <v>223736</v>
      </c>
      <c r="E8" s="37">
        <f t="shared" si="0"/>
        <v>497515</v>
      </c>
      <c r="F8" s="37">
        <v>369391</v>
      </c>
      <c r="G8" s="37">
        <v>358895</v>
      </c>
      <c r="H8" s="38">
        <f t="shared" si="1"/>
        <v>728286</v>
      </c>
      <c r="I8" s="37">
        <v>309241</v>
      </c>
      <c r="J8" s="37">
        <v>304354</v>
      </c>
      <c r="K8" s="38">
        <f>I8+J8</f>
        <v>613595</v>
      </c>
      <c r="L8" s="37">
        <v>281209</v>
      </c>
      <c r="M8" s="37">
        <v>278475</v>
      </c>
      <c r="N8" s="38">
        <f t="shared" si="3"/>
        <v>559684</v>
      </c>
      <c r="O8" s="37">
        <v>262122</v>
      </c>
      <c r="P8" s="37">
        <v>262375</v>
      </c>
      <c r="Q8" s="38">
        <f t="shared" si="4"/>
        <v>524497</v>
      </c>
      <c r="R8" s="37">
        <v>240677</v>
      </c>
      <c r="S8" s="37">
        <v>255975</v>
      </c>
      <c r="T8" s="38">
        <f t="shared" si="5"/>
        <v>496652</v>
      </c>
      <c r="U8" s="37">
        <f t="shared" si="13"/>
        <v>1462640</v>
      </c>
      <c r="V8" s="37">
        <f t="shared" si="13"/>
        <v>1460074</v>
      </c>
      <c r="W8" s="37">
        <f t="shared" si="14"/>
        <v>2922714</v>
      </c>
      <c r="X8" s="37">
        <v>230783</v>
      </c>
      <c r="Y8" s="37">
        <v>248342</v>
      </c>
      <c r="Z8" s="38">
        <f t="shared" si="6"/>
        <v>479125</v>
      </c>
      <c r="AA8" s="37">
        <v>223757</v>
      </c>
      <c r="AB8" s="37">
        <v>242311</v>
      </c>
      <c r="AC8" s="38">
        <f t="shared" si="7"/>
        <v>466068</v>
      </c>
      <c r="AD8" s="37">
        <v>222350</v>
      </c>
      <c r="AE8" s="37">
        <v>184119</v>
      </c>
      <c r="AF8" s="38">
        <f t="shared" si="8"/>
        <v>406469</v>
      </c>
      <c r="AG8" s="37">
        <f t="shared" si="15"/>
        <v>676890</v>
      </c>
      <c r="AH8" s="37">
        <f t="shared" si="15"/>
        <v>674772</v>
      </c>
      <c r="AI8" s="37">
        <f t="shared" si="16"/>
        <v>1351662</v>
      </c>
      <c r="AJ8" s="37">
        <f t="shared" si="17"/>
        <v>2139530</v>
      </c>
      <c r="AK8" s="37">
        <f t="shared" si="17"/>
        <v>2134846</v>
      </c>
      <c r="AL8" s="37">
        <f t="shared" si="18"/>
        <v>4274376</v>
      </c>
      <c r="AM8" s="37">
        <v>190063</v>
      </c>
      <c r="AN8" s="37">
        <v>172451</v>
      </c>
      <c r="AO8" s="38">
        <f t="shared" si="9"/>
        <v>362514</v>
      </c>
      <c r="AP8" s="37">
        <v>163424</v>
      </c>
      <c r="AQ8" s="37">
        <v>134303</v>
      </c>
      <c r="AR8" s="38">
        <f t="shared" si="10"/>
        <v>297727</v>
      </c>
      <c r="AS8" s="37">
        <f t="shared" si="19"/>
        <v>353487</v>
      </c>
      <c r="AT8" s="37">
        <f t="shared" si="19"/>
        <v>306754</v>
      </c>
      <c r="AU8" s="37">
        <f t="shared" si="20"/>
        <v>660241</v>
      </c>
      <c r="AV8" s="37">
        <f t="shared" si="21"/>
        <v>2493017</v>
      </c>
      <c r="AW8" s="37">
        <f t="shared" si="21"/>
        <v>2441600</v>
      </c>
      <c r="AX8" s="37">
        <f t="shared" si="22"/>
        <v>4934617</v>
      </c>
      <c r="AY8" s="37">
        <v>66776</v>
      </c>
      <c r="AZ8" s="37">
        <v>52474</v>
      </c>
      <c r="BA8" s="38">
        <f t="shared" ref="BA8:BA40" si="26">AY8+AZ8</f>
        <v>119250</v>
      </c>
      <c r="BB8" s="37">
        <v>58679</v>
      </c>
      <c r="BC8" s="37">
        <v>43293</v>
      </c>
      <c r="BD8" s="38">
        <f t="shared" si="11"/>
        <v>101972</v>
      </c>
      <c r="BE8" s="37">
        <f t="shared" ref="BE8:BF40" si="27">AY8+BB8</f>
        <v>125455</v>
      </c>
      <c r="BF8" s="37">
        <f t="shared" si="27"/>
        <v>95767</v>
      </c>
      <c r="BG8" s="37">
        <f t="shared" ref="BG8:BG40" si="28">BE8+BF8</f>
        <v>221222</v>
      </c>
      <c r="BH8" s="37">
        <f t="shared" si="12"/>
        <v>2618472</v>
      </c>
      <c r="BI8" s="37">
        <f t="shared" si="12"/>
        <v>2537367</v>
      </c>
      <c r="BJ8" s="37">
        <f t="shared" si="23"/>
        <v>5155839</v>
      </c>
      <c r="BK8" s="37">
        <f t="shared" si="24"/>
        <v>2892251</v>
      </c>
      <c r="BL8" s="37">
        <f t="shared" si="24"/>
        <v>2761103</v>
      </c>
      <c r="BM8" s="37">
        <f t="shared" si="25"/>
        <v>5653354</v>
      </c>
    </row>
    <row r="9" spans="1:65" s="58" customFormat="1" ht="18.75" customHeight="1" x14ac:dyDescent="0.25">
      <c r="A9" s="35">
        <v>4</v>
      </c>
      <c r="B9" s="36" t="s">
        <v>18</v>
      </c>
      <c r="C9" s="37">
        <v>122</v>
      </c>
      <c r="D9" s="37">
        <v>98</v>
      </c>
      <c r="E9" s="37">
        <f t="shared" si="0"/>
        <v>220</v>
      </c>
      <c r="F9" s="37">
        <v>2132497</v>
      </c>
      <c r="G9" s="37">
        <v>1820637</v>
      </c>
      <c r="H9" s="39">
        <f t="shared" si="1"/>
        <v>3953134</v>
      </c>
      <c r="I9" s="37">
        <v>1763384</v>
      </c>
      <c r="J9" s="37">
        <v>1524300</v>
      </c>
      <c r="K9" s="39">
        <f t="shared" si="2"/>
        <v>3287684</v>
      </c>
      <c r="L9" s="37">
        <v>1577319</v>
      </c>
      <c r="M9" s="37">
        <v>1355791</v>
      </c>
      <c r="N9" s="39">
        <f t="shared" si="3"/>
        <v>2933110</v>
      </c>
      <c r="O9" s="37">
        <v>1392237</v>
      </c>
      <c r="P9" s="37">
        <v>1177486</v>
      </c>
      <c r="Q9" s="39">
        <f t="shared" si="4"/>
        <v>2569723</v>
      </c>
      <c r="R9" s="37">
        <v>1211338</v>
      </c>
      <c r="S9" s="37">
        <v>979285</v>
      </c>
      <c r="T9" s="39">
        <f t="shared" si="5"/>
        <v>2190623</v>
      </c>
      <c r="U9" s="37">
        <f t="shared" si="13"/>
        <v>8076775</v>
      </c>
      <c r="V9" s="37">
        <f t="shared" si="13"/>
        <v>6857499</v>
      </c>
      <c r="W9" s="37">
        <f t="shared" si="14"/>
        <v>14934274</v>
      </c>
      <c r="X9" s="37">
        <v>1009540</v>
      </c>
      <c r="Y9" s="37">
        <v>828497</v>
      </c>
      <c r="Z9" s="38">
        <f t="shared" si="6"/>
        <v>1838037</v>
      </c>
      <c r="AA9" s="37">
        <v>874604</v>
      </c>
      <c r="AB9" s="37">
        <v>741200</v>
      </c>
      <c r="AC9" s="38">
        <f t="shared" si="7"/>
        <v>1615804</v>
      </c>
      <c r="AD9" s="37">
        <v>781632</v>
      </c>
      <c r="AE9" s="37">
        <v>644959</v>
      </c>
      <c r="AF9" s="38">
        <f t="shared" si="8"/>
        <v>1426591</v>
      </c>
      <c r="AG9" s="37">
        <f t="shared" si="15"/>
        <v>2665776</v>
      </c>
      <c r="AH9" s="37">
        <f t="shared" si="15"/>
        <v>2214656</v>
      </c>
      <c r="AI9" s="37">
        <f t="shared" si="16"/>
        <v>4880432</v>
      </c>
      <c r="AJ9" s="37">
        <f t="shared" si="17"/>
        <v>10742551</v>
      </c>
      <c r="AK9" s="37">
        <f t="shared" si="17"/>
        <v>9072155</v>
      </c>
      <c r="AL9" s="37">
        <f t="shared" si="18"/>
        <v>19814706</v>
      </c>
      <c r="AM9" s="37">
        <v>635525</v>
      </c>
      <c r="AN9" s="37">
        <v>470794</v>
      </c>
      <c r="AO9" s="38">
        <f t="shared" si="9"/>
        <v>1106319</v>
      </c>
      <c r="AP9" s="37">
        <v>545475</v>
      </c>
      <c r="AQ9" s="37">
        <v>396296</v>
      </c>
      <c r="AR9" s="38">
        <f t="shared" si="10"/>
        <v>941771</v>
      </c>
      <c r="AS9" s="37">
        <f t="shared" si="19"/>
        <v>1181000</v>
      </c>
      <c r="AT9" s="37">
        <f t="shared" si="19"/>
        <v>867090</v>
      </c>
      <c r="AU9" s="37">
        <f t="shared" si="20"/>
        <v>2048090</v>
      </c>
      <c r="AV9" s="37">
        <f t="shared" si="21"/>
        <v>11923551</v>
      </c>
      <c r="AW9" s="37">
        <f t="shared" si="21"/>
        <v>9939245</v>
      </c>
      <c r="AX9" s="37">
        <f t="shared" si="22"/>
        <v>21862796</v>
      </c>
      <c r="AY9" s="37">
        <f>217391+103967</f>
        <v>321358</v>
      </c>
      <c r="AZ9" s="37">
        <f>150111+69131</f>
        <v>219242</v>
      </c>
      <c r="BA9" s="38">
        <f t="shared" si="26"/>
        <v>540600</v>
      </c>
      <c r="BB9" s="37">
        <f>195664+93576</f>
        <v>289240</v>
      </c>
      <c r="BC9" s="37">
        <f>130054+59894</f>
        <v>189948</v>
      </c>
      <c r="BD9" s="38">
        <f t="shared" si="11"/>
        <v>479188</v>
      </c>
      <c r="BE9" s="37">
        <f t="shared" si="27"/>
        <v>610598</v>
      </c>
      <c r="BF9" s="37">
        <f t="shared" si="27"/>
        <v>409190</v>
      </c>
      <c r="BG9" s="37">
        <f t="shared" si="28"/>
        <v>1019788</v>
      </c>
      <c r="BH9" s="37">
        <f t="shared" si="12"/>
        <v>12534149</v>
      </c>
      <c r="BI9" s="37">
        <f t="shared" si="12"/>
        <v>10348435</v>
      </c>
      <c r="BJ9" s="37">
        <f t="shared" si="23"/>
        <v>22882584</v>
      </c>
      <c r="BK9" s="37">
        <f t="shared" si="24"/>
        <v>12534271</v>
      </c>
      <c r="BL9" s="37">
        <f t="shared" si="24"/>
        <v>10348533</v>
      </c>
      <c r="BM9" s="37">
        <f t="shared" si="25"/>
        <v>22882804</v>
      </c>
    </row>
    <row r="10" spans="1:65" s="58" customFormat="1" ht="18.75" customHeight="1" x14ac:dyDescent="0.25">
      <c r="A10" s="35">
        <v>5</v>
      </c>
      <c r="B10" s="40" t="s">
        <v>19</v>
      </c>
      <c r="C10" s="37">
        <v>53274</v>
      </c>
      <c r="D10" s="37">
        <v>42295</v>
      </c>
      <c r="E10" s="37">
        <f t="shared" si="0"/>
        <v>95569</v>
      </c>
      <c r="F10" s="37">
        <v>387837</v>
      </c>
      <c r="G10" s="37">
        <v>358789</v>
      </c>
      <c r="H10" s="38">
        <f t="shared" si="1"/>
        <v>746626</v>
      </c>
      <c r="I10" s="37">
        <v>344795</v>
      </c>
      <c r="J10" s="37">
        <v>320299</v>
      </c>
      <c r="K10" s="38">
        <f t="shared" si="2"/>
        <v>665094</v>
      </c>
      <c r="L10" s="37">
        <v>335859</v>
      </c>
      <c r="M10" s="37">
        <v>310493</v>
      </c>
      <c r="N10" s="38">
        <f t="shared" si="3"/>
        <v>646352</v>
      </c>
      <c r="O10" s="37">
        <v>315608</v>
      </c>
      <c r="P10" s="37">
        <v>293584</v>
      </c>
      <c r="Q10" s="38">
        <f t="shared" si="4"/>
        <v>609192</v>
      </c>
      <c r="R10" s="37">
        <v>293575</v>
      </c>
      <c r="S10" s="37">
        <v>270775</v>
      </c>
      <c r="T10" s="38">
        <f t="shared" si="5"/>
        <v>564350</v>
      </c>
      <c r="U10" s="37">
        <f t="shared" si="13"/>
        <v>1677674</v>
      </c>
      <c r="V10" s="37">
        <f t="shared" si="13"/>
        <v>1553940</v>
      </c>
      <c r="W10" s="37">
        <f t="shared" si="14"/>
        <v>3231614</v>
      </c>
      <c r="X10" s="37">
        <v>268600</v>
      </c>
      <c r="Y10" s="37">
        <v>247100</v>
      </c>
      <c r="Z10" s="38">
        <f t="shared" si="6"/>
        <v>515700</v>
      </c>
      <c r="AA10" s="37">
        <v>243550</v>
      </c>
      <c r="AB10" s="37">
        <v>225631</v>
      </c>
      <c r="AC10" s="38">
        <f t="shared" si="7"/>
        <v>469181</v>
      </c>
      <c r="AD10" s="37">
        <v>219810</v>
      </c>
      <c r="AE10" s="37">
        <v>201136</v>
      </c>
      <c r="AF10" s="38">
        <f t="shared" si="8"/>
        <v>420946</v>
      </c>
      <c r="AG10" s="37">
        <f t="shared" si="15"/>
        <v>731960</v>
      </c>
      <c r="AH10" s="37">
        <f t="shared" si="15"/>
        <v>673867</v>
      </c>
      <c r="AI10" s="37">
        <f t="shared" si="16"/>
        <v>1405827</v>
      </c>
      <c r="AJ10" s="37">
        <f t="shared" si="17"/>
        <v>2409634</v>
      </c>
      <c r="AK10" s="37">
        <f t="shared" si="17"/>
        <v>2227807</v>
      </c>
      <c r="AL10" s="37">
        <f t="shared" si="18"/>
        <v>4637441</v>
      </c>
      <c r="AM10" s="37">
        <v>185904</v>
      </c>
      <c r="AN10" s="37">
        <v>166351</v>
      </c>
      <c r="AO10" s="38">
        <f t="shared" si="9"/>
        <v>352255</v>
      </c>
      <c r="AP10" s="37">
        <v>155322</v>
      </c>
      <c r="AQ10" s="37">
        <v>141198</v>
      </c>
      <c r="AR10" s="38">
        <f t="shared" si="10"/>
        <v>296520</v>
      </c>
      <c r="AS10" s="37">
        <f t="shared" si="19"/>
        <v>341226</v>
      </c>
      <c r="AT10" s="37">
        <f t="shared" si="19"/>
        <v>307549</v>
      </c>
      <c r="AU10" s="37">
        <f t="shared" si="20"/>
        <v>648775</v>
      </c>
      <c r="AV10" s="37">
        <f t="shared" si="21"/>
        <v>2750860</v>
      </c>
      <c r="AW10" s="37">
        <f t="shared" si="21"/>
        <v>2535356</v>
      </c>
      <c r="AX10" s="37">
        <f t="shared" si="22"/>
        <v>5286216</v>
      </c>
      <c r="AY10" s="37">
        <v>103579</v>
      </c>
      <c r="AZ10" s="37">
        <v>83964</v>
      </c>
      <c r="BA10" s="38">
        <f t="shared" si="26"/>
        <v>187543</v>
      </c>
      <c r="BB10" s="37">
        <v>93415</v>
      </c>
      <c r="BC10" s="37">
        <v>71117</v>
      </c>
      <c r="BD10" s="38">
        <f t="shared" si="11"/>
        <v>164532</v>
      </c>
      <c r="BE10" s="37">
        <f t="shared" si="27"/>
        <v>196994</v>
      </c>
      <c r="BF10" s="37">
        <f t="shared" si="27"/>
        <v>155081</v>
      </c>
      <c r="BG10" s="37">
        <f t="shared" si="28"/>
        <v>352075</v>
      </c>
      <c r="BH10" s="37">
        <f t="shared" si="12"/>
        <v>2947854</v>
      </c>
      <c r="BI10" s="37">
        <f t="shared" si="12"/>
        <v>2690437</v>
      </c>
      <c r="BJ10" s="37">
        <f t="shared" si="23"/>
        <v>5638291</v>
      </c>
      <c r="BK10" s="37">
        <f t="shared" si="24"/>
        <v>3001128</v>
      </c>
      <c r="BL10" s="37">
        <f t="shared" si="24"/>
        <v>2732732</v>
      </c>
      <c r="BM10" s="37">
        <f t="shared" si="25"/>
        <v>5733860</v>
      </c>
    </row>
    <row r="11" spans="1:65" s="58" customFormat="1" ht="18.75" customHeight="1" x14ac:dyDescent="0.25">
      <c r="A11" s="35">
        <v>6</v>
      </c>
      <c r="B11" s="36" t="s">
        <v>20</v>
      </c>
      <c r="C11" s="37">
        <v>0</v>
      </c>
      <c r="D11" s="41">
        <v>0</v>
      </c>
      <c r="E11" s="37">
        <f t="shared" si="0"/>
        <v>0</v>
      </c>
      <c r="F11" s="41">
        <v>13342</v>
      </c>
      <c r="G11" s="41">
        <v>12454</v>
      </c>
      <c r="H11" s="38">
        <f t="shared" si="1"/>
        <v>25796</v>
      </c>
      <c r="I11" s="41">
        <v>12859</v>
      </c>
      <c r="J11" s="41">
        <v>11737</v>
      </c>
      <c r="K11" s="38">
        <f t="shared" si="2"/>
        <v>24596</v>
      </c>
      <c r="L11" s="41">
        <v>12818</v>
      </c>
      <c r="M11" s="41">
        <v>11815</v>
      </c>
      <c r="N11" s="38">
        <f t="shared" si="3"/>
        <v>24633</v>
      </c>
      <c r="O11" s="41">
        <v>12908</v>
      </c>
      <c r="P11" s="41">
        <v>12042</v>
      </c>
      <c r="Q11" s="38">
        <f t="shared" si="4"/>
        <v>24950</v>
      </c>
      <c r="R11" s="41">
        <v>14453</v>
      </c>
      <c r="S11" s="41">
        <v>12481</v>
      </c>
      <c r="T11" s="38">
        <f t="shared" si="5"/>
        <v>26934</v>
      </c>
      <c r="U11" s="37">
        <f t="shared" si="13"/>
        <v>66380</v>
      </c>
      <c r="V11" s="37">
        <f t="shared" si="13"/>
        <v>60529</v>
      </c>
      <c r="W11" s="37">
        <f t="shared" si="14"/>
        <v>126909</v>
      </c>
      <c r="X11" s="41">
        <v>12989</v>
      </c>
      <c r="Y11" s="41">
        <v>11491</v>
      </c>
      <c r="Z11" s="38">
        <f t="shared" si="6"/>
        <v>24480</v>
      </c>
      <c r="AA11" s="41">
        <v>12063</v>
      </c>
      <c r="AB11" s="41">
        <v>10756</v>
      </c>
      <c r="AC11" s="38">
        <f t="shared" si="7"/>
        <v>22819</v>
      </c>
      <c r="AD11" s="41">
        <v>13048</v>
      </c>
      <c r="AE11" s="41">
        <v>11533</v>
      </c>
      <c r="AF11" s="38">
        <f t="shared" si="8"/>
        <v>24581</v>
      </c>
      <c r="AG11" s="37">
        <f t="shared" si="15"/>
        <v>38100</v>
      </c>
      <c r="AH11" s="37">
        <f t="shared" si="15"/>
        <v>33780</v>
      </c>
      <c r="AI11" s="37">
        <f t="shared" si="16"/>
        <v>71880</v>
      </c>
      <c r="AJ11" s="37">
        <f t="shared" si="17"/>
        <v>104480</v>
      </c>
      <c r="AK11" s="37">
        <f t="shared" si="17"/>
        <v>94309</v>
      </c>
      <c r="AL11" s="37">
        <f t="shared" si="18"/>
        <v>198789</v>
      </c>
      <c r="AM11" s="41">
        <v>9732</v>
      </c>
      <c r="AN11" s="41">
        <v>8494</v>
      </c>
      <c r="AO11" s="38">
        <f t="shared" si="9"/>
        <v>18226</v>
      </c>
      <c r="AP11" s="41">
        <v>8175</v>
      </c>
      <c r="AQ11" s="41">
        <v>7931</v>
      </c>
      <c r="AR11" s="38">
        <f t="shared" si="10"/>
        <v>16106</v>
      </c>
      <c r="AS11" s="37">
        <f t="shared" si="19"/>
        <v>17907</v>
      </c>
      <c r="AT11" s="37">
        <f t="shared" si="19"/>
        <v>16425</v>
      </c>
      <c r="AU11" s="37">
        <f t="shared" si="20"/>
        <v>34332</v>
      </c>
      <c r="AV11" s="37">
        <f t="shared" si="21"/>
        <v>122387</v>
      </c>
      <c r="AW11" s="37">
        <f t="shared" si="21"/>
        <v>110734</v>
      </c>
      <c r="AX11" s="37">
        <f t="shared" si="22"/>
        <v>233121</v>
      </c>
      <c r="AY11" s="41">
        <v>8364</v>
      </c>
      <c r="AZ11" s="41">
        <v>7907</v>
      </c>
      <c r="BA11" s="38">
        <f t="shared" si="26"/>
        <v>16271</v>
      </c>
      <c r="BB11" s="41">
        <v>6227</v>
      </c>
      <c r="BC11" s="41">
        <v>6686</v>
      </c>
      <c r="BD11" s="38">
        <f t="shared" si="11"/>
        <v>12913</v>
      </c>
      <c r="BE11" s="37">
        <f t="shared" si="27"/>
        <v>14591</v>
      </c>
      <c r="BF11" s="37">
        <f t="shared" si="27"/>
        <v>14593</v>
      </c>
      <c r="BG11" s="37">
        <f t="shared" si="28"/>
        <v>29184</v>
      </c>
      <c r="BH11" s="37">
        <f t="shared" si="12"/>
        <v>136978</v>
      </c>
      <c r="BI11" s="37">
        <f t="shared" si="12"/>
        <v>125327</v>
      </c>
      <c r="BJ11" s="37">
        <f t="shared" si="23"/>
        <v>262305</v>
      </c>
      <c r="BK11" s="37">
        <f t="shared" si="24"/>
        <v>136978</v>
      </c>
      <c r="BL11" s="37">
        <f t="shared" si="24"/>
        <v>125327</v>
      </c>
      <c r="BM11" s="37">
        <f t="shared" si="25"/>
        <v>262305</v>
      </c>
    </row>
    <row r="12" spans="1:65" s="58" customFormat="1" ht="18.75" customHeight="1" x14ac:dyDescent="0.25">
      <c r="A12" s="35">
        <v>7</v>
      </c>
      <c r="B12" s="36" t="s">
        <v>21</v>
      </c>
      <c r="C12" s="37">
        <v>0</v>
      </c>
      <c r="D12" s="37">
        <v>0</v>
      </c>
      <c r="E12" s="37">
        <f t="shared" si="0"/>
        <v>0</v>
      </c>
      <c r="F12" s="37">
        <v>754294</v>
      </c>
      <c r="G12" s="37">
        <v>644972</v>
      </c>
      <c r="H12" s="38">
        <f t="shared" si="1"/>
        <v>1399266</v>
      </c>
      <c r="I12" s="37">
        <v>716535</v>
      </c>
      <c r="J12" s="37">
        <v>621864</v>
      </c>
      <c r="K12" s="38">
        <f t="shared" si="2"/>
        <v>1338399</v>
      </c>
      <c r="L12" s="37">
        <v>721476</v>
      </c>
      <c r="M12" s="37">
        <v>629877</v>
      </c>
      <c r="N12" s="38">
        <f t="shared" si="3"/>
        <v>1351353</v>
      </c>
      <c r="O12" s="37">
        <v>693711</v>
      </c>
      <c r="P12" s="37">
        <v>622815</v>
      </c>
      <c r="Q12" s="38">
        <f t="shared" si="4"/>
        <v>1316526</v>
      </c>
      <c r="R12" s="37">
        <v>629377</v>
      </c>
      <c r="S12" s="37">
        <v>547218</v>
      </c>
      <c r="T12" s="38">
        <f t="shared" si="5"/>
        <v>1176595</v>
      </c>
      <c r="U12" s="37">
        <f t="shared" si="13"/>
        <v>3515393</v>
      </c>
      <c r="V12" s="37">
        <f t="shared" si="13"/>
        <v>3066746</v>
      </c>
      <c r="W12" s="37">
        <f t="shared" si="14"/>
        <v>6582139</v>
      </c>
      <c r="X12" s="37">
        <v>567058</v>
      </c>
      <c r="Y12" s="37">
        <v>494404</v>
      </c>
      <c r="Z12" s="38">
        <f t="shared" si="6"/>
        <v>1061462</v>
      </c>
      <c r="AA12" s="37">
        <v>514240</v>
      </c>
      <c r="AB12" s="37">
        <v>443496</v>
      </c>
      <c r="AC12" s="38">
        <f t="shared" si="7"/>
        <v>957736</v>
      </c>
      <c r="AD12" s="41">
        <v>496460</v>
      </c>
      <c r="AE12" s="41">
        <v>346537</v>
      </c>
      <c r="AF12" s="39">
        <f>AD12+AE12</f>
        <v>842997</v>
      </c>
      <c r="AG12" s="37">
        <f t="shared" si="15"/>
        <v>1577758</v>
      </c>
      <c r="AH12" s="37">
        <f t="shared" si="15"/>
        <v>1284437</v>
      </c>
      <c r="AI12" s="37">
        <f t="shared" si="16"/>
        <v>2862195</v>
      </c>
      <c r="AJ12" s="37">
        <f t="shared" si="17"/>
        <v>5093151</v>
      </c>
      <c r="AK12" s="37">
        <f t="shared" si="17"/>
        <v>4351183</v>
      </c>
      <c r="AL12" s="37">
        <f t="shared" si="18"/>
        <v>9444334</v>
      </c>
      <c r="AM12" s="41">
        <v>465336</v>
      </c>
      <c r="AN12" s="41">
        <v>325530</v>
      </c>
      <c r="AO12" s="38">
        <f>AM12+AN12</f>
        <v>790866</v>
      </c>
      <c r="AP12" s="41">
        <v>385201</v>
      </c>
      <c r="AQ12" s="41">
        <v>275616</v>
      </c>
      <c r="AR12" s="38">
        <f>AP12+AQ12</f>
        <v>660817</v>
      </c>
      <c r="AS12" s="37">
        <f t="shared" si="19"/>
        <v>850537</v>
      </c>
      <c r="AT12" s="37">
        <f t="shared" si="19"/>
        <v>601146</v>
      </c>
      <c r="AU12" s="37">
        <f t="shared" si="20"/>
        <v>1451683</v>
      </c>
      <c r="AV12" s="37">
        <f t="shared" si="21"/>
        <v>5943688</v>
      </c>
      <c r="AW12" s="37">
        <f t="shared" si="21"/>
        <v>4952329</v>
      </c>
      <c r="AX12" s="37">
        <f t="shared" si="22"/>
        <v>10896017</v>
      </c>
      <c r="AY12" s="41">
        <v>264786</v>
      </c>
      <c r="AZ12" s="41">
        <v>199592</v>
      </c>
      <c r="BA12" s="38">
        <f>AY12+AZ12</f>
        <v>464378</v>
      </c>
      <c r="BB12" s="41">
        <v>219538</v>
      </c>
      <c r="BC12" s="41">
        <v>161832</v>
      </c>
      <c r="BD12" s="38">
        <f>BB12+BC12</f>
        <v>381370</v>
      </c>
      <c r="BE12" s="37">
        <f t="shared" si="27"/>
        <v>484324</v>
      </c>
      <c r="BF12" s="37">
        <f t="shared" si="27"/>
        <v>361424</v>
      </c>
      <c r="BG12" s="37">
        <f t="shared" si="28"/>
        <v>845748</v>
      </c>
      <c r="BH12" s="37">
        <f t="shared" si="12"/>
        <v>6428012</v>
      </c>
      <c r="BI12" s="37">
        <f t="shared" si="12"/>
        <v>5313753</v>
      </c>
      <c r="BJ12" s="37">
        <f t="shared" si="23"/>
        <v>11741765</v>
      </c>
      <c r="BK12" s="37">
        <f t="shared" si="24"/>
        <v>6428012</v>
      </c>
      <c r="BL12" s="37">
        <f t="shared" si="24"/>
        <v>5313753</v>
      </c>
      <c r="BM12" s="37">
        <f t="shared" si="25"/>
        <v>11741765</v>
      </c>
    </row>
    <row r="13" spans="1:65" s="58" customFormat="1" ht="18.75" customHeight="1" x14ac:dyDescent="0.25">
      <c r="A13" s="35">
        <v>8</v>
      </c>
      <c r="B13" s="36" t="s">
        <v>22</v>
      </c>
      <c r="C13" s="37">
        <v>70410</v>
      </c>
      <c r="D13" s="37">
        <v>61345</v>
      </c>
      <c r="E13" s="37">
        <f t="shared" si="0"/>
        <v>131755</v>
      </c>
      <c r="F13" s="37">
        <v>231593</v>
      </c>
      <c r="G13" s="37">
        <v>204949</v>
      </c>
      <c r="H13" s="38">
        <f t="shared" si="1"/>
        <v>436542</v>
      </c>
      <c r="I13" s="37">
        <v>249734</v>
      </c>
      <c r="J13" s="37">
        <v>224743</v>
      </c>
      <c r="K13" s="38">
        <f t="shared" si="2"/>
        <v>474477</v>
      </c>
      <c r="L13" s="37">
        <v>248205</v>
      </c>
      <c r="M13" s="37">
        <v>225815</v>
      </c>
      <c r="N13" s="38">
        <f t="shared" si="3"/>
        <v>474020</v>
      </c>
      <c r="O13" s="37">
        <v>242056</v>
      </c>
      <c r="P13" s="37">
        <v>217192</v>
      </c>
      <c r="Q13" s="38">
        <f t="shared" si="4"/>
        <v>459248</v>
      </c>
      <c r="R13" s="37">
        <v>235033</v>
      </c>
      <c r="S13" s="37">
        <v>204935</v>
      </c>
      <c r="T13" s="38">
        <f t="shared" si="5"/>
        <v>439968</v>
      </c>
      <c r="U13" s="37">
        <f t="shared" si="13"/>
        <v>1206621</v>
      </c>
      <c r="V13" s="37">
        <f t="shared" si="13"/>
        <v>1077634</v>
      </c>
      <c r="W13" s="37">
        <f t="shared" si="14"/>
        <v>2284255</v>
      </c>
      <c r="X13" s="37">
        <v>222584</v>
      </c>
      <c r="Y13" s="37">
        <v>196880</v>
      </c>
      <c r="Z13" s="38">
        <f t="shared" si="6"/>
        <v>419464</v>
      </c>
      <c r="AA13" s="37">
        <v>217730</v>
      </c>
      <c r="AB13" s="37">
        <v>192435</v>
      </c>
      <c r="AC13" s="38">
        <f t="shared" si="7"/>
        <v>410165</v>
      </c>
      <c r="AD13" s="37">
        <v>223362</v>
      </c>
      <c r="AE13" s="37">
        <v>196786</v>
      </c>
      <c r="AF13" s="38">
        <f t="shared" si="8"/>
        <v>420148</v>
      </c>
      <c r="AG13" s="37">
        <f t="shared" si="15"/>
        <v>663676</v>
      </c>
      <c r="AH13" s="37">
        <f t="shared" si="15"/>
        <v>586101</v>
      </c>
      <c r="AI13" s="37">
        <f t="shared" si="16"/>
        <v>1249777</v>
      </c>
      <c r="AJ13" s="37">
        <f t="shared" si="17"/>
        <v>1870297</v>
      </c>
      <c r="AK13" s="37">
        <f t="shared" si="17"/>
        <v>1663735</v>
      </c>
      <c r="AL13" s="37">
        <f t="shared" si="18"/>
        <v>3534032</v>
      </c>
      <c r="AM13" s="220">
        <v>204181</v>
      </c>
      <c r="AN13" s="220">
        <v>181187</v>
      </c>
      <c r="AO13" s="221">
        <f t="shared" si="9"/>
        <v>385368</v>
      </c>
      <c r="AP13" s="220">
        <v>190381</v>
      </c>
      <c r="AQ13" s="220">
        <v>169276</v>
      </c>
      <c r="AR13" s="221">
        <f t="shared" si="10"/>
        <v>359657</v>
      </c>
      <c r="AS13" s="220">
        <f t="shared" si="19"/>
        <v>394562</v>
      </c>
      <c r="AT13" s="220">
        <f t="shared" si="19"/>
        <v>350463</v>
      </c>
      <c r="AU13" s="220">
        <f t="shared" si="20"/>
        <v>745025</v>
      </c>
      <c r="AV13" s="220">
        <f t="shared" si="21"/>
        <v>2264859</v>
      </c>
      <c r="AW13" s="220">
        <f t="shared" si="21"/>
        <v>2014198</v>
      </c>
      <c r="AX13" s="220">
        <f t="shared" si="22"/>
        <v>4279057</v>
      </c>
      <c r="AY13" s="220">
        <v>196413</v>
      </c>
      <c r="AZ13" s="220">
        <v>158135</v>
      </c>
      <c r="BA13" s="221">
        <f t="shared" si="26"/>
        <v>354548</v>
      </c>
      <c r="BB13" s="220">
        <v>178031</v>
      </c>
      <c r="BC13" s="220">
        <v>149119</v>
      </c>
      <c r="BD13" s="221">
        <f>BB13+BC13</f>
        <v>327150</v>
      </c>
      <c r="BE13" s="220">
        <f t="shared" si="27"/>
        <v>374444</v>
      </c>
      <c r="BF13" s="220">
        <f t="shared" si="27"/>
        <v>307254</v>
      </c>
      <c r="BG13" s="220">
        <f t="shared" si="28"/>
        <v>681698</v>
      </c>
      <c r="BH13" s="37">
        <f t="shared" si="12"/>
        <v>2639303</v>
      </c>
      <c r="BI13" s="37">
        <f t="shared" si="12"/>
        <v>2321452</v>
      </c>
      <c r="BJ13" s="37">
        <f t="shared" si="23"/>
        <v>4960755</v>
      </c>
      <c r="BK13" s="37">
        <f t="shared" si="24"/>
        <v>2709713</v>
      </c>
      <c r="BL13" s="37">
        <f t="shared" si="24"/>
        <v>2382797</v>
      </c>
      <c r="BM13" s="37">
        <f t="shared" si="25"/>
        <v>5092510</v>
      </c>
    </row>
    <row r="14" spans="1:65" s="58" customFormat="1" ht="18.75" customHeight="1" x14ac:dyDescent="0.25">
      <c r="A14" s="35">
        <v>9</v>
      </c>
      <c r="B14" s="36" t="s">
        <v>23</v>
      </c>
      <c r="C14" s="37">
        <v>34724</v>
      </c>
      <c r="D14" s="37">
        <v>32717</v>
      </c>
      <c r="E14" s="37">
        <f t="shared" si="0"/>
        <v>67441</v>
      </c>
      <c r="F14" s="37">
        <v>66234</v>
      </c>
      <c r="G14" s="37">
        <v>60459</v>
      </c>
      <c r="H14" s="38">
        <f t="shared" si="1"/>
        <v>126693</v>
      </c>
      <c r="I14" s="37">
        <v>65823</v>
      </c>
      <c r="J14" s="37">
        <v>60376</v>
      </c>
      <c r="K14" s="38">
        <f t="shared" si="2"/>
        <v>126199</v>
      </c>
      <c r="L14" s="37">
        <v>63819</v>
      </c>
      <c r="M14" s="37">
        <v>58901</v>
      </c>
      <c r="N14" s="38">
        <f t="shared" si="3"/>
        <v>122720</v>
      </c>
      <c r="O14" s="37">
        <v>64871</v>
      </c>
      <c r="P14" s="37">
        <v>58585</v>
      </c>
      <c r="Q14" s="38">
        <f t="shared" si="4"/>
        <v>123456</v>
      </c>
      <c r="R14" s="37">
        <v>67057</v>
      </c>
      <c r="S14" s="37">
        <v>59393</v>
      </c>
      <c r="T14" s="38">
        <f t="shared" si="5"/>
        <v>126450</v>
      </c>
      <c r="U14" s="37">
        <f t="shared" si="13"/>
        <v>327804</v>
      </c>
      <c r="V14" s="37">
        <f t="shared" si="13"/>
        <v>297714</v>
      </c>
      <c r="W14" s="37">
        <f t="shared" si="14"/>
        <v>625518</v>
      </c>
      <c r="X14" s="37">
        <v>67717</v>
      </c>
      <c r="Y14" s="37">
        <v>59414</v>
      </c>
      <c r="Z14" s="38">
        <f t="shared" si="6"/>
        <v>127131</v>
      </c>
      <c r="AA14" s="37">
        <v>71671</v>
      </c>
      <c r="AB14" s="37">
        <v>63586</v>
      </c>
      <c r="AC14" s="38">
        <f t="shared" si="7"/>
        <v>135257</v>
      </c>
      <c r="AD14" s="37">
        <v>79149</v>
      </c>
      <c r="AE14" s="37">
        <v>68572</v>
      </c>
      <c r="AF14" s="38">
        <f t="shared" si="8"/>
        <v>147721</v>
      </c>
      <c r="AG14" s="37">
        <f t="shared" si="15"/>
        <v>218537</v>
      </c>
      <c r="AH14" s="37">
        <f t="shared" si="15"/>
        <v>191572</v>
      </c>
      <c r="AI14" s="37">
        <f t="shared" si="16"/>
        <v>410109</v>
      </c>
      <c r="AJ14" s="37">
        <f t="shared" si="17"/>
        <v>546341</v>
      </c>
      <c r="AK14" s="37">
        <f t="shared" si="17"/>
        <v>489286</v>
      </c>
      <c r="AL14" s="37">
        <f t="shared" si="18"/>
        <v>1035627</v>
      </c>
      <c r="AM14" s="37">
        <v>68375</v>
      </c>
      <c r="AN14" s="37">
        <v>61755</v>
      </c>
      <c r="AO14" s="38">
        <f t="shared" si="9"/>
        <v>130130</v>
      </c>
      <c r="AP14" s="37">
        <v>63964</v>
      </c>
      <c r="AQ14" s="37">
        <v>57865</v>
      </c>
      <c r="AR14" s="38">
        <f t="shared" si="10"/>
        <v>121829</v>
      </c>
      <c r="AS14" s="37">
        <f t="shared" si="19"/>
        <v>132339</v>
      </c>
      <c r="AT14" s="37">
        <f t="shared" si="19"/>
        <v>119620</v>
      </c>
      <c r="AU14" s="37">
        <f t="shared" si="20"/>
        <v>251959</v>
      </c>
      <c r="AV14" s="37">
        <f t="shared" si="21"/>
        <v>678680</v>
      </c>
      <c r="AW14" s="37">
        <f t="shared" si="21"/>
        <v>608906</v>
      </c>
      <c r="AX14" s="37">
        <f t="shared" si="22"/>
        <v>1287586</v>
      </c>
      <c r="AY14" s="37">
        <v>56105</v>
      </c>
      <c r="AZ14" s="37">
        <v>51034</v>
      </c>
      <c r="BA14" s="38">
        <f t="shared" si="26"/>
        <v>107139</v>
      </c>
      <c r="BB14" s="37">
        <v>46987</v>
      </c>
      <c r="BC14" s="37">
        <v>42632</v>
      </c>
      <c r="BD14" s="38">
        <f t="shared" si="11"/>
        <v>89619</v>
      </c>
      <c r="BE14" s="37">
        <f t="shared" si="27"/>
        <v>103092</v>
      </c>
      <c r="BF14" s="37">
        <f t="shared" si="27"/>
        <v>93666</v>
      </c>
      <c r="BG14" s="37">
        <f t="shared" si="28"/>
        <v>196758</v>
      </c>
      <c r="BH14" s="37">
        <f t="shared" si="12"/>
        <v>781772</v>
      </c>
      <c r="BI14" s="37">
        <f t="shared" si="12"/>
        <v>702572</v>
      </c>
      <c r="BJ14" s="37">
        <f t="shared" si="23"/>
        <v>1484344</v>
      </c>
      <c r="BK14" s="37">
        <f t="shared" si="24"/>
        <v>816496</v>
      </c>
      <c r="BL14" s="37">
        <f t="shared" si="24"/>
        <v>735289</v>
      </c>
      <c r="BM14" s="37">
        <f t="shared" si="25"/>
        <v>1551785</v>
      </c>
    </row>
    <row r="15" spans="1:65" s="58" customFormat="1" ht="18.75" customHeight="1" x14ac:dyDescent="0.25">
      <c r="A15" s="35">
        <v>10</v>
      </c>
      <c r="B15" s="36" t="s">
        <v>24</v>
      </c>
      <c r="C15" s="37">
        <v>92111</v>
      </c>
      <c r="D15" s="37">
        <v>80799</v>
      </c>
      <c r="E15" s="37">
        <f t="shared" si="0"/>
        <v>172910</v>
      </c>
      <c r="F15" s="37">
        <v>145444</v>
      </c>
      <c r="G15" s="37">
        <v>135246</v>
      </c>
      <c r="H15" s="39">
        <f t="shared" si="1"/>
        <v>280690</v>
      </c>
      <c r="I15" s="37">
        <v>133660</v>
      </c>
      <c r="J15" s="37">
        <v>122180</v>
      </c>
      <c r="K15" s="39">
        <f t="shared" si="2"/>
        <v>255840</v>
      </c>
      <c r="L15" s="37">
        <v>129057</v>
      </c>
      <c r="M15" s="37">
        <v>119207</v>
      </c>
      <c r="N15" s="39">
        <f t="shared" si="3"/>
        <v>248264</v>
      </c>
      <c r="O15" s="37">
        <v>128058</v>
      </c>
      <c r="P15" s="37">
        <v>118021</v>
      </c>
      <c r="Q15" s="38">
        <f t="shared" si="4"/>
        <v>246079</v>
      </c>
      <c r="R15" s="36">
        <v>126688</v>
      </c>
      <c r="S15" s="37">
        <v>117313</v>
      </c>
      <c r="T15" s="38">
        <f t="shared" si="5"/>
        <v>244001</v>
      </c>
      <c r="U15" s="37">
        <f t="shared" si="13"/>
        <v>662907</v>
      </c>
      <c r="V15" s="37">
        <f t="shared" si="13"/>
        <v>611967</v>
      </c>
      <c r="W15" s="37">
        <f t="shared" si="14"/>
        <v>1274874</v>
      </c>
      <c r="X15" s="37">
        <v>120918</v>
      </c>
      <c r="Y15" s="37">
        <v>108114</v>
      </c>
      <c r="Z15" s="39">
        <f t="shared" si="6"/>
        <v>229032</v>
      </c>
      <c r="AA15" s="37">
        <v>114723</v>
      </c>
      <c r="AB15" s="37">
        <v>99646</v>
      </c>
      <c r="AC15" s="39">
        <f t="shared" si="7"/>
        <v>214369</v>
      </c>
      <c r="AD15" s="37">
        <v>113000</v>
      </c>
      <c r="AE15" s="37">
        <v>99031</v>
      </c>
      <c r="AF15" s="39">
        <f t="shared" si="8"/>
        <v>212031</v>
      </c>
      <c r="AG15" s="37">
        <f t="shared" si="15"/>
        <v>348641</v>
      </c>
      <c r="AH15" s="37">
        <f t="shared" si="15"/>
        <v>306791</v>
      </c>
      <c r="AI15" s="37">
        <f t="shared" si="16"/>
        <v>655432</v>
      </c>
      <c r="AJ15" s="37">
        <f t="shared" si="17"/>
        <v>1011548</v>
      </c>
      <c r="AK15" s="37">
        <f t="shared" si="17"/>
        <v>918758</v>
      </c>
      <c r="AL15" s="37">
        <f t="shared" si="18"/>
        <v>1930306</v>
      </c>
      <c r="AM15" s="37">
        <v>91441</v>
      </c>
      <c r="AN15" s="37">
        <v>77902</v>
      </c>
      <c r="AO15" s="39">
        <f t="shared" si="9"/>
        <v>169343</v>
      </c>
      <c r="AP15" s="37">
        <v>80807</v>
      </c>
      <c r="AQ15" s="37">
        <v>70859</v>
      </c>
      <c r="AR15" s="39">
        <f t="shared" si="10"/>
        <v>151666</v>
      </c>
      <c r="AS15" s="37">
        <f t="shared" si="19"/>
        <v>172248</v>
      </c>
      <c r="AT15" s="37">
        <f t="shared" si="19"/>
        <v>148761</v>
      </c>
      <c r="AU15" s="37">
        <f t="shared" si="20"/>
        <v>321009</v>
      </c>
      <c r="AV15" s="37">
        <f t="shared" si="21"/>
        <v>1183796</v>
      </c>
      <c r="AW15" s="37">
        <f t="shared" si="21"/>
        <v>1067519</v>
      </c>
      <c r="AX15" s="37">
        <f t="shared" si="22"/>
        <v>2251315</v>
      </c>
      <c r="AY15" s="37">
        <v>61328</v>
      </c>
      <c r="AZ15" s="37">
        <v>53255</v>
      </c>
      <c r="BA15" s="39">
        <f t="shared" si="26"/>
        <v>114583</v>
      </c>
      <c r="BB15" s="37">
        <v>55004</v>
      </c>
      <c r="BC15" s="37">
        <v>48671</v>
      </c>
      <c r="BD15" s="38">
        <f t="shared" si="11"/>
        <v>103675</v>
      </c>
      <c r="BE15" s="37">
        <f t="shared" si="27"/>
        <v>116332</v>
      </c>
      <c r="BF15" s="37">
        <f t="shared" si="27"/>
        <v>101926</v>
      </c>
      <c r="BG15" s="37">
        <f t="shared" si="28"/>
        <v>218258</v>
      </c>
      <c r="BH15" s="37">
        <f t="shared" si="12"/>
        <v>1300128</v>
      </c>
      <c r="BI15" s="37">
        <f t="shared" si="12"/>
        <v>1169445</v>
      </c>
      <c r="BJ15" s="37">
        <f t="shared" si="23"/>
        <v>2469573</v>
      </c>
      <c r="BK15" s="37">
        <f t="shared" si="24"/>
        <v>1392239</v>
      </c>
      <c r="BL15" s="37">
        <f t="shared" si="24"/>
        <v>1250244</v>
      </c>
      <c r="BM15" s="37">
        <f t="shared" si="25"/>
        <v>2642483</v>
      </c>
    </row>
    <row r="16" spans="1:65" s="58" customFormat="1" ht="18.75" customHeight="1" x14ac:dyDescent="0.25">
      <c r="A16" s="35">
        <v>11</v>
      </c>
      <c r="B16" s="36" t="s">
        <v>53</v>
      </c>
      <c r="C16" s="37">
        <v>64311</v>
      </c>
      <c r="D16" s="41">
        <v>49517</v>
      </c>
      <c r="E16" s="37">
        <f t="shared" si="0"/>
        <v>113828</v>
      </c>
      <c r="F16" s="37">
        <v>614361</v>
      </c>
      <c r="G16" s="41">
        <v>586825</v>
      </c>
      <c r="H16" s="39">
        <f t="shared" si="1"/>
        <v>1201186</v>
      </c>
      <c r="I16" s="37">
        <v>522682</v>
      </c>
      <c r="J16" s="41">
        <v>507047</v>
      </c>
      <c r="K16" s="39">
        <f t="shared" si="2"/>
        <v>1029729</v>
      </c>
      <c r="L16" s="37">
        <v>495546</v>
      </c>
      <c r="M16" s="41">
        <v>481559</v>
      </c>
      <c r="N16" s="39">
        <f t="shared" si="3"/>
        <v>977105</v>
      </c>
      <c r="O16" s="37">
        <v>466071</v>
      </c>
      <c r="P16" s="41">
        <v>455243</v>
      </c>
      <c r="Q16" s="38">
        <f t="shared" si="4"/>
        <v>921314</v>
      </c>
      <c r="R16" s="37">
        <v>447748</v>
      </c>
      <c r="S16" s="41">
        <v>438727</v>
      </c>
      <c r="T16" s="38">
        <f t="shared" si="5"/>
        <v>886475</v>
      </c>
      <c r="U16" s="37">
        <f t="shared" ref="U16" si="29">F16+I16+L16+O16+R16</f>
        <v>2546408</v>
      </c>
      <c r="V16" s="37">
        <f t="shared" ref="V16" si="30">G16+J16+M16+P16+S16</f>
        <v>2469401</v>
      </c>
      <c r="W16" s="37">
        <f t="shared" ref="W16" si="31">U16+V16</f>
        <v>5015809</v>
      </c>
      <c r="X16" s="37">
        <v>335909</v>
      </c>
      <c r="Y16" s="41">
        <v>326745</v>
      </c>
      <c r="Z16" s="39">
        <f t="shared" si="6"/>
        <v>662654</v>
      </c>
      <c r="AA16" s="37">
        <v>312566</v>
      </c>
      <c r="AB16" s="41">
        <v>302864</v>
      </c>
      <c r="AC16" s="39">
        <f t="shared" si="7"/>
        <v>615430</v>
      </c>
      <c r="AD16" s="37">
        <v>279452</v>
      </c>
      <c r="AE16" s="41">
        <v>265521</v>
      </c>
      <c r="AF16" s="39">
        <f t="shared" si="8"/>
        <v>544973</v>
      </c>
      <c r="AG16" s="37">
        <f t="shared" ref="AG16" si="32">X16+AA16+AD16</f>
        <v>927927</v>
      </c>
      <c r="AH16" s="37">
        <f t="shared" ref="AH16" si="33">Y16+AB16+AE16</f>
        <v>895130</v>
      </c>
      <c r="AI16" s="37">
        <f t="shared" ref="AI16" si="34">AG16+AH16</f>
        <v>1823057</v>
      </c>
      <c r="AJ16" s="37">
        <f t="shared" ref="AJ16" si="35">U16+AG16</f>
        <v>3474335</v>
      </c>
      <c r="AK16" s="37">
        <f t="shared" ref="AK16" si="36">V16+AH16</f>
        <v>3364531</v>
      </c>
      <c r="AL16" s="37">
        <f t="shared" ref="AL16" si="37">AJ16+AK16</f>
        <v>6838866</v>
      </c>
      <c r="AM16" s="37">
        <v>202856</v>
      </c>
      <c r="AN16" s="41">
        <v>178071</v>
      </c>
      <c r="AO16" s="39">
        <f t="shared" si="9"/>
        <v>380927</v>
      </c>
      <c r="AP16" s="37">
        <v>155895</v>
      </c>
      <c r="AQ16" s="41">
        <v>134506</v>
      </c>
      <c r="AR16" s="39">
        <f t="shared" si="10"/>
        <v>290401</v>
      </c>
      <c r="AS16" s="37">
        <f t="shared" ref="AS16" si="38">AM16+AP16</f>
        <v>358751</v>
      </c>
      <c r="AT16" s="37">
        <f t="shared" ref="AT16" si="39">AN16+AQ16</f>
        <v>312577</v>
      </c>
      <c r="AU16" s="37">
        <f t="shared" ref="AU16" si="40">AS16+AT16</f>
        <v>671328</v>
      </c>
      <c r="AV16" s="37">
        <f t="shared" ref="AV16" si="41">U16+AG16+AS16</f>
        <v>3833086</v>
      </c>
      <c r="AW16" s="37">
        <f t="shared" ref="AW16" si="42">V16+AH16+AT16</f>
        <v>3677108</v>
      </c>
      <c r="AX16" s="37">
        <f t="shared" ref="AX16" si="43">AV16+AW16</f>
        <v>7510194</v>
      </c>
      <c r="AY16" s="37">
        <v>55882</v>
      </c>
      <c r="AZ16" s="41">
        <v>47105</v>
      </c>
      <c r="BA16" s="39">
        <f t="shared" si="26"/>
        <v>102987</v>
      </c>
      <c r="BB16" s="37">
        <v>45820</v>
      </c>
      <c r="BC16" s="41">
        <v>38007</v>
      </c>
      <c r="BD16" s="38">
        <f t="shared" si="11"/>
        <v>83827</v>
      </c>
      <c r="BE16" s="37">
        <f t="shared" ref="BE16" si="44">AY16+BB16</f>
        <v>101702</v>
      </c>
      <c r="BF16" s="37">
        <f t="shared" ref="BF16" si="45">AZ16+BC16</f>
        <v>85112</v>
      </c>
      <c r="BG16" s="37">
        <f t="shared" ref="BG16" si="46">BE16+BF16</f>
        <v>186814</v>
      </c>
      <c r="BH16" s="37">
        <f t="shared" si="12"/>
        <v>3934788</v>
      </c>
      <c r="BI16" s="37">
        <f t="shared" si="12"/>
        <v>3762220</v>
      </c>
      <c r="BJ16" s="37">
        <f t="shared" si="23"/>
        <v>7697008</v>
      </c>
      <c r="BK16" s="37">
        <f t="shared" si="24"/>
        <v>3999099</v>
      </c>
      <c r="BL16" s="37">
        <f t="shared" si="24"/>
        <v>3811737</v>
      </c>
      <c r="BM16" s="37">
        <f t="shared" si="25"/>
        <v>7810836</v>
      </c>
    </row>
    <row r="17" spans="1:65" s="58" customFormat="1" ht="18.75" customHeight="1" x14ac:dyDescent="0.25">
      <c r="A17" s="35">
        <v>12</v>
      </c>
      <c r="B17" s="36" t="s">
        <v>25</v>
      </c>
      <c r="C17" s="37">
        <v>0</v>
      </c>
      <c r="D17" s="37">
        <v>0</v>
      </c>
      <c r="E17" s="37">
        <f t="shared" si="0"/>
        <v>0</v>
      </c>
      <c r="F17" s="37">
        <v>581651</v>
      </c>
      <c r="G17" s="37">
        <v>537543</v>
      </c>
      <c r="H17" s="38">
        <f t="shared" si="1"/>
        <v>1119194</v>
      </c>
      <c r="I17" s="37">
        <v>546510</v>
      </c>
      <c r="J17" s="37">
        <v>509220</v>
      </c>
      <c r="K17" s="38">
        <f>I17+J17</f>
        <v>1055730</v>
      </c>
      <c r="L17" s="37">
        <v>550334</v>
      </c>
      <c r="M17" s="37">
        <v>515832</v>
      </c>
      <c r="N17" s="38">
        <f t="shared" si="3"/>
        <v>1066166</v>
      </c>
      <c r="O17" s="37">
        <v>562806</v>
      </c>
      <c r="P17" s="37">
        <v>526500</v>
      </c>
      <c r="Q17" s="38">
        <f t="shared" si="4"/>
        <v>1089306</v>
      </c>
      <c r="R17" s="37">
        <v>560228</v>
      </c>
      <c r="S17" s="37">
        <v>523950</v>
      </c>
      <c r="T17" s="38">
        <f t="shared" si="5"/>
        <v>1084178</v>
      </c>
      <c r="U17" s="37">
        <f t="shared" si="13"/>
        <v>2801529</v>
      </c>
      <c r="V17" s="37">
        <f t="shared" si="13"/>
        <v>2613045</v>
      </c>
      <c r="W17" s="37">
        <f t="shared" si="14"/>
        <v>5414574</v>
      </c>
      <c r="X17" s="37">
        <v>536857</v>
      </c>
      <c r="Y17" s="37">
        <v>505378</v>
      </c>
      <c r="Z17" s="38">
        <f t="shared" si="6"/>
        <v>1042235</v>
      </c>
      <c r="AA17" s="37">
        <v>500880</v>
      </c>
      <c r="AB17" s="37">
        <v>467434</v>
      </c>
      <c r="AC17" s="38">
        <f>AA17+AB17</f>
        <v>968314</v>
      </c>
      <c r="AD17" s="37">
        <v>499127</v>
      </c>
      <c r="AE17" s="37">
        <v>457768</v>
      </c>
      <c r="AF17" s="38">
        <f t="shared" si="8"/>
        <v>956895</v>
      </c>
      <c r="AG17" s="37">
        <f t="shared" si="15"/>
        <v>1536864</v>
      </c>
      <c r="AH17" s="37">
        <f t="shared" si="15"/>
        <v>1430580</v>
      </c>
      <c r="AI17" s="37">
        <f t="shared" si="16"/>
        <v>2967444</v>
      </c>
      <c r="AJ17" s="37">
        <f t="shared" si="17"/>
        <v>4338393</v>
      </c>
      <c r="AK17" s="37">
        <f t="shared" si="17"/>
        <v>4043625</v>
      </c>
      <c r="AL17" s="37">
        <f t="shared" si="18"/>
        <v>8382018</v>
      </c>
      <c r="AM17" s="37">
        <v>450883</v>
      </c>
      <c r="AN17" s="37">
        <v>413669</v>
      </c>
      <c r="AO17" s="38">
        <f t="shared" si="9"/>
        <v>864552</v>
      </c>
      <c r="AP17" s="37">
        <v>400538</v>
      </c>
      <c r="AQ17" s="37">
        <v>382261</v>
      </c>
      <c r="AR17" s="38">
        <f t="shared" si="10"/>
        <v>782799</v>
      </c>
      <c r="AS17" s="37">
        <f t="shared" si="19"/>
        <v>851421</v>
      </c>
      <c r="AT17" s="37">
        <f t="shared" si="19"/>
        <v>795930</v>
      </c>
      <c r="AU17" s="37">
        <f t="shared" si="20"/>
        <v>1647351</v>
      </c>
      <c r="AV17" s="37">
        <f t="shared" si="21"/>
        <v>5189814</v>
      </c>
      <c r="AW17" s="37">
        <f t="shared" si="21"/>
        <v>4839555</v>
      </c>
      <c r="AX17" s="37">
        <f t="shared" si="22"/>
        <v>10029369</v>
      </c>
      <c r="AY17" s="37">
        <v>287908</v>
      </c>
      <c r="AZ17" s="37">
        <v>271159</v>
      </c>
      <c r="BA17" s="38">
        <f t="shared" si="26"/>
        <v>559067</v>
      </c>
      <c r="BB17" s="37">
        <v>209008</v>
      </c>
      <c r="BC17" s="37">
        <v>219570</v>
      </c>
      <c r="BD17" s="38">
        <f t="shared" si="11"/>
        <v>428578</v>
      </c>
      <c r="BE17" s="37">
        <f t="shared" si="27"/>
        <v>496916</v>
      </c>
      <c r="BF17" s="37">
        <f t="shared" si="27"/>
        <v>490729</v>
      </c>
      <c r="BG17" s="37">
        <f t="shared" si="28"/>
        <v>987645</v>
      </c>
      <c r="BH17" s="37">
        <f t="shared" si="12"/>
        <v>5686730</v>
      </c>
      <c r="BI17" s="37">
        <f t="shared" si="12"/>
        <v>5330284</v>
      </c>
      <c r="BJ17" s="37">
        <f t="shared" si="23"/>
        <v>11017014</v>
      </c>
      <c r="BK17" s="37">
        <f t="shared" si="24"/>
        <v>5686730</v>
      </c>
      <c r="BL17" s="37">
        <f t="shared" si="24"/>
        <v>5330284</v>
      </c>
      <c r="BM17" s="37">
        <f t="shared" si="25"/>
        <v>11017014</v>
      </c>
    </row>
    <row r="18" spans="1:65" s="58" customFormat="1" ht="18.75" customHeight="1" x14ac:dyDescent="0.25">
      <c r="A18" s="35">
        <v>13</v>
      </c>
      <c r="B18" s="36" t="s">
        <v>26</v>
      </c>
      <c r="C18" s="37">
        <v>0</v>
      </c>
      <c r="D18" s="37">
        <v>0</v>
      </c>
      <c r="E18" s="37">
        <f t="shared" si="0"/>
        <v>0</v>
      </c>
      <c r="F18" s="37">
        <v>212500</v>
      </c>
      <c r="G18" s="37">
        <v>205886</v>
      </c>
      <c r="H18" s="38">
        <f t="shared" si="1"/>
        <v>418386</v>
      </c>
      <c r="I18" s="37">
        <v>226971</v>
      </c>
      <c r="J18" s="37">
        <v>218564</v>
      </c>
      <c r="K18" s="38">
        <f>I18+J18</f>
        <v>445535</v>
      </c>
      <c r="L18" s="37">
        <v>235591</v>
      </c>
      <c r="M18" s="37">
        <v>226018</v>
      </c>
      <c r="N18" s="38">
        <f t="shared" si="3"/>
        <v>461609</v>
      </c>
      <c r="O18" s="37">
        <v>247557</v>
      </c>
      <c r="P18" s="37">
        <v>236557</v>
      </c>
      <c r="Q18" s="38">
        <f t="shared" si="4"/>
        <v>484114</v>
      </c>
      <c r="R18" s="37">
        <v>268469</v>
      </c>
      <c r="S18" s="37">
        <v>257431</v>
      </c>
      <c r="T18" s="38">
        <f t="shared" si="5"/>
        <v>525900</v>
      </c>
      <c r="U18" s="37">
        <f t="shared" si="13"/>
        <v>1191088</v>
      </c>
      <c r="V18" s="37">
        <f t="shared" si="13"/>
        <v>1144456</v>
      </c>
      <c r="W18" s="37">
        <f t="shared" si="14"/>
        <v>2335544</v>
      </c>
      <c r="X18" s="37">
        <v>275016</v>
      </c>
      <c r="Y18" s="37">
        <v>260036</v>
      </c>
      <c r="Z18" s="38">
        <f t="shared" si="6"/>
        <v>535052</v>
      </c>
      <c r="AA18" s="37">
        <v>279788</v>
      </c>
      <c r="AB18" s="37">
        <v>259183</v>
      </c>
      <c r="AC18" s="38">
        <f t="shared" si="7"/>
        <v>538971</v>
      </c>
      <c r="AD18" s="37">
        <v>287485</v>
      </c>
      <c r="AE18" s="37">
        <v>267651</v>
      </c>
      <c r="AF18" s="38">
        <f t="shared" si="8"/>
        <v>555136</v>
      </c>
      <c r="AG18" s="37">
        <f t="shared" si="15"/>
        <v>842289</v>
      </c>
      <c r="AH18" s="37">
        <f t="shared" si="15"/>
        <v>786870</v>
      </c>
      <c r="AI18" s="37">
        <f t="shared" si="16"/>
        <v>1629159</v>
      </c>
      <c r="AJ18" s="37">
        <f t="shared" si="17"/>
        <v>2033377</v>
      </c>
      <c r="AK18" s="37">
        <f t="shared" si="17"/>
        <v>1931326</v>
      </c>
      <c r="AL18" s="37">
        <f t="shared" si="18"/>
        <v>3964703</v>
      </c>
      <c r="AM18" s="37">
        <v>283097</v>
      </c>
      <c r="AN18" s="37">
        <v>267466</v>
      </c>
      <c r="AO18" s="38">
        <f t="shared" si="9"/>
        <v>550563</v>
      </c>
      <c r="AP18" s="37">
        <v>252383</v>
      </c>
      <c r="AQ18" s="37">
        <v>250843</v>
      </c>
      <c r="AR18" s="38">
        <f t="shared" si="10"/>
        <v>503226</v>
      </c>
      <c r="AS18" s="37">
        <f t="shared" si="19"/>
        <v>535480</v>
      </c>
      <c r="AT18" s="37">
        <f t="shared" si="19"/>
        <v>518309</v>
      </c>
      <c r="AU18" s="37">
        <f t="shared" si="20"/>
        <v>1053789</v>
      </c>
      <c r="AV18" s="37">
        <f t="shared" si="21"/>
        <v>2568857</v>
      </c>
      <c r="AW18" s="37">
        <f t="shared" si="21"/>
        <v>2449635</v>
      </c>
      <c r="AX18" s="37">
        <f t="shared" si="22"/>
        <v>5018492</v>
      </c>
      <c r="AY18" s="37">
        <v>174649</v>
      </c>
      <c r="AZ18" s="37">
        <v>190908</v>
      </c>
      <c r="BA18" s="38">
        <f t="shared" si="26"/>
        <v>365557</v>
      </c>
      <c r="BB18" s="37">
        <v>162625</v>
      </c>
      <c r="BC18" s="37">
        <v>183436</v>
      </c>
      <c r="BD18" s="38">
        <f t="shared" si="11"/>
        <v>346061</v>
      </c>
      <c r="BE18" s="37">
        <f t="shared" si="27"/>
        <v>337274</v>
      </c>
      <c r="BF18" s="37">
        <f t="shared" si="27"/>
        <v>374344</v>
      </c>
      <c r="BG18" s="37">
        <f t="shared" si="28"/>
        <v>711618</v>
      </c>
      <c r="BH18" s="37">
        <f t="shared" si="12"/>
        <v>2906131</v>
      </c>
      <c r="BI18" s="37">
        <f t="shared" si="12"/>
        <v>2823979</v>
      </c>
      <c r="BJ18" s="37">
        <f t="shared" si="23"/>
        <v>5730110</v>
      </c>
      <c r="BK18" s="37">
        <f t="shared" si="24"/>
        <v>2906131</v>
      </c>
      <c r="BL18" s="37">
        <f t="shared" si="24"/>
        <v>2823979</v>
      </c>
      <c r="BM18" s="37">
        <f t="shared" si="25"/>
        <v>5730110</v>
      </c>
    </row>
    <row r="19" spans="1:65" s="58" customFormat="1" ht="18.75" customHeight="1" x14ac:dyDescent="0.25">
      <c r="A19" s="35">
        <v>14</v>
      </c>
      <c r="B19" s="36" t="s">
        <v>27</v>
      </c>
      <c r="C19" s="37">
        <v>0</v>
      </c>
      <c r="D19" s="37">
        <v>0</v>
      </c>
      <c r="E19" s="37">
        <f t="shared" si="0"/>
        <v>0</v>
      </c>
      <c r="F19" s="37">
        <v>1218377</v>
      </c>
      <c r="G19" s="37">
        <v>1119120</v>
      </c>
      <c r="H19" s="38">
        <f t="shared" si="1"/>
        <v>2337497</v>
      </c>
      <c r="I19" s="37">
        <v>1138412</v>
      </c>
      <c r="J19" s="37">
        <v>1091123</v>
      </c>
      <c r="K19" s="38">
        <f t="shared" si="2"/>
        <v>2229535</v>
      </c>
      <c r="L19" s="37">
        <v>1061320</v>
      </c>
      <c r="M19" s="37">
        <v>1053095</v>
      </c>
      <c r="N19" s="38">
        <f t="shared" si="3"/>
        <v>2114415</v>
      </c>
      <c r="O19" s="37">
        <v>1029083</v>
      </c>
      <c r="P19" s="37">
        <v>1015164</v>
      </c>
      <c r="Q19" s="38">
        <f t="shared" si="4"/>
        <v>2044247</v>
      </c>
      <c r="R19" s="37">
        <v>966391</v>
      </c>
      <c r="S19" s="37">
        <v>965397</v>
      </c>
      <c r="T19" s="38">
        <f t="shared" si="5"/>
        <v>1931788</v>
      </c>
      <c r="U19" s="37">
        <f t="shared" si="13"/>
        <v>5413583</v>
      </c>
      <c r="V19" s="37">
        <f t="shared" si="13"/>
        <v>5243899</v>
      </c>
      <c r="W19" s="37">
        <f t="shared" si="14"/>
        <v>10657482</v>
      </c>
      <c r="X19" s="37">
        <v>856666</v>
      </c>
      <c r="Y19" s="37">
        <v>855544</v>
      </c>
      <c r="Z19" s="38">
        <f t="shared" si="6"/>
        <v>1712210</v>
      </c>
      <c r="AA19" s="37">
        <v>814566</v>
      </c>
      <c r="AB19" s="37">
        <v>801909</v>
      </c>
      <c r="AC19" s="38">
        <f t="shared" si="7"/>
        <v>1616475</v>
      </c>
      <c r="AD19" s="37">
        <v>737824</v>
      </c>
      <c r="AE19" s="37">
        <v>697572</v>
      </c>
      <c r="AF19" s="38">
        <f t="shared" si="8"/>
        <v>1435396</v>
      </c>
      <c r="AG19" s="37">
        <f t="shared" si="15"/>
        <v>2409056</v>
      </c>
      <c r="AH19" s="37">
        <f t="shared" si="15"/>
        <v>2355025</v>
      </c>
      <c r="AI19" s="37">
        <f t="shared" si="16"/>
        <v>4764081</v>
      </c>
      <c r="AJ19" s="37">
        <f t="shared" si="17"/>
        <v>7822639</v>
      </c>
      <c r="AK19" s="37">
        <f t="shared" si="17"/>
        <v>7598924</v>
      </c>
      <c r="AL19" s="37">
        <f t="shared" si="18"/>
        <v>15421563</v>
      </c>
      <c r="AM19" s="37">
        <v>697886</v>
      </c>
      <c r="AN19" s="37">
        <v>431540</v>
      </c>
      <c r="AO19" s="38">
        <f t="shared" si="9"/>
        <v>1129426</v>
      </c>
      <c r="AP19" s="37">
        <v>590860</v>
      </c>
      <c r="AQ19" s="37">
        <v>361887</v>
      </c>
      <c r="AR19" s="38">
        <f t="shared" si="10"/>
        <v>952747</v>
      </c>
      <c r="AS19" s="37">
        <f t="shared" si="19"/>
        <v>1288746</v>
      </c>
      <c r="AT19" s="37">
        <f t="shared" si="19"/>
        <v>793427</v>
      </c>
      <c r="AU19" s="37">
        <f t="shared" si="20"/>
        <v>2082173</v>
      </c>
      <c r="AV19" s="37">
        <f t="shared" si="21"/>
        <v>9111385</v>
      </c>
      <c r="AW19" s="37">
        <f t="shared" si="21"/>
        <v>8392351</v>
      </c>
      <c r="AX19" s="37">
        <f t="shared" si="22"/>
        <v>17503736</v>
      </c>
      <c r="AY19" s="37">
        <v>438187</v>
      </c>
      <c r="AZ19" s="37">
        <v>285926</v>
      </c>
      <c r="BA19" s="38">
        <f t="shared" si="26"/>
        <v>724113</v>
      </c>
      <c r="BB19" s="37">
        <v>435771</v>
      </c>
      <c r="BC19" s="37">
        <v>273320</v>
      </c>
      <c r="BD19" s="38">
        <f t="shared" si="11"/>
        <v>709091</v>
      </c>
      <c r="BE19" s="37">
        <f t="shared" si="27"/>
        <v>873958</v>
      </c>
      <c r="BF19" s="37">
        <f t="shared" si="27"/>
        <v>559246</v>
      </c>
      <c r="BG19" s="37">
        <f t="shared" si="28"/>
        <v>1433204</v>
      </c>
      <c r="BH19" s="37">
        <f t="shared" si="12"/>
        <v>9985343</v>
      </c>
      <c r="BI19" s="37">
        <f t="shared" si="12"/>
        <v>8951597</v>
      </c>
      <c r="BJ19" s="37">
        <f t="shared" si="23"/>
        <v>18936940</v>
      </c>
      <c r="BK19" s="37">
        <f t="shared" si="24"/>
        <v>9985343</v>
      </c>
      <c r="BL19" s="37">
        <f t="shared" si="24"/>
        <v>8951597</v>
      </c>
      <c r="BM19" s="37">
        <f t="shared" si="25"/>
        <v>18936940</v>
      </c>
    </row>
    <row r="20" spans="1:65" s="58" customFormat="1" ht="18.75" customHeight="1" x14ac:dyDescent="0.25">
      <c r="A20" s="35">
        <v>15</v>
      </c>
      <c r="B20" s="36" t="s">
        <v>28</v>
      </c>
      <c r="C20" s="36">
        <v>1259699</v>
      </c>
      <c r="D20" s="36">
        <v>1107107</v>
      </c>
      <c r="E20" s="37">
        <f t="shared" si="0"/>
        <v>2366806</v>
      </c>
      <c r="F20" s="36">
        <v>1101452</v>
      </c>
      <c r="G20" s="36">
        <v>991433</v>
      </c>
      <c r="H20" s="38">
        <f t="shared" si="1"/>
        <v>2092885</v>
      </c>
      <c r="I20" s="36">
        <v>1123361</v>
      </c>
      <c r="J20" s="36">
        <v>1009705</v>
      </c>
      <c r="K20" s="38">
        <f t="shared" si="2"/>
        <v>2133066</v>
      </c>
      <c r="L20" s="36">
        <v>1099143</v>
      </c>
      <c r="M20" s="36">
        <v>980205</v>
      </c>
      <c r="N20" s="38">
        <f t="shared" si="3"/>
        <v>2079348</v>
      </c>
      <c r="O20" s="36">
        <v>1090609</v>
      </c>
      <c r="P20" s="36">
        <v>961218</v>
      </c>
      <c r="Q20" s="38">
        <f t="shared" si="4"/>
        <v>2051827</v>
      </c>
      <c r="R20" s="36">
        <v>1075315</v>
      </c>
      <c r="S20" s="36">
        <v>950360</v>
      </c>
      <c r="T20" s="38">
        <f t="shared" si="5"/>
        <v>2025675</v>
      </c>
      <c r="U20" s="37">
        <f t="shared" si="13"/>
        <v>5489880</v>
      </c>
      <c r="V20" s="37">
        <f t="shared" si="13"/>
        <v>4892921</v>
      </c>
      <c r="W20" s="37">
        <f t="shared" si="14"/>
        <v>10382801</v>
      </c>
      <c r="X20" s="36">
        <v>1058261</v>
      </c>
      <c r="Y20" s="36">
        <v>934751</v>
      </c>
      <c r="Z20" s="38">
        <f t="shared" si="6"/>
        <v>1993012</v>
      </c>
      <c r="AA20" s="36">
        <v>1010232</v>
      </c>
      <c r="AB20" s="36">
        <v>887213</v>
      </c>
      <c r="AC20" s="38">
        <f t="shared" si="7"/>
        <v>1897445</v>
      </c>
      <c r="AD20" s="36">
        <v>962055</v>
      </c>
      <c r="AE20" s="36">
        <v>843110</v>
      </c>
      <c r="AF20" s="38">
        <f t="shared" si="8"/>
        <v>1805165</v>
      </c>
      <c r="AG20" s="37">
        <f t="shared" si="15"/>
        <v>3030548</v>
      </c>
      <c r="AH20" s="37">
        <f t="shared" si="15"/>
        <v>2665074</v>
      </c>
      <c r="AI20" s="37">
        <f t="shared" si="16"/>
        <v>5695622</v>
      </c>
      <c r="AJ20" s="37">
        <f t="shared" si="17"/>
        <v>8520428</v>
      </c>
      <c r="AK20" s="37">
        <f t="shared" si="17"/>
        <v>7557995</v>
      </c>
      <c r="AL20" s="37">
        <f t="shared" si="18"/>
        <v>16078423</v>
      </c>
      <c r="AM20" s="36">
        <v>862190</v>
      </c>
      <c r="AN20" s="36">
        <v>747948</v>
      </c>
      <c r="AO20" s="36">
        <f t="shared" si="9"/>
        <v>1610138</v>
      </c>
      <c r="AP20" s="36">
        <v>786472</v>
      </c>
      <c r="AQ20" s="36">
        <v>679066</v>
      </c>
      <c r="AR20" s="36">
        <f t="shared" si="10"/>
        <v>1465538</v>
      </c>
      <c r="AS20" s="37">
        <f t="shared" si="19"/>
        <v>1648662</v>
      </c>
      <c r="AT20" s="37">
        <f t="shared" si="19"/>
        <v>1427014</v>
      </c>
      <c r="AU20" s="37">
        <f t="shared" si="20"/>
        <v>3075676</v>
      </c>
      <c r="AV20" s="37">
        <f t="shared" si="21"/>
        <v>10169090</v>
      </c>
      <c r="AW20" s="37">
        <f t="shared" si="21"/>
        <v>8985009</v>
      </c>
      <c r="AX20" s="37">
        <f t="shared" si="22"/>
        <v>19154099</v>
      </c>
      <c r="AY20" s="36">
        <v>688212</v>
      </c>
      <c r="AZ20" s="36">
        <v>525102</v>
      </c>
      <c r="BA20" s="38">
        <f t="shared" si="26"/>
        <v>1213314</v>
      </c>
      <c r="BB20" s="36">
        <v>665003</v>
      </c>
      <c r="BC20" s="36">
        <v>507394</v>
      </c>
      <c r="BD20" s="38">
        <f t="shared" si="11"/>
        <v>1172397</v>
      </c>
      <c r="BE20" s="37">
        <f t="shared" si="27"/>
        <v>1353215</v>
      </c>
      <c r="BF20" s="37">
        <f t="shared" si="27"/>
        <v>1032496</v>
      </c>
      <c r="BG20" s="37">
        <f t="shared" si="28"/>
        <v>2385711</v>
      </c>
      <c r="BH20" s="37">
        <f t="shared" si="12"/>
        <v>11522305</v>
      </c>
      <c r="BI20" s="37">
        <f t="shared" si="12"/>
        <v>10017505</v>
      </c>
      <c r="BJ20" s="37">
        <f t="shared" si="23"/>
        <v>21539810</v>
      </c>
      <c r="BK20" s="37">
        <f t="shared" si="24"/>
        <v>12782004</v>
      </c>
      <c r="BL20" s="37">
        <f t="shared" si="24"/>
        <v>11124612</v>
      </c>
      <c r="BM20" s="37">
        <f t="shared" si="25"/>
        <v>23906616</v>
      </c>
    </row>
    <row r="21" spans="1:65" s="58" customFormat="1" ht="18.75" customHeight="1" x14ac:dyDescent="0.25">
      <c r="A21" s="35">
        <v>16</v>
      </c>
      <c r="B21" s="36" t="s">
        <v>29</v>
      </c>
      <c r="C21" s="37">
        <v>59658</v>
      </c>
      <c r="D21" s="37">
        <v>50723</v>
      </c>
      <c r="E21" s="37">
        <f t="shared" si="0"/>
        <v>110381</v>
      </c>
      <c r="F21" s="37">
        <v>48859</v>
      </c>
      <c r="G21" s="37">
        <v>45496</v>
      </c>
      <c r="H21" s="38">
        <f>F21+G21</f>
        <v>94355</v>
      </c>
      <c r="I21" s="37">
        <v>43138</v>
      </c>
      <c r="J21" s="37">
        <v>40251</v>
      </c>
      <c r="K21" s="38">
        <f>I21+J21</f>
        <v>83389</v>
      </c>
      <c r="L21" s="37">
        <v>36329</v>
      </c>
      <c r="M21" s="37">
        <v>35679</v>
      </c>
      <c r="N21" s="38">
        <f>L21+M21</f>
        <v>72008</v>
      </c>
      <c r="O21" s="37">
        <v>33570</v>
      </c>
      <c r="P21" s="37">
        <v>29396</v>
      </c>
      <c r="Q21" s="38">
        <f>O21+P21</f>
        <v>62966</v>
      </c>
      <c r="R21" s="37">
        <v>28552</v>
      </c>
      <c r="S21" s="37">
        <v>27684</v>
      </c>
      <c r="T21" s="38">
        <f>R21+S21</f>
        <v>56236</v>
      </c>
      <c r="U21" s="37">
        <f t="shared" si="13"/>
        <v>190448</v>
      </c>
      <c r="V21" s="37">
        <f t="shared" si="13"/>
        <v>178506</v>
      </c>
      <c r="W21" s="37">
        <f t="shared" si="14"/>
        <v>368954</v>
      </c>
      <c r="X21" s="37">
        <v>30491</v>
      </c>
      <c r="Y21" s="37">
        <v>26632</v>
      </c>
      <c r="Z21" s="38">
        <f>X21+Y21</f>
        <v>57123</v>
      </c>
      <c r="AA21" s="37">
        <v>23761</v>
      </c>
      <c r="AB21" s="37">
        <v>22551</v>
      </c>
      <c r="AC21" s="38">
        <f t="shared" si="7"/>
        <v>46312</v>
      </c>
      <c r="AD21" s="37">
        <v>23388</v>
      </c>
      <c r="AE21" s="37">
        <v>21428</v>
      </c>
      <c r="AF21" s="38">
        <f>AD21+AE21</f>
        <v>44816</v>
      </c>
      <c r="AG21" s="37">
        <f t="shared" si="15"/>
        <v>77640</v>
      </c>
      <c r="AH21" s="37">
        <f t="shared" si="15"/>
        <v>70611</v>
      </c>
      <c r="AI21" s="37">
        <f t="shared" si="16"/>
        <v>148251</v>
      </c>
      <c r="AJ21" s="37">
        <f t="shared" si="17"/>
        <v>268088</v>
      </c>
      <c r="AK21" s="37">
        <f t="shared" si="17"/>
        <v>249117</v>
      </c>
      <c r="AL21" s="37">
        <f t="shared" si="18"/>
        <v>517205</v>
      </c>
      <c r="AM21" s="37">
        <v>19785</v>
      </c>
      <c r="AN21" s="37">
        <v>18470</v>
      </c>
      <c r="AO21" s="38">
        <f>AM21+AN21</f>
        <v>38255</v>
      </c>
      <c r="AP21" s="37">
        <v>23366</v>
      </c>
      <c r="AQ21" s="37">
        <v>22338</v>
      </c>
      <c r="AR21" s="38">
        <f>AP21+AQ21</f>
        <v>45704</v>
      </c>
      <c r="AS21" s="37">
        <f t="shared" si="19"/>
        <v>43151</v>
      </c>
      <c r="AT21" s="37">
        <f t="shared" si="19"/>
        <v>40808</v>
      </c>
      <c r="AU21" s="37">
        <f t="shared" si="20"/>
        <v>83959</v>
      </c>
      <c r="AV21" s="37">
        <f t="shared" si="21"/>
        <v>311239</v>
      </c>
      <c r="AW21" s="37">
        <f t="shared" si="21"/>
        <v>289925</v>
      </c>
      <c r="AX21" s="37">
        <f t="shared" si="22"/>
        <v>601164</v>
      </c>
      <c r="AY21" s="37">
        <v>8667</v>
      </c>
      <c r="AZ21" s="37">
        <v>7516</v>
      </c>
      <c r="BA21" s="38">
        <f>AY21+AZ21</f>
        <v>16183</v>
      </c>
      <c r="BB21" s="37">
        <v>10856</v>
      </c>
      <c r="BC21" s="37">
        <v>9146</v>
      </c>
      <c r="BD21" s="38">
        <f>BB21+BC21</f>
        <v>20002</v>
      </c>
      <c r="BE21" s="37">
        <f t="shared" si="27"/>
        <v>19523</v>
      </c>
      <c r="BF21" s="37">
        <f t="shared" si="27"/>
        <v>16662</v>
      </c>
      <c r="BG21" s="37">
        <f t="shared" si="28"/>
        <v>36185</v>
      </c>
      <c r="BH21" s="37">
        <f t="shared" si="12"/>
        <v>330762</v>
      </c>
      <c r="BI21" s="37">
        <f t="shared" si="12"/>
        <v>306587</v>
      </c>
      <c r="BJ21" s="37">
        <f t="shared" si="23"/>
        <v>637349</v>
      </c>
      <c r="BK21" s="37">
        <f t="shared" si="24"/>
        <v>390420</v>
      </c>
      <c r="BL21" s="37">
        <f t="shared" si="24"/>
        <v>357310</v>
      </c>
      <c r="BM21" s="37">
        <f t="shared" si="25"/>
        <v>747730</v>
      </c>
    </row>
    <row r="22" spans="1:65" s="58" customFormat="1" ht="18.75" customHeight="1" x14ac:dyDescent="0.25">
      <c r="A22" s="35">
        <v>17</v>
      </c>
      <c r="B22" s="36" t="s">
        <v>30</v>
      </c>
      <c r="C22" s="37">
        <v>147141</v>
      </c>
      <c r="D22" s="37">
        <v>144606</v>
      </c>
      <c r="E22" s="37">
        <f t="shared" si="0"/>
        <v>291747</v>
      </c>
      <c r="F22" s="37">
        <v>75087</v>
      </c>
      <c r="G22" s="37">
        <v>73890</v>
      </c>
      <c r="H22" s="37">
        <f t="shared" si="1"/>
        <v>148977</v>
      </c>
      <c r="I22" s="37">
        <v>55654</v>
      </c>
      <c r="J22" s="37">
        <v>54316</v>
      </c>
      <c r="K22" s="38">
        <f t="shared" si="2"/>
        <v>109970</v>
      </c>
      <c r="L22" s="37">
        <v>47823</v>
      </c>
      <c r="M22" s="37">
        <v>48737</v>
      </c>
      <c r="N22" s="38">
        <f t="shared" si="3"/>
        <v>96560</v>
      </c>
      <c r="O22" s="37">
        <v>40791</v>
      </c>
      <c r="P22" s="37">
        <v>40436</v>
      </c>
      <c r="Q22" s="38">
        <f t="shared" si="4"/>
        <v>81227</v>
      </c>
      <c r="R22" s="37">
        <v>37888</v>
      </c>
      <c r="S22" s="37">
        <v>40432</v>
      </c>
      <c r="T22" s="38">
        <f t="shared" si="5"/>
        <v>78320</v>
      </c>
      <c r="U22" s="37">
        <f t="shared" si="13"/>
        <v>257243</v>
      </c>
      <c r="V22" s="37">
        <f t="shared" si="13"/>
        <v>257811</v>
      </c>
      <c r="W22" s="37">
        <f t="shared" si="14"/>
        <v>515054</v>
      </c>
      <c r="X22" s="37">
        <v>31803</v>
      </c>
      <c r="Y22" s="37">
        <v>34795</v>
      </c>
      <c r="Z22" s="38">
        <f t="shared" si="6"/>
        <v>66598</v>
      </c>
      <c r="AA22" s="37">
        <v>26968</v>
      </c>
      <c r="AB22" s="37">
        <v>30266</v>
      </c>
      <c r="AC22" s="38">
        <f t="shared" si="7"/>
        <v>57234</v>
      </c>
      <c r="AD22" s="37">
        <v>16488</v>
      </c>
      <c r="AE22" s="37">
        <v>18864</v>
      </c>
      <c r="AF22" s="38">
        <f t="shared" si="8"/>
        <v>35352</v>
      </c>
      <c r="AG22" s="37">
        <f t="shared" si="15"/>
        <v>75259</v>
      </c>
      <c r="AH22" s="37">
        <f t="shared" si="15"/>
        <v>83925</v>
      </c>
      <c r="AI22" s="37">
        <f t="shared" si="16"/>
        <v>159184</v>
      </c>
      <c r="AJ22" s="37">
        <f t="shared" si="17"/>
        <v>332502</v>
      </c>
      <c r="AK22" s="37">
        <f t="shared" si="17"/>
        <v>341736</v>
      </c>
      <c r="AL22" s="37">
        <f t="shared" si="18"/>
        <v>674238</v>
      </c>
      <c r="AM22" s="37">
        <v>15331</v>
      </c>
      <c r="AN22" s="37">
        <v>15247</v>
      </c>
      <c r="AO22" s="38">
        <f t="shared" si="9"/>
        <v>30578</v>
      </c>
      <c r="AP22" s="37">
        <v>12211</v>
      </c>
      <c r="AQ22" s="37">
        <v>12811</v>
      </c>
      <c r="AR22" s="38">
        <f t="shared" si="10"/>
        <v>25022</v>
      </c>
      <c r="AS22" s="37">
        <f t="shared" si="19"/>
        <v>27542</v>
      </c>
      <c r="AT22" s="37">
        <f t="shared" si="19"/>
        <v>28058</v>
      </c>
      <c r="AU22" s="37">
        <f t="shared" si="20"/>
        <v>55600</v>
      </c>
      <c r="AV22" s="37">
        <f t="shared" si="21"/>
        <v>360044</v>
      </c>
      <c r="AW22" s="37">
        <f t="shared" si="21"/>
        <v>369794</v>
      </c>
      <c r="AX22" s="37">
        <f t="shared" si="22"/>
        <v>729838</v>
      </c>
      <c r="AY22" s="37">
        <v>4585</v>
      </c>
      <c r="AZ22" s="37">
        <v>5598</v>
      </c>
      <c r="BA22" s="38">
        <f>AY22+AZ22</f>
        <v>10183</v>
      </c>
      <c r="BB22" s="37">
        <v>3515</v>
      </c>
      <c r="BC22" s="37">
        <v>4382</v>
      </c>
      <c r="BD22" s="38">
        <f t="shared" si="11"/>
        <v>7897</v>
      </c>
      <c r="BE22" s="37">
        <f t="shared" si="27"/>
        <v>8100</v>
      </c>
      <c r="BF22" s="37">
        <f t="shared" si="27"/>
        <v>9980</v>
      </c>
      <c r="BG22" s="37">
        <f t="shared" si="28"/>
        <v>18080</v>
      </c>
      <c r="BH22" s="37">
        <f t="shared" si="12"/>
        <v>368144</v>
      </c>
      <c r="BI22" s="37">
        <f t="shared" si="12"/>
        <v>379774</v>
      </c>
      <c r="BJ22" s="37">
        <f t="shared" si="23"/>
        <v>747918</v>
      </c>
      <c r="BK22" s="37">
        <f t="shared" si="24"/>
        <v>515285</v>
      </c>
      <c r="BL22" s="37">
        <f t="shared" si="24"/>
        <v>524380</v>
      </c>
      <c r="BM22" s="37">
        <f t="shared" si="25"/>
        <v>1039665</v>
      </c>
    </row>
    <row r="23" spans="1:65" s="58" customFormat="1" ht="18.75" customHeight="1" x14ac:dyDescent="0.25">
      <c r="A23" s="35">
        <v>18</v>
      </c>
      <c r="B23" s="36" t="s">
        <v>31</v>
      </c>
      <c r="C23" s="41">
        <v>19823</v>
      </c>
      <c r="D23" s="41">
        <v>18819</v>
      </c>
      <c r="E23" s="37">
        <f t="shared" si="0"/>
        <v>38642</v>
      </c>
      <c r="F23" s="41">
        <v>20979</v>
      </c>
      <c r="G23" s="41">
        <v>19019</v>
      </c>
      <c r="H23" s="38">
        <f t="shared" si="1"/>
        <v>39998</v>
      </c>
      <c r="I23" s="41">
        <v>16214</v>
      </c>
      <c r="J23" s="41">
        <v>14896</v>
      </c>
      <c r="K23" s="38">
        <f t="shared" si="2"/>
        <v>31110</v>
      </c>
      <c r="L23" s="41">
        <v>15299</v>
      </c>
      <c r="M23" s="41">
        <v>14028</v>
      </c>
      <c r="N23" s="38">
        <f t="shared" si="3"/>
        <v>29327</v>
      </c>
      <c r="O23" s="41">
        <v>14005</v>
      </c>
      <c r="P23" s="41">
        <v>13070</v>
      </c>
      <c r="Q23" s="38">
        <f t="shared" si="4"/>
        <v>27075</v>
      </c>
      <c r="R23" s="41">
        <v>12045</v>
      </c>
      <c r="S23" s="41">
        <v>11046</v>
      </c>
      <c r="T23" s="38">
        <f t="shared" si="5"/>
        <v>23091</v>
      </c>
      <c r="U23" s="37">
        <f t="shared" si="13"/>
        <v>78542</v>
      </c>
      <c r="V23" s="37">
        <f t="shared" si="13"/>
        <v>72059</v>
      </c>
      <c r="W23" s="37">
        <f t="shared" si="14"/>
        <v>150601</v>
      </c>
      <c r="X23" s="41">
        <v>11817</v>
      </c>
      <c r="Y23" s="41">
        <v>10658</v>
      </c>
      <c r="Z23" s="38">
        <f t="shared" si="6"/>
        <v>22475</v>
      </c>
      <c r="AA23" s="41">
        <v>11315</v>
      </c>
      <c r="AB23" s="41">
        <v>10526</v>
      </c>
      <c r="AC23" s="38">
        <f t="shared" si="7"/>
        <v>21841</v>
      </c>
      <c r="AD23" s="41">
        <v>10613</v>
      </c>
      <c r="AE23" s="41">
        <v>10077</v>
      </c>
      <c r="AF23" s="38">
        <f t="shared" si="8"/>
        <v>20690</v>
      </c>
      <c r="AG23" s="37">
        <f t="shared" si="15"/>
        <v>33745</v>
      </c>
      <c r="AH23" s="37">
        <f t="shared" si="15"/>
        <v>31261</v>
      </c>
      <c r="AI23" s="37">
        <f t="shared" si="16"/>
        <v>65006</v>
      </c>
      <c r="AJ23" s="37">
        <f t="shared" si="17"/>
        <v>112287</v>
      </c>
      <c r="AK23" s="37">
        <f t="shared" si="17"/>
        <v>103320</v>
      </c>
      <c r="AL23" s="37">
        <f t="shared" si="18"/>
        <v>215607</v>
      </c>
      <c r="AM23" s="41">
        <v>8563</v>
      </c>
      <c r="AN23" s="41">
        <v>8711</v>
      </c>
      <c r="AO23" s="38">
        <f t="shared" si="9"/>
        <v>17274</v>
      </c>
      <c r="AP23" s="41">
        <v>7038</v>
      </c>
      <c r="AQ23" s="41">
        <v>7161</v>
      </c>
      <c r="AR23" s="38">
        <f t="shared" si="10"/>
        <v>14199</v>
      </c>
      <c r="AS23" s="37">
        <f t="shared" si="19"/>
        <v>15601</v>
      </c>
      <c r="AT23" s="37">
        <f t="shared" si="19"/>
        <v>15872</v>
      </c>
      <c r="AU23" s="37">
        <f t="shared" si="20"/>
        <v>31473</v>
      </c>
      <c r="AV23" s="37">
        <f t="shared" si="21"/>
        <v>127888</v>
      </c>
      <c r="AW23" s="37">
        <f t="shared" si="21"/>
        <v>119192</v>
      </c>
      <c r="AX23" s="37">
        <f t="shared" si="22"/>
        <v>247080</v>
      </c>
      <c r="AY23" s="41">
        <v>4863</v>
      </c>
      <c r="AZ23" s="41">
        <v>4733</v>
      </c>
      <c r="BA23" s="38">
        <f t="shared" si="26"/>
        <v>9596</v>
      </c>
      <c r="BB23" s="41">
        <v>4411</v>
      </c>
      <c r="BC23" s="37">
        <v>4430</v>
      </c>
      <c r="BD23" s="38">
        <f t="shared" si="11"/>
        <v>8841</v>
      </c>
      <c r="BE23" s="37">
        <f t="shared" si="27"/>
        <v>9274</v>
      </c>
      <c r="BF23" s="37">
        <f t="shared" si="27"/>
        <v>9163</v>
      </c>
      <c r="BG23" s="37">
        <f t="shared" si="28"/>
        <v>18437</v>
      </c>
      <c r="BH23" s="37">
        <f t="shared" si="12"/>
        <v>137162</v>
      </c>
      <c r="BI23" s="37">
        <f t="shared" si="12"/>
        <v>128355</v>
      </c>
      <c r="BJ23" s="37">
        <f t="shared" si="23"/>
        <v>265517</v>
      </c>
      <c r="BK23" s="37">
        <f t="shared" si="24"/>
        <v>156985</v>
      </c>
      <c r="BL23" s="37">
        <f t="shared" si="24"/>
        <v>147174</v>
      </c>
      <c r="BM23" s="37">
        <f t="shared" si="25"/>
        <v>304159</v>
      </c>
    </row>
    <row r="24" spans="1:65" s="58" customFormat="1" ht="18.75" customHeight="1" x14ac:dyDescent="0.25">
      <c r="A24" s="35">
        <v>19</v>
      </c>
      <c r="B24" s="36" t="s">
        <v>55</v>
      </c>
      <c r="C24" s="37">
        <v>62459</v>
      </c>
      <c r="D24" s="37">
        <v>54609</v>
      </c>
      <c r="E24" s="37">
        <f t="shared" si="0"/>
        <v>117068</v>
      </c>
      <c r="F24" s="37">
        <v>28379</v>
      </c>
      <c r="G24" s="37">
        <v>25849</v>
      </c>
      <c r="H24" s="38">
        <f t="shared" si="1"/>
        <v>54228</v>
      </c>
      <c r="I24" s="37">
        <v>25200</v>
      </c>
      <c r="J24" s="37">
        <v>24649</v>
      </c>
      <c r="K24" s="38">
        <f t="shared" si="2"/>
        <v>49849</v>
      </c>
      <c r="L24" s="37">
        <v>22954</v>
      </c>
      <c r="M24" s="37">
        <v>21110</v>
      </c>
      <c r="N24" s="38">
        <f t="shared" si="3"/>
        <v>44064</v>
      </c>
      <c r="O24" s="37">
        <v>19817</v>
      </c>
      <c r="P24" s="37">
        <v>18517</v>
      </c>
      <c r="Q24" s="38">
        <f t="shared" si="4"/>
        <v>38334</v>
      </c>
      <c r="R24" s="37">
        <v>17451</v>
      </c>
      <c r="S24" s="37">
        <v>15878</v>
      </c>
      <c r="T24" s="38">
        <f t="shared" si="5"/>
        <v>33329</v>
      </c>
      <c r="U24" s="37">
        <f t="shared" si="13"/>
        <v>113801</v>
      </c>
      <c r="V24" s="37">
        <f t="shared" si="13"/>
        <v>106003</v>
      </c>
      <c r="W24" s="37">
        <f t="shared" si="14"/>
        <v>219804</v>
      </c>
      <c r="X24" s="37">
        <v>15717</v>
      </c>
      <c r="Y24" s="37">
        <v>15796</v>
      </c>
      <c r="Z24" s="38">
        <f t="shared" si="6"/>
        <v>31513</v>
      </c>
      <c r="AA24" s="37">
        <v>15270</v>
      </c>
      <c r="AB24" s="37">
        <v>14120</v>
      </c>
      <c r="AC24" s="38">
        <f t="shared" si="7"/>
        <v>29390</v>
      </c>
      <c r="AD24" s="37">
        <v>15117</v>
      </c>
      <c r="AE24" s="37">
        <v>14206</v>
      </c>
      <c r="AF24" s="38">
        <f t="shared" si="8"/>
        <v>29323</v>
      </c>
      <c r="AG24" s="37">
        <f t="shared" si="15"/>
        <v>46104</v>
      </c>
      <c r="AH24" s="37">
        <f t="shared" si="15"/>
        <v>44122</v>
      </c>
      <c r="AI24" s="37">
        <f t="shared" si="16"/>
        <v>90226</v>
      </c>
      <c r="AJ24" s="37">
        <f t="shared" si="17"/>
        <v>159905</v>
      </c>
      <c r="AK24" s="37">
        <f t="shared" si="17"/>
        <v>150125</v>
      </c>
      <c r="AL24" s="37">
        <f t="shared" si="18"/>
        <v>310030</v>
      </c>
      <c r="AM24" s="37">
        <v>9160</v>
      </c>
      <c r="AN24" s="37">
        <v>9022</v>
      </c>
      <c r="AO24" s="38">
        <f t="shared" si="9"/>
        <v>18182</v>
      </c>
      <c r="AP24" s="37">
        <v>6913</v>
      </c>
      <c r="AQ24" s="37">
        <v>6905</v>
      </c>
      <c r="AR24" s="38">
        <f t="shared" si="10"/>
        <v>13818</v>
      </c>
      <c r="AS24" s="37">
        <f t="shared" si="19"/>
        <v>16073</v>
      </c>
      <c r="AT24" s="37">
        <f t="shared" si="19"/>
        <v>15927</v>
      </c>
      <c r="AU24" s="37">
        <f t="shared" si="20"/>
        <v>32000</v>
      </c>
      <c r="AV24" s="37">
        <f t="shared" si="21"/>
        <v>175978</v>
      </c>
      <c r="AW24" s="37">
        <f t="shared" si="21"/>
        <v>166052</v>
      </c>
      <c r="AX24" s="37">
        <f t="shared" si="22"/>
        <v>342030</v>
      </c>
      <c r="AY24" s="37">
        <v>5982</v>
      </c>
      <c r="AZ24" s="37">
        <v>4967</v>
      </c>
      <c r="BA24" s="38">
        <f t="shared" si="26"/>
        <v>10949</v>
      </c>
      <c r="BB24" s="37">
        <v>5193</v>
      </c>
      <c r="BC24" s="37">
        <v>4492</v>
      </c>
      <c r="BD24" s="38">
        <f t="shared" si="11"/>
        <v>9685</v>
      </c>
      <c r="BE24" s="37">
        <f t="shared" si="27"/>
        <v>11175</v>
      </c>
      <c r="BF24" s="37">
        <f t="shared" si="27"/>
        <v>9459</v>
      </c>
      <c r="BG24" s="37">
        <f t="shared" si="28"/>
        <v>20634</v>
      </c>
      <c r="BH24" s="37">
        <f t="shared" si="12"/>
        <v>187153</v>
      </c>
      <c r="BI24" s="37">
        <f t="shared" si="12"/>
        <v>175511</v>
      </c>
      <c r="BJ24" s="37">
        <f t="shared" si="23"/>
        <v>362664</v>
      </c>
      <c r="BK24" s="37">
        <f t="shared" si="24"/>
        <v>249612</v>
      </c>
      <c r="BL24" s="37">
        <f t="shared" si="24"/>
        <v>230120</v>
      </c>
      <c r="BM24" s="37">
        <f t="shared" si="25"/>
        <v>479732</v>
      </c>
    </row>
    <row r="25" spans="1:65" s="58" customFormat="1" ht="18.75" customHeight="1" x14ac:dyDescent="0.25">
      <c r="A25" s="35">
        <v>20</v>
      </c>
      <c r="B25" s="2" t="s">
        <v>56</v>
      </c>
      <c r="C25" s="37">
        <v>0</v>
      </c>
      <c r="D25" s="37">
        <v>0</v>
      </c>
      <c r="E25" s="37">
        <f t="shared" si="0"/>
        <v>0</v>
      </c>
      <c r="F25" s="37">
        <v>513655</v>
      </c>
      <c r="G25" s="37">
        <v>478059</v>
      </c>
      <c r="H25" s="38">
        <f t="shared" si="1"/>
        <v>991714</v>
      </c>
      <c r="I25" s="37">
        <v>465719</v>
      </c>
      <c r="J25" s="37">
        <v>437492</v>
      </c>
      <c r="K25" s="38">
        <f t="shared" si="2"/>
        <v>903211</v>
      </c>
      <c r="L25" s="37">
        <v>455166</v>
      </c>
      <c r="M25" s="37">
        <v>430864</v>
      </c>
      <c r="N25" s="38">
        <f t="shared" si="3"/>
        <v>886030</v>
      </c>
      <c r="O25" s="37">
        <v>438134</v>
      </c>
      <c r="P25" s="37">
        <v>421860</v>
      </c>
      <c r="Q25" s="38">
        <f t="shared" si="4"/>
        <v>859994</v>
      </c>
      <c r="R25" s="37">
        <v>418369</v>
      </c>
      <c r="S25" s="37">
        <v>398860</v>
      </c>
      <c r="T25" s="38">
        <f t="shared" si="5"/>
        <v>817229</v>
      </c>
      <c r="U25" s="37">
        <f t="shared" si="13"/>
        <v>2291043</v>
      </c>
      <c r="V25" s="37">
        <f t="shared" si="13"/>
        <v>2167135</v>
      </c>
      <c r="W25" s="37">
        <f t="shared" si="14"/>
        <v>4458178</v>
      </c>
      <c r="X25" s="37">
        <v>362394</v>
      </c>
      <c r="Y25" s="37">
        <v>341361</v>
      </c>
      <c r="Z25" s="38">
        <f t="shared" si="6"/>
        <v>703755</v>
      </c>
      <c r="AA25" s="37">
        <v>366377</v>
      </c>
      <c r="AB25" s="37">
        <v>343155</v>
      </c>
      <c r="AC25" s="38">
        <f t="shared" si="7"/>
        <v>709532</v>
      </c>
      <c r="AD25" s="37">
        <v>291054</v>
      </c>
      <c r="AE25" s="37">
        <v>258829</v>
      </c>
      <c r="AF25" s="38">
        <f t="shared" si="8"/>
        <v>549883</v>
      </c>
      <c r="AG25" s="37">
        <f t="shared" si="15"/>
        <v>1019825</v>
      </c>
      <c r="AH25" s="37">
        <f t="shared" si="15"/>
        <v>943345</v>
      </c>
      <c r="AI25" s="37">
        <f t="shared" si="16"/>
        <v>1963170</v>
      </c>
      <c r="AJ25" s="37">
        <f t="shared" si="17"/>
        <v>3310868</v>
      </c>
      <c r="AK25" s="37">
        <f t="shared" si="17"/>
        <v>3110480</v>
      </c>
      <c r="AL25" s="37">
        <f t="shared" si="18"/>
        <v>6421348</v>
      </c>
      <c r="AM25" s="37">
        <v>277025</v>
      </c>
      <c r="AN25" s="37">
        <v>248182</v>
      </c>
      <c r="AO25" s="38">
        <f t="shared" si="9"/>
        <v>525207</v>
      </c>
      <c r="AP25" s="37">
        <v>229230</v>
      </c>
      <c r="AQ25" s="37">
        <v>205216</v>
      </c>
      <c r="AR25" s="38">
        <f t="shared" si="10"/>
        <v>434446</v>
      </c>
      <c r="AS25" s="37">
        <f t="shared" si="19"/>
        <v>506255</v>
      </c>
      <c r="AT25" s="37">
        <f t="shared" si="19"/>
        <v>453398</v>
      </c>
      <c r="AU25" s="37">
        <f t="shared" si="20"/>
        <v>959653</v>
      </c>
      <c r="AV25" s="37">
        <f t="shared" si="21"/>
        <v>3817123</v>
      </c>
      <c r="AW25" s="37">
        <f t="shared" si="21"/>
        <v>3563878</v>
      </c>
      <c r="AX25" s="37">
        <f t="shared" si="22"/>
        <v>7381001</v>
      </c>
      <c r="AY25" s="37">
        <v>124457</v>
      </c>
      <c r="AZ25" s="37">
        <v>92519</v>
      </c>
      <c r="BA25" s="38">
        <f t="shared" si="26"/>
        <v>216976</v>
      </c>
      <c r="BB25" s="37">
        <v>100431</v>
      </c>
      <c r="BC25" s="37">
        <v>84179</v>
      </c>
      <c r="BD25" s="38">
        <f t="shared" si="11"/>
        <v>184610</v>
      </c>
      <c r="BE25" s="37">
        <f t="shared" si="27"/>
        <v>224888</v>
      </c>
      <c r="BF25" s="37">
        <f t="shared" si="27"/>
        <v>176698</v>
      </c>
      <c r="BG25" s="37">
        <f t="shared" si="28"/>
        <v>401586</v>
      </c>
      <c r="BH25" s="37">
        <f t="shared" si="12"/>
        <v>4042011</v>
      </c>
      <c r="BI25" s="37">
        <f t="shared" si="12"/>
        <v>3740576</v>
      </c>
      <c r="BJ25" s="37">
        <f t="shared" si="23"/>
        <v>7782587</v>
      </c>
      <c r="BK25" s="37">
        <f t="shared" si="24"/>
        <v>4042011</v>
      </c>
      <c r="BL25" s="37">
        <f t="shared" si="24"/>
        <v>3740576</v>
      </c>
      <c r="BM25" s="37">
        <f t="shared" si="25"/>
        <v>7782587</v>
      </c>
    </row>
    <row r="26" spans="1:65" s="58" customFormat="1" ht="18.75" customHeight="1" x14ac:dyDescent="0.25">
      <c r="A26" s="35">
        <v>21</v>
      </c>
      <c r="B26" s="36" t="s">
        <v>87</v>
      </c>
      <c r="C26" s="37">
        <v>0</v>
      </c>
      <c r="D26" s="37">
        <v>0</v>
      </c>
      <c r="E26" s="37">
        <f t="shared" si="0"/>
        <v>0</v>
      </c>
      <c r="F26" s="220">
        <v>239231</v>
      </c>
      <c r="G26" s="220">
        <v>200413</v>
      </c>
      <c r="H26" s="221">
        <f t="shared" si="1"/>
        <v>439644</v>
      </c>
      <c r="I26" s="220">
        <v>212937</v>
      </c>
      <c r="J26" s="220">
        <v>177728</v>
      </c>
      <c r="K26" s="221">
        <f t="shared" si="2"/>
        <v>390665</v>
      </c>
      <c r="L26" s="220">
        <v>208643</v>
      </c>
      <c r="M26" s="220">
        <v>169828</v>
      </c>
      <c r="N26" s="221">
        <f t="shared" si="3"/>
        <v>378471</v>
      </c>
      <c r="O26" s="220">
        <v>203200</v>
      </c>
      <c r="P26" s="220">
        <v>163519</v>
      </c>
      <c r="Q26" s="221">
        <f>O26+P26</f>
        <v>366719</v>
      </c>
      <c r="R26" s="220">
        <v>201141</v>
      </c>
      <c r="S26" s="220">
        <v>163525</v>
      </c>
      <c r="T26" s="221">
        <f t="shared" si="5"/>
        <v>364666</v>
      </c>
      <c r="U26" s="220">
        <f t="shared" si="13"/>
        <v>1065152</v>
      </c>
      <c r="V26" s="220">
        <f t="shared" si="13"/>
        <v>875013</v>
      </c>
      <c r="W26" s="220">
        <f t="shared" si="14"/>
        <v>1940165</v>
      </c>
      <c r="X26" s="220">
        <v>227508</v>
      </c>
      <c r="Y26" s="220">
        <v>177716</v>
      </c>
      <c r="Z26" s="221">
        <f t="shared" si="6"/>
        <v>405224</v>
      </c>
      <c r="AA26" s="220">
        <v>194336</v>
      </c>
      <c r="AB26" s="220">
        <v>157764</v>
      </c>
      <c r="AC26" s="221">
        <f t="shared" si="7"/>
        <v>352100</v>
      </c>
      <c r="AD26" s="220">
        <v>214762</v>
      </c>
      <c r="AE26" s="220">
        <v>173758</v>
      </c>
      <c r="AF26" s="221">
        <f t="shared" si="8"/>
        <v>388520</v>
      </c>
      <c r="AG26" s="220">
        <f t="shared" si="15"/>
        <v>636606</v>
      </c>
      <c r="AH26" s="220">
        <f t="shared" si="15"/>
        <v>509238</v>
      </c>
      <c r="AI26" s="220">
        <f t="shared" si="16"/>
        <v>1145844</v>
      </c>
      <c r="AJ26" s="220">
        <f t="shared" si="17"/>
        <v>1701758</v>
      </c>
      <c r="AK26" s="220">
        <f t="shared" si="17"/>
        <v>1384251</v>
      </c>
      <c r="AL26" s="220">
        <f t="shared" si="18"/>
        <v>3086009</v>
      </c>
      <c r="AM26" s="37">
        <v>189521</v>
      </c>
      <c r="AN26" s="37">
        <v>157697</v>
      </c>
      <c r="AO26" s="38">
        <f t="shared" si="9"/>
        <v>347218</v>
      </c>
      <c r="AP26" s="37">
        <v>162915</v>
      </c>
      <c r="AQ26" s="37">
        <v>141900</v>
      </c>
      <c r="AR26" s="38">
        <f t="shared" si="10"/>
        <v>304815</v>
      </c>
      <c r="AS26" s="37">
        <f t="shared" si="19"/>
        <v>352436</v>
      </c>
      <c r="AT26" s="37">
        <f t="shared" si="19"/>
        <v>299597</v>
      </c>
      <c r="AU26" s="37">
        <f t="shared" si="20"/>
        <v>652033</v>
      </c>
      <c r="AV26" s="37">
        <f t="shared" si="21"/>
        <v>2054194</v>
      </c>
      <c r="AW26" s="37">
        <f t="shared" si="21"/>
        <v>1683848</v>
      </c>
      <c r="AX26" s="37">
        <f t="shared" si="22"/>
        <v>3738042</v>
      </c>
      <c r="AY26" s="37">
        <v>134042</v>
      </c>
      <c r="AZ26" s="37">
        <v>111980</v>
      </c>
      <c r="BA26" s="38">
        <f t="shared" si="26"/>
        <v>246022</v>
      </c>
      <c r="BB26" s="37">
        <v>106012</v>
      </c>
      <c r="BC26" s="37">
        <v>90058</v>
      </c>
      <c r="BD26" s="38">
        <f t="shared" si="11"/>
        <v>196070</v>
      </c>
      <c r="BE26" s="37">
        <f t="shared" si="27"/>
        <v>240054</v>
      </c>
      <c r="BF26" s="37">
        <f t="shared" si="27"/>
        <v>202038</v>
      </c>
      <c r="BG26" s="37">
        <f t="shared" si="28"/>
        <v>442092</v>
      </c>
      <c r="BH26" s="37">
        <f t="shared" si="12"/>
        <v>2294248</v>
      </c>
      <c r="BI26" s="37">
        <f t="shared" si="12"/>
        <v>1885886</v>
      </c>
      <c r="BJ26" s="37">
        <f t="shared" si="23"/>
        <v>4180134</v>
      </c>
      <c r="BK26" s="37">
        <f t="shared" si="24"/>
        <v>2294248</v>
      </c>
      <c r="BL26" s="37">
        <f t="shared" si="24"/>
        <v>1885886</v>
      </c>
      <c r="BM26" s="37">
        <f t="shared" si="25"/>
        <v>4180134</v>
      </c>
    </row>
    <row r="27" spans="1:65" s="58" customFormat="1" ht="18.75" customHeight="1" x14ac:dyDescent="0.25">
      <c r="A27" s="35">
        <v>22</v>
      </c>
      <c r="B27" s="36" t="s">
        <v>33</v>
      </c>
      <c r="C27" s="37">
        <v>282831</v>
      </c>
      <c r="D27" s="37">
        <v>200242</v>
      </c>
      <c r="E27" s="37">
        <f t="shared" si="0"/>
        <v>483073</v>
      </c>
      <c r="F27" s="37">
        <v>1121295</v>
      </c>
      <c r="G27" s="37">
        <v>995088</v>
      </c>
      <c r="H27" s="38">
        <f t="shared" si="1"/>
        <v>2116383</v>
      </c>
      <c r="I27" s="37">
        <v>906495</v>
      </c>
      <c r="J27" s="37">
        <v>812188</v>
      </c>
      <c r="K27" s="38">
        <f t="shared" si="2"/>
        <v>1718683</v>
      </c>
      <c r="L27" s="37">
        <v>827272</v>
      </c>
      <c r="M27" s="37">
        <v>732371</v>
      </c>
      <c r="N27" s="38">
        <f t="shared" si="3"/>
        <v>1559643</v>
      </c>
      <c r="O27" s="37">
        <v>758375</v>
      </c>
      <c r="P27" s="37">
        <v>656417</v>
      </c>
      <c r="Q27" s="38">
        <f t="shared" si="4"/>
        <v>1414792</v>
      </c>
      <c r="R27" s="37">
        <v>735810</v>
      </c>
      <c r="S27" s="37">
        <v>623306</v>
      </c>
      <c r="T27" s="38">
        <f t="shared" si="5"/>
        <v>1359116</v>
      </c>
      <c r="U27" s="37">
        <f t="shared" si="13"/>
        <v>4349247</v>
      </c>
      <c r="V27" s="37">
        <f t="shared" si="13"/>
        <v>3819370</v>
      </c>
      <c r="W27" s="37">
        <f t="shared" si="14"/>
        <v>8168617</v>
      </c>
      <c r="X27" s="37">
        <f>390567+377611</f>
        <v>768178</v>
      </c>
      <c r="Y27" s="37">
        <f>333510+254439</f>
        <v>587949</v>
      </c>
      <c r="Z27" s="38">
        <f t="shared" si="6"/>
        <v>1356127</v>
      </c>
      <c r="AA27" s="37">
        <f>336688+359757</f>
        <v>696445</v>
      </c>
      <c r="AB27" s="37">
        <f>279624+236600</f>
        <v>516224</v>
      </c>
      <c r="AC27" s="38">
        <f t="shared" si="7"/>
        <v>1212669</v>
      </c>
      <c r="AD27" s="37">
        <f>330445+418159</f>
        <v>748604</v>
      </c>
      <c r="AE27" s="37">
        <f>264665+267937</f>
        <v>532602</v>
      </c>
      <c r="AF27" s="38">
        <f t="shared" si="8"/>
        <v>1281206</v>
      </c>
      <c r="AG27" s="37">
        <f t="shared" si="15"/>
        <v>2213227</v>
      </c>
      <c r="AH27" s="37">
        <f t="shared" si="15"/>
        <v>1636775</v>
      </c>
      <c r="AI27" s="37">
        <f t="shared" si="16"/>
        <v>3850002</v>
      </c>
      <c r="AJ27" s="37">
        <f t="shared" si="17"/>
        <v>6562474</v>
      </c>
      <c r="AK27" s="37">
        <f t="shared" si="17"/>
        <v>5456145</v>
      </c>
      <c r="AL27" s="37">
        <f t="shared" si="18"/>
        <v>12018619</v>
      </c>
      <c r="AM27" s="37">
        <v>577941</v>
      </c>
      <c r="AN27" s="37">
        <v>375179</v>
      </c>
      <c r="AO27" s="38">
        <f t="shared" si="9"/>
        <v>953120</v>
      </c>
      <c r="AP27" s="37">
        <v>583745</v>
      </c>
      <c r="AQ27" s="37">
        <v>359371</v>
      </c>
      <c r="AR27" s="38">
        <f t="shared" si="10"/>
        <v>943116</v>
      </c>
      <c r="AS27" s="37">
        <f t="shared" si="19"/>
        <v>1161686</v>
      </c>
      <c r="AT27" s="37">
        <f t="shared" si="19"/>
        <v>734550</v>
      </c>
      <c r="AU27" s="37">
        <f t="shared" si="20"/>
        <v>1896236</v>
      </c>
      <c r="AV27" s="37">
        <f t="shared" si="21"/>
        <v>7724160</v>
      </c>
      <c r="AW27" s="37">
        <f t="shared" si="21"/>
        <v>6190695</v>
      </c>
      <c r="AX27" s="37">
        <f t="shared" si="22"/>
        <v>13914855</v>
      </c>
      <c r="AY27" s="37">
        <v>383302</v>
      </c>
      <c r="AZ27" s="37">
        <v>221491</v>
      </c>
      <c r="BA27" s="38">
        <f t="shared" si="26"/>
        <v>604793</v>
      </c>
      <c r="BB27" s="37">
        <v>414707</v>
      </c>
      <c r="BC27" s="37">
        <v>231670</v>
      </c>
      <c r="BD27" s="38">
        <f t="shared" si="11"/>
        <v>646377</v>
      </c>
      <c r="BE27" s="37">
        <f t="shared" si="27"/>
        <v>798009</v>
      </c>
      <c r="BF27" s="37">
        <f t="shared" si="27"/>
        <v>453161</v>
      </c>
      <c r="BG27" s="37">
        <f t="shared" si="28"/>
        <v>1251170</v>
      </c>
      <c r="BH27" s="37">
        <f t="shared" si="12"/>
        <v>8522169</v>
      </c>
      <c r="BI27" s="37">
        <f t="shared" si="12"/>
        <v>6643856</v>
      </c>
      <c r="BJ27" s="37">
        <f t="shared" si="23"/>
        <v>15166025</v>
      </c>
      <c r="BK27" s="37">
        <f t="shared" si="24"/>
        <v>8805000</v>
      </c>
      <c r="BL27" s="37">
        <f t="shared" si="24"/>
        <v>6844098</v>
      </c>
      <c r="BM27" s="37">
        <f t="shared" si="25"/>
        <v>15649098</v>
      </c>
    </row>
    <row r="28" spans="1:65" s="58" customFormat="1" ht="18.75" customHeight="1" x14ac:dyDescent="0.25">
      <c r="A28" s="35">
        <v>23</v>
      </c>
      <c r="B28" s="36" t="s">
        <v>34</v>
      </c>
      <c r="C28" s="220">
        <v>0</v>
      </c>
      <c r="D28" s="220">
        <v>0</v>
      </c>
      <c r="E28" s="220">
        <f t="shared" si="0"/>
        <v>0</v>
      </c>
      <c r="F28" s="220">
        <v>11580</v>
      </c>
      <c r="G28" s="220">
        <v>10575</v>
      </c>
      <c r="H28" s="221">
        <f t="shared" si="1"/>
        <v>22155</v>
      </c>
      <c r="I28" s="220">
        <v>7995</v>
      </c>
      <c r="J28" s="220">
        <v>7683</v>
      </c>
      <c r="K28" s="221">
        <f t="shared" si="2"/>
        <v>15678</v>
      </c>
      <c r="L28" s="220">
        <v>8506</v>
      </c>
      <c r="M28" s="220">
        <v>8221</v>
      </c>
      <c r="N28" s="221">
        <f t="shared" si="3"/>
        <v>16727</v>
      </c>
      <c r="O28" s="220">
        <v>8352</v>
      </c>
      <c r="P28" s="220">
        <v>8284</v>
      </c>
      <c r="Q28" s="221">
        <f t="shared" si="4"/>
        <v>16636</v>
      </c>
      <c r="R28" s="220">
        <v>7936</v>
      </c>
      <c r="S28" s="220">
        <v>8530</v>
      </c>
      <c r="T28" s="221">
        <f t="shared" si="5"/>
        <v>16466</v>
      </c>
      <c r="U28" s="220">
        <f t="shared" si="13"/>
        <v>44369</v>
      </c>
      <c r="V28" s="220">
        <f t="shared" si="13"/>
        <v>43293</v>
      </c>
      <c r="W28" s="220">
        <f t="shared" si="14"/>
        <v>87662</v>
      </c>
      <c r="X28" s="220">
        <v>6466</v>
      </c>
      <c r="Y28" s="220">
        <v>7423</v>
      </c>
      <c r="Z28" s="221">
        <f t="shared" si="6"/>
        <v>13889</v>
      </c>
      <c r="AA28" s="220">
        <v>5372</v>
      </c>
      <c r="AB28" s="220">
        <v>6471</v>
      </c>
      <c r="AC28" s="221">
        <f t="shared" si="7"/>
        <v>11843</v>
      </c>
      <c r="AD28" s="220">
        <v>4640</v>
      </c>
      <c r="AE28" s="220">
        <v>5746</v>
      </c>
      <c r="AF28" s="221">
        <f t="shared" si="8"/>
        <v>10386</v>
      </c>
      <c r="AG28" s="220">
        <f t="shared" si="15"/>
        <v>16478</v>
      </c>
      <c r="AH28" s="220">
        <f t="shared" si="15"/>
        <v>19640</v>
      </c>
      <c r="AI28" s="220">
        <f t="shared" si="16"/>
        <v>36118</v>
      </c>
      <c r="AJ28" s="220">
        <f t="shared" si="17"/>
        <v>60847</v>
      </c>
      <c r="AK28" s="220">
        <f t="shared" si="17"/>
        <v>62933</v>
      </c>
      <c r="AL28" s="220">
        <f t="shared" si="18"/>
        <v>123780</v>
      </c>
      <c r="AM28" s="220">
        <v>3734</v>
      </c>
      <c r="AN28" s="220">
        <v>4359</v>
      </c>
      <c r="AO28" s="221">
        <f t="shared" si="9"/>
        <v>8093</v>
      </c>
      <c r="AP28" s="220">
        <v>3239</v>
      </c>
      <c r="AQ28" s="220">
        <v>3646</v>
      </c>
      <c r="AR28" s="221">
        <f t="shared" si="10"/>
        <v>6885</v>
      </c>
      <c r="AS28" s="220">
        <f t="shared" si="19"/>
        <v>6973</v>
      </c>
      <c r="AT28" s="220">
        <f t="shared" si="19"/>
        <v>8005</v>
      </c>
      <c r="AU28" s="220">
        <f t="shared" si="20"/>
        <v>14978</v>
      </c>
      <c r="AV28" s="220">
        <f t="shared" si="21"/>
        <v>67820</v>
      </c>
      <c r="AW28" s="220">
        <f t="shared" si="21"/>
        <v>70938</v>
      </c>
      <c r="AX28" s="220">
        <f t="shared" si="22"/>
        <v>138758</v>
      </c>
      <c r="AY28" s="220">
        <v>2318</v>
      </c>
      <c r="AZ28" s="220">
        <v>2688</v>
      </c>
      <c r="BA28" s="221">
        <f t="shared" si="26"/>
        <v>5006</v>
      </c>
      <c r="BB28" s="220">
        <v>1965</v>
      </c>
      <c r="BC28" s="220">
        <v>1983</v>
      </c>
      <c r="BD28" s="221">
        <f t="shared" si="11"/>
        <v>3948</v>
      </c>
      <c r="BE28" s="220">
        <f t="shared" si="27"/>
        <v>4283</v>
      </c>
      <c r="BF28" s="220">
        <f t="shared" si="27"/>
        <v>4671</v>
      </c>
      <c r="BG28" s="220">
        <f t="shared" si="28"/>
        <v>8954</v>
      </c>
      <c r="BH28" s="220">
        <f t="shared" si="12"/>
        <v>72103</v>
      </c>
      <c r="BI28" s="220">
        <f t="shared" si="12"/>
        <v>75609</v>
      </c>
      <c r="BJ28" s="220">
        <f t="shared" si="23"/>
        <v>147712</v>
      </c>
      <c r="BK28" s="37">
        <f t="shared" si="24"/>
        <v>72103</v>
      </c>
      <c r="BL28" s="37">
        <f t="shared" si="24"/>
        <v>75609</v>
      </c>
      <c r="BM28" s="37">
        <f t="shared" si="25"/>
        <v>147712</v>
      </c>
    </row>
    <row r="29" spans="1:65" s="58" customFormat="1" ht="18.75" customHeight="1" x14ac:dyDescent="0.25">
      <c r="A29" s="35">
        <v>24</v>
      </c>
      <c r="B29" s="36" t="s">
        <v>35</v>
      </c>
      <c r="C29" s="37">
        <v>401159</v>
      </c>
      <c r="D29" s="37">
        <v>382958</v>
      </c>
      <c r="E29" s="37">
        <f t="shared" si="0"/>
        <v>784117</v>
      </c>
      <c r="F29" s="37">
        <f>620939</f>
        <v>620939</v>
      </c>
      <c r="G29" s="37">
        <v>586200</v>
      </c>
      <c r="H29" s="38">
        <f t="shared" si="1"/>
        <v>1207139</v>
      </c>
      <c r="I29" s="37">
        <v>613001</v>
      </c>
      <c r="J29" s="37">
        <v>581625</v>
      </c>
      <c r="K29" s="38">
        <f t="shared" si="2"/>
        <v>1194626</v>
      </c>
      <c r="L29" s="37">
        <v>619382</v>
      </c>
      <c r="M29" s="37">
        <v>588804</v>
      </c>
      <c r="N29" s="38">
        <f t="shared" si="3"/>
        <v>1208186</v>
      </c>
      <c r="O29" s="37">
        <v>634892</v>
      </c>
      <c r="P29" s="37">
        <v>600495</v>
      </c>
      <c r="Q29" s="38">
        <f t="shared" si="4"/>
        <v>1235387</v>
      </c>
      <c r="R29" s="37">
        <v>652212</v>
      </c>
      <c r="S29" s="37">
        <v>612669</v>
      </c>
      <c r="T29" s="38">
        <f t="shared" si="5"/>
        <v>1264881</v>
      </c>
      <c r="U29" s="37">
        <f t="shared" ref="U29" si="47">F29+I29+L29+O29+R29</f>
        <v>3140426</v>
      </c>
      <c r="V29" s="37">
        <f t="shared" ref="V29" si="48">G29+J29+M29+P29+S29</f>
        <v>2969793</v>
      </c>
      <c r="W29" s="37">
        <f t="shared" ref="W29" si="49">U29+V29</f>
        <v>6110219</v>
      </c>
      <c r="X29" s="37">
        <v>647278</v>
      </c>
      <c r="Y29" s="37">
        <v>609602</v>
      </c>
      <c r="Z29" s="38">
        <f t="shared" si="6"/>
        <v>1256880</v>
      </c>
      <c r="AA29" s="37">
        <v>624319</v>
      </c>
      <c r="AB29" s="37">
        <v>582628</v>
      </c>
      <c r="AC29" s="38">
        <f t="shared" si="7"/>
        <v>1206947</v>
      </c>
      <c r="AD29" s="37">
        <v>633095</v>
      </c>
      <c r="AE29" s="37">
        <v>590123</v>
      </c>
      <c r="AF29" s="38">
        <f t="shared" si="8"/>
        <v>1223218</v>
      </c>
      <c r="AG29" s="37">
        <f t="shared" ref="AG29" si="50">X29+AA29+AD29</f>
        <v>1904692</v>
      </c>
      <c r="AH29" s="37">
        <f t="shared" ref="AH29" si="51">Y29+AB29+AE29</f>
        <v>1782353</v>
      </c>
      <c r="AI29" s="37">
        <f t="shared" ref="AI29" si="52">AG29+AH29</f>
        <v>3687045</v>
      </c>
      <c r="AJ29" s="37">
        <f t="shared" ref="AJ29" si="53">U29+AG29</f>
        <v>5045118</v>
      </c>
      <c r="AK29" s="37">
        <f t="shared" ref="AK29" si="54">V29+AH29</f>
        <v>4752146</v>
      </c>
      <c r="AL29" s="37">
        <f t="shared" ref="AL29" si="55">AJ29+AK29</f>
        <v>9797264</v>
      </c>
      <c r="AM29" s="37">
        <v>526648</v>
      </c>
      <c r="AN29" s="37">
        <v>491677</v>
      </c>
      <c r="AO29" s="38">
        <f t="shared" si="9"/>
        <v>1018325</v>
      </c>
      <c r="AP29" s="37">
        <v>423837</v>
      </c>
      <c r="AQ29" s="37">
        <v>431827</v>
      </c>
      <c r="AR29" s="38">
        <f t="shared" si="10"/>
        <v>855664</v>
      </c>
      <c r="AS29" s="37">
        <f t="shared" ref="AS29" si="56">AM29+AP29</f>
        <v>950485</v>
      </c>
      <c r="AT29" s="37">
        <f t="shared" ref="AT29" si="57">AN29+AQ29</f>
        <v>923504</v>
      </c>
      <c r="AU29" s="37">
        <f t="shared" ref="AU29" si="58">AS29+AT29</f>
        <v>1873989</v>
      </c>
      <c r="AV29" s="37">
        <f t="shared" ref="AV29" si="59">U29+AG29+AS29</f>
        <v>5995603</v>
      </c>
      <c r="AW29" s="37">
        <f t="shared" ref="AW29" si="60">V29+AH29+AT29</f>
        <v>5675650</v>
      </c>
      <c r="AX29" s="37">
        <f t="shared" ref="AX29" si="61">AV29+AW29</f>
        <v>11671253</v>
      </c>
      <c r="AY29" s="37">
        <v>271478</v>
      </c>
      <c r="AZ29" s="37">
        <v>312618</v>
      </c>
      <c r="BA29" s="38">
        <f t="shared" si="26"/>
        <v>584096</v>
      </c>
      <c r="BB29" s="37">
        <v>272336</v>
      </c>
      <c r="BC29" s="37">
        <v>327800</v>
      </c>
      <c r="BD29" s="38">
        <f t="shared" si="11"/>
        <v>600136</v>
      </c>
      <c r="BE29" s="37">
        <f t="shared" ref="BE29" si="62">AY29+BB29</f>
        <v>543814</v>
      </c>
      <c r="BF29" s="37">
        <f t="shared" ref="BF29" si="63">AZ29+BC29</f>
        <v>640418</v>
      </c>
      <c r="BG29" s="37">
        <f t="shared" ref="BG29" si="64">BE29+BF29</f>
        <v>1184232</v>
      </c>
      <c r="BH29" s="37">
        <f t="shared" ref="BH29" si="65">U29+AG29+AS29+BE29</f>
        <v>6539417</v>
      </c>
      <c r="BI29" s="37">
        <f t="shared" ref="BI29" si="66">V29+AH29+AT29+BF29</f>
        <v>6316068</v>
      </c>
      <c r="BJ29" s="37">
        <f t="shared" ref="BJ29" si="67">BH29+BI29</f>
        <v>12855485</v>
      </c>
      <c r="BK29" s="37">
        <f t="shared" si="24"/>
        <v>6940576</v>
      </c>
      <c r="BL29" s="37">
        <f t="shared" si="24"/>
        <v>6699026</v>
      </c>
      <c r="BM29" s="37">
        <f t="shared" si="25"/>
        <v>13639602</v>
      </c>
    </row>
    <row r="30" spans="1:65" s="58" customFormat="1" ht="18.75" customHeight="1" x14ac:dyDescent="0.25">
      <c r="A30" s="35">
        <v>25</v>
      </c>
      <c r="B30" s="36" t="s">
        <v>36</v>
      </c>
      <c r="C30" s="37">
        <v>3737</v>
      </c>
      <c r="D30" s="37">
        <v>3109</v>
      </c>
      <c r="E30" s="37">
        <f t="shared" si="0"/>
        <v>6846</v>
      </c>
      <c r="F30" s="37">
        <v>41341</v>
      </c>
      <c r="G30" s="37">
        <v>39426</v>
      </c>
      <c r="H30" s="38">
        <f t="shared" si="1"/>
        <v>80767</v>
      </c>
      <c r="I30" s="37">
        <v>40352</v>
      </c>
      <c r="J30" s="37">
        <v>39538</v>
      </c>
      <c r="K30" s="38">
        <f t="shared" si="2"/>
        <v>79890</v>
      </c>
      <c r="L30" s="37">
        <v>39797</v>
      </c>
      <c r="M30" s="37">
        <v>38255</v>
      </c>
      <c r="N30" s="38">
        <f t="shared" si="3"/>
        <v>78052</v>
      </c>
      <c r="O30" s="37">
        <v>40365</v>
      </c>
      <c r="P30" s="37">
        <v>38229</v>
      </c>
      <c r="Q30" s="38">
        <f t="shared" si="4"/>
        <v>78594</v>
      </c>
      <c r="R30" s="37">
        <v>39492</v>
      </c>
      <c r="S30" s="37">
        <v>37623</v>
      </c>
      <c r="T30" s="38">
        <f t="shared" si="5"/>
        <v>77115</v>
      </c>
      <c r="U30" s="37">
        <f t="shared" si="13"/>
        <v>201347</v>
      </c>
      <c r="V30" s="37">
        <f t="shared" si="13"/>
        <v>193071</v>
      </c>
      <c r="W30" s="37">
        <f t="shared" si="14"/>
        <v>394418</v>
      </c>
      <c r="X30" s="37">
        <v>42629</v>
      </c>
      <c r="Y30" s="37">
        <v>40602</v>
      </c>
      <c r="Z30" s="38">
        <f t="shared" si="6"/>
        <v>83231</v>
      </c>
      <c r="AA30" s="37">
        <v>36220</v>
      </c>
      <c r="AB30" s="37">
        <v>35523</v>
      </c>
      <c r="AC30" s="38">
        <f t="shared" si="7"/>
        <v>71743</v>
      </c>
      <c r="AD30" s="37">
        <v>30867</v>
      </c>
      <c r="AE30" s="37">
        <v>29839</v>
      </c>
      <c r="AF30" s="38">
        <f t="shared" si="8"/>
        <v>60706</v>
      </c>
      <c r="AG30" s="37">
        <f t="shared" si="15"/>
        <v>109716</v>
      </c>
      <c r="AH30" s="37">
        <f t="shared" si="15"/>
        <v>105964</v>
      </c>
      <c r="AI30" s="37">
        <f t="shared" si="16"/>
        <v>215680</v>
      </c>
      <c r="AJ30" s="37">
        <f t="shared" si="17"/>
        <v>311063</v>
      </c>
      <c r="AK30" s="37">
        <f t="shared" si="17"/>
        <v>299035</v>
      </c>
      <c r="AL30" s="37">
        <f t="shared" si="18"/>
        <v>610098</v>
      </c>
      <c r="AM30" s="37">
        <v>32441</v>
      </c>
      <c r="AN30" s="37">
        <v>32263</v>
      </c>
      <c r="AO30" s="38">
        <f t="shared" si="9"/>
        <v>64704</v>
      </c>
      <c r="AP30" s="37">
        <v>25438</v>
      </c>
      <c r="AQ30" s="37">
        <v>23823</v>
      </c>
      <c r="AR30" s="38">
        <f t="shared" si="10"/>
        <v>49261</v>
      </c>
      <c r="AS30" s="37">
        <f t="shared" si="19"/>
        <v>57879</v>
      </c>
      <c r="AT30" s="37">
        <f t="shared" si="19"/>
        <v>56086</v>
      </c>
      <c r="AU30" s="37">
        <f t="shared" si="20"/>
        <v>113965</v>
      </c>
      <c r="AV30" s="37">
        <f t="shared" si="21"/>
        <v>368942</v>
      </c>
      <c r="AW30" s="37">
        <f t="shared" si="21"/>
        <v>355121</v>
      </c>
      <c r="AX30" s="37">
        <f t="shared" si="22"/>
        <v>724063</v>
      </c>
      <c r="AY30" s="37">
        <v>14374</v>
      </c>
      <c r="AZ30" s="37">
        <v>10541</v>
      </c>
      <c r="BA30" s="38">
        <f t="shared" si="26"/>
        <v>24915</v>
      </c>
      <c r="BB30" s="37">
        <v>11302</v>
      </c>
      <c r="BC30" s="37">
        <v>8256</v>
      </c>
      <c r="BD30" s="38">
        <f t="shared" si="11"/>
        <v>19558</v>
      </c>
      <c r="BE30" s="37">
        <f t="shared" si="27"/>
        <v>25676</v>
      </c>
      <c r="BF30" s="37">
        <f t="shared" si="27"/>
        <v>18797</v>
      </c>
      <c r="BG30" s="37">
        <f t="shared" si="28"/>
        <v>44473</v>
      </c>
      <c r="BH30" s="37">
        <f t="shared" si="12"/>
        <v>394618</v>
      </c>
      <c r="BI30" s="37">
        <f t="shared" si="12"/>
        <v>373918</v>
      </c>
      <c r="BJ30" s="37">
        <f t="shared" si="23"/>
        <v>768536</v>
      </c>
      <c r="BK30" s="37">
        <f t="shared" si="24"/>
        <v>398355</v>
      </c>
      <c r="BL30" s="37">
        <f t="shared" si="24"/>
        <v>377027</v>
      </c>
      <c r="BM30" s="37">
        <f t="shared" si="25"/>
        <v>775382</v>
      </c>
    </row>
    <row r="31" spans="1:65" s="58" customFormat="1" ht="18.75" customHeight="1" x14ac:dyDescent="0.25">
      <c r="A31" s="35">
        <v>26</v>
      </c>
      <c r="B31" s="36" t="s">
        <v>37</v>
      </c>
      <c r="C31" s="37">
        <v>0</v>
      </c>
      <c r="D31" s="37">
        <v>0</v>
      </c>
      <c r="E31" s="37">
        <f t="shared" si="0"/>
        <v>0</v>
      </c>
      <c r="F31" s="37">
        <v>3367366</v>
      </c>
      <c r="G31" s="37">
        <v>3132115</v>
      </c>
      <c r="H31" s="39">
        <f t="shared" si="1"/>
        <v>6499481</v>
      </c>
      <c r="I31" s="37">
        <v>3042288</v>
      </c>
      <c r="J31" s="37">
        <v>2958338</v>
      </c>
      <c r="K31" s="39">
        <f t="shared" si="2"/>
        <v>6000626</v>
      </c>
      <c r="L31" s="37">
        <v>3034306</v>
      </c>
      <c r="M31" s="37">
        <v>2937485</v>
      </c>
      <c r="N31" s="39">
        <f t="shared" si="3"/>
        <v>5971791</v>
      </c>
      <c r="O31" s="37">
        <v>2910866</v>
      </c>
      <c r="P31" s="37">
        <v>2680299</v>
      </c>
      <c r="Q31" s="39">
        <f t="shared" si="4"/>
        <v>5591165</v>
      </c>
      <c r="R31" s="37">
        <v>2578512</v>
      </c>
      <c r="S31" s="37">
        <v>2193730</v>
      </c>
      <c r="T31" s="39">
        <f t="shared" si="5"/>
        <v>4772242</v>
      </c>
      <c r="U31" s="37">
        <f t="shared" si="13"/>
        <v>14933338</v>
      </c>
      <c r="V31" s="37">
        <f t="shared" si="13"/>
        <v>13901967</v>
      </c>
      <c r="W31" s="37">
        <f t="shared" si="14"/>
        <v>28835305</v>
      </c>
      <c r="X31" s="37">
        <v>2038694</v>
      </c>
      <c r="Y31" s="37">
        <v>1743676</v>
      </c>
      <c r="Z31" s="38">
        <f t="shared" si="6"/>
        <v>3782370</v>
      </c>
      <c r="AA31" s="37">
        <v>1934697</v>
      </c>
      <c r="AB31" s="37">
        <v>1561288</v>
      </c>
      <c r="AC31" s="38">
        <f t="shared" si="7"/>
        <v>3495985</v>
      </c>
      <c r="AD31" s="37">
        <v>1857479</v>
      </c>
      <c r="AE31" s="37">
        <v>1584759</v>
      </c>
      <c r="AF31" s="38">
        <f t="shared" si="8"/>
        <v>3442238</v>
      </c>
      <c r="AG31" s="37">
        <f t="shared" si="15"/>
        <v>5830870</v>
      </c>
      <c r="AH31" s="37">
        <f t="shared" si="15"/>
        <v>4889723</v>
      </c>
      <c r="AI31" s="37">
        <f t="shared" si="16"/>
        <v>10720593</v>
      </c>
      <c r="AJ31" s="37">
        <f t="shared" si="17"/>
        <v>20764208</v>
      </c>
      <c r="AK31" s="37">
        <f t="shared" si="17"/>
        <v>18791690</v>
      </c>
      <c r="AL31" s="37">
        <f t="shared" si="18"/>
        <v>39555898</v>
      </c>
      <c r="AM31" s="37">
        <v>1773798</v>
      </c>
      <c r="AN31" s="37">
        <v>1305798</v>
      </c>
      <c r="AO31" s="38">
        <f t="shared" si="9"/>
        <v>3079596</v>
      </c>
      <c r="AP31" s="37">
        <v>1726198</v>
      </c>
      <c r="AQ31" s="37">
        <v>1270755</v>
      </c>
      <c r="AR31" s="38">
        <f t="shared" si="10"/>
        <v>2996953</v>
      </c>
      <c r="AS31" s="37">
        <f t="shared" si="19"/>
        <v>3499996</v>
      </c>
      <c r="AT31" s="37">
        <f t="shared" si="19"/>
        <v>2576553</v>
      </c>
      <c r="AU31" s="37">
        <f t="shared" si="20"/>
        <v>6076549</v>
      </c>
      <c r="AV31" s="37">
        <f t="shared" si="21"/>
        <v>24264204</v>
      </c>
      <c r="AW31" s="37">
        <f t="shared" si="21"/>
        <v>21368243</v>
      </c>
      <c r="AX31" s="37">
        <f t="shared" si="22"/>
        <v>45632447</v>
      </c>
      <c r="AY31" s="37">
        <v>965026</v>
      </c>
      <c r="AZ31" s="37">
        <v>663937</v>
      </c>
      <c r="BA31" s="38">
        <f t="shared" si="26"/>
        <v>1628963</v>
      </c>
      <c r="BB31" s="37">
        <v>939129</v>
      </c>
      <c r="BC31" s="37">
        <v>646120</v>
      </c>
      <c r="BD31" s="38">
        <f t="shared" si="11"/>
        <v>1585249</v>
      </c>
      <c r="BE31" s="37">
        <f t="shared" si="27"/>
        <v>1904155</v>
      </c>
      <c r="BF31" s="37">
        <f t="shared" si="27"/>
        <v>1310057</v>
      </c>
      <c r="BG31" s="37">
        <f t="shared" si="28"/>
        <v>3214212</v>
      </c>
      <c r="BH31" s="37">
        <f t="shared" si="12"/>
        <v>26168359</v>
      </c>
      <c r="BI31" s="37">
        <f t="shared" si="12"/>
        <v>22678300</v>
      </c>
      <c r="BJ31" s="37">
        <f t="shared" si="23"/>
        <v>48846659</v>
      </c>
      <c r="BK31" s="37">
        <f t="shared" si="24"/>
        <v>26168359</v>
      </c>
      <c r="BL31" s="37">
        <f t="shared" si="24"/>
        <v>22678300</v>
      </c>
      <c r="BM31" s="37">
        <f t="shared" si="25"/>
        <v>48846659</v>
      </c>
    </row>
    <row r="32" spans="1:65" s="58" customFormat="1" ht="18.75" customHeight="1" x14ac:dyDescent="0.25">
      <c r="A32" s="35">
        <v>27</v>
      </c>
      <c r="B32" s="36" t="s">
        <v>38</v>
      </c>
      <c r="C32" s="41">
        <v>0</v>
      </c>
      <c r="D32" s="41">
        <v>0</v>
      </c>
      <c r="E32" s="37">
        <f t="shared" si="0"/>
        <v>0</v>
      </c>
      <c r="F32" s="41">
        <v>132814</v>
      </c>
      <c r="G32" s="41">
        <v>128133</v>
      </c>
      <c r="H32" s="38">
        <f t="shared" si="1"/>
        <v>260947</v>
      </c>
      <c r="I32" s="41">
        <v>114784</v>
      </c>
      <c r="J32" s="41">
        <v>103943</v>
      </c>
      <c r="K32" s="38">
        <f t="shared" si="2"/>
        <v>218727</v>
      </c>
      <c r="L32" s="41">
        <v>110060</v>
      </c>
      <c r="M32" s="41">
        <v>100005</v>
      </c>
      <c r="N32" s="38">
        <f t="shared" si="3"/>
        <v>210065</v>
      </c>
      <c r="O32" s="41">
        <v>105809</v>
      </c>
      <c r="P32" s="41">
        <v>98368</v>
      </c>
      <c r="Q32" s="38">
        <f t="shared" si="4"/>
        <v>204177</v>
      </c>
      <c r="R32" s="41">
        <v>103714</v>
      </c>
      <c r="S32" s="41">
        <v>96518</v>
      </c>
      <c r="T32" s="38">
        <f>R32+S32</f>
        <v>200232</v>
      </c>
      <c r="U32" s="37">
        <f t="shared" si="13"/>
        <v>567181</v>
      </c>
      <c r="V32" s="37">
        <f t="shared" si="13"/>
        <v>526967</v>
      </c>
      <c r="W32" s="37">
        <f t="shared" si="14"/>
        <v>1094148</v>
      </c>
      <c r="X32" s="41">
        <v>107549</v>
      </c>
      <c r="Y32" s="41">
        <v>104559</v>
      </c>
      <c r="Z32" s="38">
        <f>X32+Y32</f>
        <v>212108</v>
      </c>
      <c r="AA32" s="41">
        <v>107501</v>
      </c>
      <c r="AB32" s="41">
        <v>103194</v>
      </c>
      <c r="AC32" s="38">
        <f t="shared" si="7"/>
        <v>210695</v>
      </c>
      <c r="AD32" s="41">
        <v>103049</v>
      </c>
      <c r="AE32" s="41">
        <v>102120</v>
      </c>
      <c r="AF32" s="38">
        <f t="shared" si="8"/>
        <v>205169</v>
      </c>
      <c r="AG32" s="37">
        <f t="shared" si="15"/>
        <v>318099</v>
      </c>
      <c r="AH32" s="37">
        <f t="shared" si="15"/>
        <v>309873</v>
      </c>
      <c r="AI32" s="37">
        <f t="shared" si="16"/>
        <v>627972</v>
      </c>
      <c r="AJ32" s="37">
        <f t="shared" si="17"/>
        <v>885280</v>
      </c>
      <c r="AK32" s="37">
        <f t="shared" si="17"/>
        <v>836840</v>
      </c>
      <c r="AL32" s="37">
        <f t="shared" si="18"/>
        <v>1722120</v>
      </c>
      <c r="AM32" s="41">
        <v>94853</v>
      </c>
      <c r="AN32" s="41">
        <v>84147</v>
      </c>
      <c r="AO32" s="38">
        <f t="shared" si="9"/>
        <v>179000</v>
      </c>
      <c r="AP32" s="41">
        <v>93981</v>
      </c>
      <c r="AQ32" s="41">
        <v>81124</v>
      </c>
      <c r="AR32" s="38">
        <f t="shared" si="10"/>
        <v>175105</v>
      </c>
      <c r="AS32" s="37">
        <f t="shared" si="19"/>
        <v>188834</v>
      </c>
      <c r="AT32" s="37">
        <f t="shared" si="19"/>
        <v>165271</v>
      </c>
      <c r="AU32" s="37">
        <f t="shared" si="20"/>
        <v>354105</v>
      </c>
      <c r="AV32" s="37">
        <f t="shared" si="21"/>
        <v>1074114</v>
      </c>
      <c r="AW32" s="37">
        <f t="shared" si="21"/>
        <v>1002111</v>
      </c>
      <c r="AX32" s="37">
        <f t="shared" si="22"/>
        <v>2076225</v>
      </c>
      <c r="AY32" s="41">
        <v>63517</v>
      </c>
      <c r="AZ32" s="41">
        <v>59490</v>
      </c>
      <c r="BA32" s="38">
        <f t="shared" si="26"/>
        <v>123007</v>
      </c>
      <c r="BB32" s="41">
        <v>64987</v>
      </c>
      <c r="BC32" s="41">
        <v>55551</v>
      </c>
      <c r="BD32" s="38">
        <f t="shared" si="11"/>
        <v>120538</v>
      </c>
      <c r="BE32" s="37">
        <f t="shared" si="27"/>
        <v>128504</v>
      </c>
      <c r="BF32" s="37">
        <f t="shared" si="27"/>
        <v>115041</v>
      </c>
      <c r="BG32" s="37">
        <f t="shared" si="28"/>
        <v>243545</v>
      </c>
      <c r="BH32" s="37">
        <f t="shared" si="12"/>
        <v>1202618</v>
      </c>
      <c r="BI32" s="37">
        <f t="shared" si="12"/>
        <v>1117152</v>
      </c>
      <c r="BJ32" s="37">
        <f t="shared" si="23"/>
        <v>2319770</v>
      </c>
      <c r="BK32" s="37">
        <f t="shared" si="24"/>
        <v>1202618</v>
      </c>
      <c r="BL32" s="37">
        <f t="shared" si="24"/>
        <v>1117152</v>
      </c>
      <c r="BM32" s="37">
        <f t="shared" si="25"/>
        <v>2319770</v>
      </c>
    </row>
    <row r="33" spans="1:65" s="58" customFormat="1" ht="18.75" customHeight="1" x14ac:dyDescent="0.25">
      <c r="A33" s="35">
        <v>28</v>
      </c>
      <c r="B33" s="36" t="s">
        <v>39</v>
      </c>
      <c r="C33" s="36">
        <v>0</v>
      </c>
      <c r="D33" s="36">
        <v>0</v>
      </c>
      <c r="E33" s="37">
        <f t="shared" si="0"/>
        <v>0</v>
      </c>
      <c r="F33" s="41">
        <v>804980</v>
      </c>
      <c r="G33" s="41">
        <v>779205</v>
      </c>
      <c r="H33" s="37">
        <f>F33+G33</f>
        <v>1584185</v>
      </c>
      <c r="I33" s="41">
        <v>693281</v>
      </c>
      <c r="J33" s="41">
        <v>693590</v>
      </c>
      <c r="K33" s="38">
        <f t="shared" si="2"/>
        <v>1386871</v>
      </c>
      <c r="L33" s="41">
        <v>682143</v>
      </c>
      <c r="M33" s="41">
        <v>671318</v>
      </c>
      <c r="N33" s="38">
        <f t="shared" si="3"/>
        <v>1353461</v>
      </c>
      <c r="O33" s="41">
        <v>688599</v>
      </c>
      <c r="P33" s="41">
        <v>682419</v>
      </c>
      <c r="Q33" s="38">
        <f t="shared" si="4"/>
        <v>1371018</v>
      </c>
      <c r="R33" s="41">
        <v>777366</v>
      </c>
      <c r="S33" s="41">
        <v>778641</v>
      </c>
      <c r="T33" s="38">
        <f t="shared" si="5"/>
        <v>1556007</v>
      </c>
      <c r="U33" s="37">
        <f t="shared" si="13"/>
        <v>3646369</v>
      </c>
      <c r="V33" s="37">
        <f t="shared" si="13"/>
        <v>3605173</v>
      </c>
      <c r="W33" s="37">
        <f t="shared" si="14"/>
        <v>7251542</v>
      </c>
      <c r="X33" s="41">
        <v>778606</v>
      </c>
      <c r="Y33" s="41">
        <v>796197</v>
      </c>
      <c r="Z33" s="39">
        <f t="shared" si="6"/>
        <v>1574803</v>
      </c>
      <c r="AA33" s="41">
        <v>747344</v>
      </c>
      <c r="AB33" s="41">
        <v>764720</v>
      </c>
      <c r="AC33" s="39">
        <f t="shared" si="7"/>
        <v>1512064</v>
      </c>
      <c r="AD33" s="41">
        <v>709353</v>
      </c>
      <c r="AE33" s="41">
        <v>716191</v>
      </c>
      <c r="AF33" s="39">
        <f t="shared" si="8"/>
        <v>1425544</v>
      </c>
      <c r="AG33" s="37">
        <f t="shared" si="15"/>
        <v>2235303</v>
      </c>
      <c r="AH33" s="37">
        <f t="shared" si="15"/>
        <v>2277108</v>
      </c>
      <c r="AI33" s="37">
        <f t="shared" si="16"/>
        <v>4512411</v>
      </c>
      <c r="AJ33" s="37">
        <f t="shared" si="17"/>
        <v>5881672</v>
      </c>
      <c r="AK33" s="37">
        <f t="shared" si="17"/>
        <v>5882281</v>
      </c>
      <c r="AL33" s="37">
        <f t="shared" si="18"/>
        <v>11763953</v>
      </c>
      <c r="AM33" s="41">
        <v>555740</v>
      </c>
      <c r="AN33" s="41">
        <v>553980</v>
      </c>
      <c r="AO33" s="38">
        <f t="shared" si="9"/>
        <v>1109720</v>
      </c>
      <c r="AP33" s="41">
        <v>502944</v>
      </c>
      <c r="AQ33" s="41">
        <v>491997</v>
      </c>
      <c r="AR33" s="38">
        <f t="shared" si="10"/>
        <v>994941</v>
      </c>
      <c r="AS33" s="37">
        <f t="shared" si="19"/>
        <v>1058684</v>
      </c>
      <c r="AT33" s="37">
        <f t="shared" si="19"/>
        <v>1045977</v>
      </c>
      <c r="AU33" s="37">
        <f t="shared" si="20"/>
        <v>2104661</v>
      </c>
      <c r="AV33" s="37">
        <f t="shared" si="21"/>
        <v>6940356</v>
      </c>
      <c r="AW33" s="37">
        <f t="shared" si="21"/>
        <v>6928258</v>
      </c>
      <c r="AX33" s="37">
        <f t="shared" si="22"/>
        <v>13868614</v>
      </c>
      <c r="AY33" s="41">
        <v>358005</v>
      </c>
      <c r="AZ33" s="41">
        <v>315149</v>
      </c>
      <c r="BA33" s="38">
        <f t="shared" si="26"/>
        <v>673154</v>
      </c>
      <c r="BB33" s="41">
        <v>296039</v>
      </c>
      <c r="BC33" s="41">
        <v>247359</v>
      </c>
      <c r="BD33" s="38">
        <f t="shared" si="11"/>
        <v>543398</v>
      </c>
      <c r="BE33" s="37">
        <f t="shared" si="27"/>
        <v>654044</v>
      </c>
      <c r="BF33" s="37">
        <f t="shared" si="27"/>
        <v>562508</v>
      </c>
      <c r="BG33" s="37">
        <f t="shared" si="28"/>
        <v>1216552</v>
      </c>
      <c r="BH33" s="37">
        <f t="shared" si="12"/>
        <v>7594400</v>
      </c>
      <c r="BI33" s="37">
        <f t="shared" si="12"/>
        <v>7490766</v>
      </c>
      <c r="BJ33" s="37">
        <f t="shared" si="23"/>
        <v>15085166</v>
      </c>
      <c r="BK33" s="37">
        <f t="shared" si="24"/>
        <v>7594400</v>
      </c>
      <c r="BL33" s="37">
        <f t="shared" si="24"/>
        <v>7490766</v>
      </c>
      <c r="BM33" s="37">
        <f t="shared" si="25"/>
        <v>15085166</v>
      </c>
    </row>
    <row r="34" spans="1:65" s="58" customFormat="1" ht="18.75" customHeight="1" x14ac:dyDescent="0.25">
      <c r="A34" s="35">
        <v>29</v>
      </c>
      <c r="B34" s="36" t="s">
        <v>40</v>
      </c>
      <c r="C34" s="37">
        <v>3782</v>
      </c>
      <c r="D34" s="37">
        <v>3493</v>
      </c>
      <c r="E34" s="37">
        <f t="shared" si="0"/>
        <v>7275</v>
      </c>
      <c r="F34" s="37">
        <v>3314</v>
      </c>
      <c r="G34" s="37">
        <v>3211</v>
      </c>
      <c r="H34" s="38">
        <f t="shared" si="1"/>
        <v>6525</v>
      </c>
      <c r="I34" s="37">
        <v>3367</v>
      </c>
      <c r="J34" s="37">
        <v>3212</v>
      </c>
      <c r="K34" s="38">
        <f t="shared" si="2"/>
        <v>6579</v>
      </c>
      <c r="L34" s="37">
        <v>3375</v>
      </c>
      <c r="M34" s="37">
        <v>3181</v>
      </c>
      <c r="N34" s="38">
        <f t="shared" si="3"/>
        <v>6556</v>
      </c>
      <c r="O34" s="37">
        <v>3436</v>
      </c>
      <c r="P34" s="37">
        <v>3296</v>
      </c>
      <c r="Q34" s="38">
        <f t="shared" si="4"/>
        <v>6732</v>
      </c>
      <c r="R34" s="37">
        <v>3622</v>
      </c>
      <c r="S34" s="37">
        <v>3402</v>
      </c>
      <c r="T34" s="38">
        <f t="shared" si="5"/>
        <v>7024</v>
      </c>
      <c r="U34" s="37">
        <f t="shared" si="13"/>
        <v>17114</v>
      </c>
      <c r="V34" s="37">
        <f t="shared" si="13"/>
        <v>16302</v>
      </c>
      <c r="W34" s="37">
        <f t="shared" si="14"/>
        <v>33416</v>
      </c>
      <c r="X34" s="37">
        <v>3603</v>
      </c>
      <c r="Y34" s="37">
        <v>3473</v>
      </c>
      <c r="Z34" s="38">
        <f t="shared" si="6"/>
        <v>7076</v>
      </c>
      <c r="AA34" s="37">
        <v>3762</v>
      </c>
      <c r="AB34" s="37">
        <v>3517</v>
      </c>
      <c r="AC34" s="38">
        <f t="shared" si="7"/>
        <v>7279</v>
      </c>
      <c r="AD34" s="37">
        <v>3842</v>
      </c>
      <c r="AE34" s="37">
        <v>3493</v>
      </c>
      <c r="AF34" s="38">
        <f t="shared" si="8"/>
        <v>7335</v>
      </c>
      <c r="AG34" s="37">
        <f t="shared" si="15"/>
        <v>11207</v>
      </c>
      <c r="AH34" s="37">
        <f t="shared" si="15"/>
        <v>10483</v>
      </c>
      <c r="AI34" s="37">
        <f t="shared" si="16"/>
        <v>21690</v>
      </c>
      <c r="AJ34" s="37">
        <f t="shared" si="17"/>
        <v>28321</v>
      </c>
      <c r="AK34" s="37">
        <f t="shared" si="17"/>
        <v>26785</v>
      </c>
      <c r="AL34" s="37">
        <f t="shared" si="18"/>
        <v>55106</v>
      </c>
      <c r="AM34" s="37">
        <v>3631</v>
      </c>
      <c r="AN34" s="37">
        <v>3349</v>
      </c>
      <c r="AO34" s="38">
        <f t="shared" si="9"/>
        <v>6980</v>
      </c>
      <c r="AP34" s="37">
        <v>3490</v>
      </c>
      <c r="AQ34" s="37">
        <v>3067</v>
      </c>
      <c r="AR34" s="38">
        <f t="shared" si="10"/>
        <v>6557</v>
      </c>
      <c r="AS34" s="37">
        <f t="shared" si="19"/>
        <v>7121</v>
      </c>
      <c r="AT34" s="37">
        <f t="shared" si="19"/>
        <v>6416</v>
      </c>
      <c r="AU34" s="37">
        <f t="shared" si="20"/>
        <v>13537</v>
      </c>
      <c r="AV34" s="37">
        <f t="shared" si="21"/>
        <v>35442</v>
      </c>
      <c r="AW34" s="37">
        <f t="shared" si="21"/>
        <v>33201</v>
      </c>
      <c r="AX34" s="37">
        <f t="shared" si="22"/>
        <v>68643</v>
      </c>
      <c r="AY34" s="37">
        <v>2510</v>
      </c>
      <c r="AZ34" s="37">
        <v>2371</v>
      </c>
      <c r="BA34" s="38">
        <f t="shared" si="26"/>
        <v>4881</v>
      </c>
      <c r="BB34" s="37">
        <v>2056</v>
      </c>
      <c r="BC34" s="37">
        <v>2107</v>
      </c>
      <c r="BD34" s="38">
        <f t="shared" si="11"/>
        <v>4163</v>
      </c>
      <c r="BE34" s="37">
        <f t="shared" si="27"/>
        <v>4566</v>
      </c>
      <c r="BF34" s="37">
        <f t="shared" si="27"/>
        <v>4478</v>
      </c>
      <c r="BG34" s="37">
        <f t="shared" si="28"/>
        <v>9044</v>
      </c>
      <c r="BH34" s="37">
        <f t="shared" si="12"/>
        <v>40008</v>
      </c>
      <c r="BI34" s="37">
        <f t="shared" si="12"/>
        <v>37679</v>
      </c>
      <c r="BJ34" s="37">
        <f t="shared" si="23"/>
        <v>77687</v>
      </c>
      <c r="BK34" s="37">
        <f t="shared" si="24"/>
        <v>43790</v>
      </c>
      <c r="BL34" s="37">
        <f t="shared" si="24"/>
        <v>41172</v>
      </c>
      <c r="BM34" s="37">
        <f t="shared" si="25"/>
        <v>84962</v>
      </c>
    </row>
    <row r="35" spans="1:65" s="58" customFormat="1" ht="18.75" customHeight="1" x14ac:dyDescent="0.25">
      <c r="A35" s="35">
        <v>30</v>
      </c>
      <c r="B35" s="36" t="s">
        <v>41</v>
      </c>
      <c r="C35" s="37">
        <v>8887</v>
      </c>
      <c r="D35" s="37">
        <v>7456</v>
      </c>
      <c r="E35" s="37">
        <f t="shared" si="0"/>
        <v>16343</v>
      </c>
      <c r="F35" s="37">
        <v>8255</v>
      </c>
      <c r="G35" s="37">
        <v>7414</v>
      </c>
      <c r="H35" s="38">
        <f t="shared" si="1"/>
        <v>15669</v>
      </c>
      <c r="I35" s="37">
        <v>8720</v>
      </c>
      <c r="J35" s="37">
        <v>8107</v>
      </c>
      <c r="K35" s="38">
        <f t="shared" si="2"/>
        <v>16827</v>
      </c>
      <c r="L35" s="37">
        <v>9507</v>
      </c>
      <c r="M35" s="37">
        <v>8118</v>
      </c>
      <c r="N35" s="38">
        <f t="shared" si="3"/>
        <v>17625</v>
      </c>
      <c r="O35" s="37">
        <v>9846</v>
      </c>
      <c r="P35" s="37">
        <v>8322</v>
      </c>
      <c r="Q35" s="38">
        <f t="shared" si="4"/>
        <v>18168</v>
      </c>
      <c r="R35" s="37">
        <v>9858</v>
      </c>
      <c r="S35" s="37">
        <v>7841</v>
      </c>
      <c r="T35" s="38">
        <f t="shared" si="5"/>
        <v>17699</v>
      </c>
      <c r="U35" s="37">
        <f t="shared" si="13"/>
        <v>46186</v>
      </c>
      <c r="V35" s="37">
        <f t="shared" si="13"/>
        <v>39802</v>
      </c>
      <c r="W35" s="37">
        <f t="shared" si="14"/>
        <v>85988</v>
      </c>
      <c r="X35" s="37">
        <v>10060</v>
      </c>
      <c r="Y35" s="37">
        <v>8172</v>
      </c>
      <c r="Z35" s="38">
        <f t="shared" si="6"/>
        <v>18232</v>
      </c>
      <c r="AA35" s="37">
        <v>9108</v>
      </c>
      <c r="AB35" s="37">
        <v>7240</v>
      </c>
      <c r="AC35" s="38">
        <f t="shared" si="7"/>
        <v>16348</v>
      </c>
      <c r="AD35" s="37">
        <v>8757</v>
      </c>
      <c r="AE35" s="37">
        <v>7071</v>
      </c>
      <c r="AF35" s="38">
        <f t="shared" si="8"/>
        <v>15828</v>
      </c>
      <c r="AG35" s="37">
        <f t="shared" si="15"/>
        <v>27925</v>
      </c>
      <c r="AH35" s="37">
        <f t="shared" si="15"/>
        <v>22483</v>
      </c>
      <c r="AI35" s="37">
        <f t="shared" si="16"/>
        <v>50408</v>
      </c>
      <c r="AJ35" s="37">
        <f t="shared" si="17"/>
        <v>74111</v>
      </c>
      <c r="AK35" s="37">
        <f t="shared" si="17"/>
        <v>62285</v>
      </c>
      <c r="AL35" s="37">
        <f t="shared" si="18"/>
        <v>136396</v>
      </c>
      <c r="AM35" s="37">
        <v>8781</v>
      </c>
      <c r="AN35" s="37">
        <v>7439</v>
      </c>
      <c r="AO35" s="38">
        <f t="shared" si="9"/>
        <v>16220</v>
      </c>
      <c r="AP35" s="37">
        <v>7170</v>
      </c>
      <c r="AQ35" s="37">
        <v>5999</v>
      </c>
      <c r="AR35" s="38">
        <f t="shared" si="10"/>
        <v>13169</v>
      </c>
      <c r="AS35" s="37">
        <f t="shared" si="19"/>
        <v>15951</v>
      </c>
      <c r="AT35" s="37">
        <f t="shared" si="19"/>
        <v>13438</v>
      </c>
      <c r="AU35" s="37">
        <f t="shared" si="20"/>
        <v>29389</v>
      </c>
      <c r="AV35" s="37">
        <f t="shared" si="21"/>
        <v>90062</v>
      </c>
      <c r="AW35" s="37">
        <f t="shared" si="21"/>
        <v>75723</v>
      </c>
      <c r="AX35" s="37">
        <f t="shared" si="22"/>
        <v>165785</v>
      </c>
      <c r="AY35" s="37">
        <v>7848</v>
      </c>
      <c r="AZ35" s="37">
        <v>6094</v>
      </c>
      <c r="BA35" s="38">
        <f t="shared" si="26"/>
        <v>13942</v>
      </c>
      <c r="BB35" s="37">
        <v>6458</v>
      </c>
      <c r="BC35" s="37">
        <v>5856</v>
      </c>
      <c r="BD35" s="38">
        <f t="shared" si="11"/>
        <v>12314</v>
      </c>
      <c r="BE35" s="37">
        <f t="shared" si="27"/>
        <v>14306</v>
      </c>
      <c r="BF35" s="37">
        <f t="shared" si="27"/>
        <v>11950</v>
      </c>
      <c r="BG35" s="37">
        <f t="shared" si="28"/>
        <v>26256</v>
      </c>
      <c r="BH35" s="37">
        <f t="shared" si="12"/>
        <v>104368</v>
      </c>
      <c r="BI35" s="37">
        <f t="shared" si="12"/>
        <v>87673</v>
      </c>
      <c r="BJ35" s="37">
        <f t="shared" si="23"/>
        <v>192041</v>
      </c>
      <c r="BK35" s="37">
        <f t="shared" si="24"/>
        <v>113255</v>
      </c>
      <c r="BL35" s="37">
        <f t="shared" si="24"/>
        <v>95129</v>
      </c>
      <c r="BM35" s="37">
        <f t="shared" si="25"/>
        <v>208384</v>
      </c>
    </row>
    <row r="36" spans="1:65" s="58" customFormat="1" ht="18.75" customHeight="1" x14ac:dyDescent="0.25">
      <c r="A36" s="35">
        <v>31</v>
      </c>
      <c r="B36" s="36" t="s">
        <v>42</v>
      </c>
      <c r="C36" s="41">
        <v>0</v>
      </c>
      <c r="D36" s="41">
        <v>0</v>
      </c>
      <c r="E36" s="37">
        <f t="shared" si="0"/>
        <v>0</v>
      </c>
      <c r="F36" s="41">
        <v>4317</v>
      </c>
      <c r="G36" s="41">
        <v>4012</v>
      </c>
      <c r="H36" s="38">
        <f t="shared" si="1"/>
        <v>8329</v>
      </c>
      <c r="I36" s="41">
        <v>4084</v>
      </c>
      <c r="J36" s="41">
        <v>3695</v>
      </c>
      <c r="K36" s="38">
        <f t="shared" si="2"/>
        <v>7779</v>
      </c>
      <c r="L36" s="41">
        <v>4228</v>
      </c>
      <c r="M36" s="41">
        <v>4008</v>
      </c>
      <c r="N36" s="38">
        <f t="shared" si="3"/>
        <v>8236</v>
      </c>
      <c r="O36" s="41">
        <v>4102</v>
      </c>
      <c r="P36" s="41">
        <v>3720</v>
      </c>
      <c r="Q36" s="38">
        <f t="shared" si="4"/>
        <v>7822</v>
      </c>
      <c r="R36" s="41">
        <v>4150</v>
      </c>
      <c r="S36" s="41">
        <v>3716</v>
      </c>
      <c r="T36" s="38">
        <f t="shared" si="5"/>
        <v>7866</v>
      </c>
      <c r="U36" s="37">
        <f t="shared" si="13"/>
        <v>20881</v>
      </c>
      <c r="V36" s="37">
        <f t="shared" si="13"/>
        <v>19151</v>
      </c>
      <c r="W36" s="37">
        <f t="shared" si="14"/>
        <v>40032</v>
      </c>
      <c r="X36" s="41">
        <v>3818</v>
      </c>
      <c r="Y36" s="41">
        <v>3400</v>
      </c>
      <c r="Z36" s="38">
        <f t="shared" si="6"/>
        <v>7218</v>
      </c>
      <c r="AA36" s="41">
        <v>3370</v>
      </c>
      <c r="AB36" s="41">
        <v>2779</v>
      </c>
      <c r="AC36" s="38">
        <f t="shared" si="7"/>
        <v>6149</v>
      </c>
      <c r="AD36" s="41">
        <v>3137</v>
      </c>
      <c r="AE36" s="41">
        <v>2499</v>
      </c>
      <c r="AF36" s="38">
        <f t="shared" si="8"/>
        <v>5636</v>
      </c>
      <c r="AG36" s="37">
        <f t="shared" si="15"/>
        <v>10325</v>
      </c>
      <c r="AH36" s="37">
        <f t="shared" si="15"/>
        <v>8678</v>
      </c>
      <c r="AI36" s="37">
        <f t="shared" si="16"/>
        <v>19003</v>
      </c>
      <c r="AJ36" s="37">
        <f t="shared" si="17"/>
        <v>31206</v>
      </c>
      <c r="AK36" s="37">
        <f t="shared" si="17"/>
        <v>27829</v>
      </c>
      <c r="AL36" s="37">
        <f t="shared" si="18"/>
        <v>59035</v>
      </c>
      <c r="AM36" s="41">
        <v>3029</v>
      </c>
      <c r="AN36" s="41">
        <v>2102</v>
      </c>
      <c r="AO36" s="38">
        <f t="shared" si="9"/>
        <v>5131</v>
      </c>
      <c r="AP36" s="41">
        <v>1851</v>
      </c>
      <c r="AQ36" s="41">
        <v>1391</v>
      </c>
      <c r="AR36" s="38">
        <f t="shared" si="10"/>
        <v>3242</v>
      </c>
      <c r="AS36" s="37">
        <f t="shared" si="19"/>
        <v>4880</v>
      </c>
      <c r="AT36" s="37">
        <f t="shared" si="19"/>
        <v>3493</v>
      </c>
      <c r="AU36" s="37">
        <f t="shared" si="20"/>
        <v>8373</v>
      </c>
      <c r="AV36" s="37">
        <f t="shared" si="21"/>
        <v>36086</v>
      </c>
      <c r="AW36" s="37">
        <f t="shared" si="21"/>
        <v>31322</v>
      </c>
      <c r="AX36" s="37">
        <f t="shared" si="22"/>
        <v>67408</v>
      </c>
      <c r="AY36" s="41">
        <v>1167</v>
      </c>
      <c r="AZ36" s="41">
        <v>779</v>
      </c>
      <c r="BA36" s="38">
        <f t="shared" si="26"/>
        <v>1946</v>
      </c>
      <c r="BB36" s="41">
        <v>815</v>
      </c>
      <c r="BC36" s="41">
        <v>607</v>
      </c>
      <c r="BD36" s="38">
        <f t="shared" si="11"/>
        <v>1422</v>
      </c>
      <c r="BE36" s="37">
        <f t="shared" si="27"/>
        <v>1982</v>
      </c>
      <c r="BF36" s="37">
        <f t="shared" si="27"/>
        <v>1386</v>
      </c>
      <c r="BG36" s="37">
        <f t="shared" si="28"/>
        <v>3368</v>
      </c>
      <c r="BH36" s="37">
        <f t="shared" si="12"/>
        <v>38068</v>
      </c>
      <c r="BI36" s="37">
        <f t="shared" si="12"/>
        <v>32708</v>
      </c>
      <c r="BJ36" s="37">
        <f t="shared" si="23"/>
        <v>70776</v>
      </c>
      <c r="BK36" s="37">
        <f t="shared" si="24"/>
        <v>38068</v>
      </c>
      <c r="BL36" s="37">
        <f t="shared" si="24"/>
        <v>32708</v>
      </c>
      <c r="BM36" s="37">
        <f t="shared" si="25"/>
        <v>70776</v>
      </c>
    </row>
    <row r="37" spans="1:65" s="58" customFormat="1" ht="18.75" customHeight="1" x14ac:dyDescent="0.25">
      <c r="A37" s="35">
        <v>32</v>
      </c>
      <c r="B37" s="36" t="s">
        <v>43</v>
      </c>
      <c r="C37" s="37">
        <v>1908</v>
      </c>
      <c r="D37" s="37">
        <v>1539</v>
      </c>
      <c r="E37" s="37">
        <f t="shared" si="0"/>
        <v>3447</v>
      </c>
      <c r="F37" s="37">
        <v>1854</v>
      </c>
      <c r="G37" s="37">
        <v>1639</v>
      </c>
      <c r="H37" s="38">
        <f t="shared" si="1"/>
        <v>3493</v>
      </c>
      <c r="I37" s="37">
        <v>1914</v>
      </c>
      <c r="J37" s="37">
        <v>1684</v>
      </c>
      <c r="K37" s="38">
        <f t="shared" si="2"/>
        <v>3598</v>
      </c>
      <c r="L37" s="37">
        <v>1818</v>
      </c>
      <c r="M37" s="37">
        <v>1623</v>
      </c>
      <c r="N37" s="38">
        <f t="shared" si="3"/>
        <v>3441</v>
      </c>
      <c r="O37" s="37">
        <v>1819</v>
      </c>
      <c r="P37" s="37">
        <v>1549</v>
      </c>
      <c r="Q37" s="38">
        <f t="shared" si="4"/>
        <v>3368</v>
      </c>
      <c r="R37" s="37">
        <v>1743</v>
      </c>
      <c r="S37" s="37">
        <v>1499</v>
      </c>
      <c r="T37" s="38">
        <f t="shared" si="5"/>
        <v>3242</v>
      </c>
      <c r="U37" s="37">
        <f t="shared" si="13"/>
        <v>9148</v>
      </c>
      <c r="V37" s="37">
        <f t="shared" si="13"/>
        <v>7994</v>
      </c>
      <c r="W37" s="37">
        <f t="shared" si="14"/>
        <v>17142</v>
      </c>
      <c r="X37" s="37">
        <v>1791</v>
      </c>
      <c r="Y37" s="37">
        <v>1493</v>
      </c>
      <c r="Z37" s="38">
        <f t="shared" si="6"/>
        <v>3284</v>
      </c>
      <c r="AA37" s="37">
        <v>1540</v>
      </c>
      <c r="AB37" s="37">
        <v>1343</v>
      </c>
      <c r="AC37" s="38">
        <f t="shared" si="7"/>
        <v>2883</v>
      </c>
      <c r="AD37" s="37">
        <v>1520</v>
      </c>
      <c r="AE37" s="37">
        <v>1455</v>
      </c>
      <c r="AF37" s="38">
        <f t="shared" si="8"/>
        <v>2975</v>
      </c>
      <c r="AG37" s="37">
        <f t="shared" si="15"/>
        <v>4851</v>
      </c>
      <c r="AH37" s="37">
        <f t="shared" si="15"/>
        <v>4291</v>
      </c>
      <c r="AI37" s="37">
        <f t="shared" si="16"/>
        <v>9142</v>
      </c>
      <c r="AJ37" s="37">
        <f t="shared" si="17"/>
        <v>13999</v>
      </c>
      <c r="AK37" s="37">
        <f t="shared" si="17"/>
        <v>12285</v>
      </c>
      <c r="AL37" s="37">
        <f t="shared" si="18"/>
        <v>26284</v>
      </c>
      <c r="AM37" s="37">
        <v>1440</v>
      </c>
      <c r="AN37" s="37">
        <v>1284</v>
      </c>
      <c r="AO37" s="38">
        <f t="shared" si="9"/>
        <v>2724</v>
      </c>
      <c r="AP37" s="37">
        <v>1266</v>
      </c>
      <c r="AQ37" s="37">
        <v>1088</v>
      </c>
      <c r="AR37" s="38">
        <f t="shared" si="10"/>
        <v>2354</v>
      </c>
      <c r="AS37" s="37">
        <f t="shared" si="19"/>
        <v>2706</v>
      </c>
      <c r="AT37" s="37">
        <f t="shared" si="19"/>
        <v>2372</v>
      </c>
      <c r="AU37" s="37">
        <f t="shared" si="20"/>
        <v>5078</v>
      </c>
      <c r="AV37" s="37">
        <f t="shared" si="21"/>
        <v>16705</v>
      </c>
      <c r="AW37" s="37">
        <f t="shared" si="21"/>
        <v>14657</v>
      </c>
      <c r="AX37" s="37">
        <f t="shared" si="22"/>
        <v>31362</v>
      </c>
      <c r="AY37" s="37">
        <v>897</v>
      </c>
      <c r="AZ37" s="37">
        <v>735</v>
      </c>
      <c r="BA37" s="38">
        <f t="shared" si="26"/>
        <v>1632</v>
      </c>
      <c r="BB37" s="37">
        <v>787</v>
      </c>
      <c r="BC37" s="37">
        <v>721</v>
      </c>
      <c r="BD37" s="38">
        <f t="shared" si="11"/>
        <v>1508</v>
      </c>
      <c r="BE37" s="37">
        <f t="shared" si="27"/>
        <v>1684</v>
      </c>
      <c r="BF37" s="37">
        <f t="shared" si="27"/>
        <v>1456</v>
      </c>
      <c r="BG37" s="37">
        <f t="shared" si="28"/>
        <v>3140</v>
      </c>
      <c r="BH37" s="37">
        <f t="shared" si="12"/>
        <v>18389</v>
      </c>
      <c r="BI37" s="37">
        <f t="shared" si="12"/>
        <v>16113</v>
      </c>
      <c r="BJ37" s="37">
        <f t="shared" si="23"/>
        <v>34502</v>
      </c>
      <c r="BK37" s="37">
        <f t="shared" si="24"/>
        <v>20297</v>
      </c>
      <c r="BL37" s="37">
        <f t="shared" si="24"/>
        <v>17652</v>
      </c>
      <c r="BM37" s="37">
        <f t="shared" si="25"/>
        <v>37949</v>
      </c>
    </row>
    <row r="38" spans="1:65" s="58" customFormat="1" ht="18.75" customHeight="1" x14ac:dyDescent="0.25">
      <c r="A38" s="35">
        <v>33</v>
      </c>
      <c r="B38" s="36" t="s">
        <v>44</v>
      </c>
      <c r="C38" s="37">
        <v>77354</v>
      </c>
      <c r="D38" s="37">
        <v>71247</v>
      </c>
      <c r="E38" s="37">
        <f t="shared" si="0"/>
        <v>148601</v>
      </c>
      <c r="F38" s="37">
        <v>179649</v>
      </c>
      <c r="G38" s="37">
        <v>163771</v>
      </c>
      <c r="H38" s="38">
        <f t="shared" si="1"/>
        <v>343420</v>
      </c>
      <c r="I38" s="37">
        <v>182930</v>
      </c>
      <c r="J38" s="37">
        <v>162405</v>
      </c>
      <c r="K38" s="38">
        <f t="shared" si="2"/>
        <v>345335</v>
      </c>
      <c r="L38" s="37">
        <v>184196</v>
      </c>
      <c r="M38" s="37">
        <v>168287</v>
      </c>
      <c r="N38" s="38">
        <f t="shared" si="3"/>
        <v>352483</v>
      </c>
      <c r="O38" s="37">
        <v>185927</v>
      </c>
      <c r="P38" s="37">
        <v>159375</v>
      </c>
      <c r="Q38" s="38">
        <f t="shared" si="4"/>
        <v>345302</v>
      </c>
      <c r="R38" s="37">
        <v>187447</v>
      </c>
      <c r="S38" s="37">
        <v>157136</v>
      </c>
      <c r="T38" s="38">
        <f>R38+S38</f>
        <v>344583</v>
      </c>
      <c r="U38" s="37">
        <f t="shared" si="13"/>
        <v>920149</v>
      </c>
      <c r="V38" s="37">
        <f t="shared" si="13"/>
        <v>810974</v>
      </c>
      <c r="W38" s="37">
        <f t="shared" si="14"/>
        <v>1731123</v>
      </c>
      <c r="X38" s="37">
        <v>177237</v>
      </c>
      <c r="Y38" s="37">
        <v>153091</v>
      </c>
      <c r="Z38" s="38">
        <f t="shared" si="6"/>
        <v>330328</v>
      </c>
      <c r="AA38" s="37">
        <v>169081</v>
      </c>
      <c r="AB38" s="37">
        <v>144064</v>
      </c>
      <c r="AC38" s="38">
        <f t="shared" si="7"/>
        <v>313145</v>
      </c>
      <c r="AD38" s="37">
        <v>184251</v>
      </c>
      <c r="AE38" s="37">
        <v>155225</v>
      </c>
      <c r="AF38" s="38">
        <f t="shared" si="8"/>
        <v>339476</v>
      </c>
      <c r="AG38" s="37">
        <f t="shared" si="15"/>
        <v>530569</v>
      </c>
      <c r="AH38" s="37">
        <f t="shared" si="15"/>
        <v>452380</v>
      </c>
      <c r="AI38" s="37">
        <f t="shared" si="16"/>
        <v>982949</v>
      </c>
      <c r="AJ38" s="37">
        <f t="shared" si="17"/>
        <v>1450718</v>
      </c>
      <c r="AK38" s="37">
        <f t="shared" si="17"/>
        <v>1263354</v>
      </c>
      <c r="AL38" s="37">
        <f t="shared" si="18"/>
        <v>2714072</v>
      </c>
      <c r="AM38" s="37">
        <v>189909</v>
      </c>
      <c r="AN38" s="37">
        <v>162648</v>
      </c>
      <c r="AO38" s="38">
        <f t="shared" si="9"/>
        <v>352557</v>
      </c>
      <c r="AP38" s="37">
        <v>150995</v>
      </c>
      <c r="AQ38" s="37">
        <v>130290</v>
      </c>
      <c r="AR38" s="38">
        <f t="shared" si="10"/>
        <v>281285</v>
      </c>
      <c r="AS38" s="37">
        <f t="shared" si="19"/>
        <v>340904</v>
      </c>
      <c r="AT38" s="37">
        <f t="shared" si="19"/>
        <v>292938</v>
      </c>
      <c r="AU38" s="37">
        <f t="shared" si="20"/>
        <v>633842</v>
      </c>
      <c r="AV38" s="37">
        <f t="shared" si="21"/>
        <v>1791622</v>
      </c>
      <c r="AW38" s="37">
        <f t="shared" si="21"/>
        <v>1556292</v>
      </c>
      <c r="AX38" s="37">
        <f t="shared" si="22"/>
        <v>3347914</v>
      </c>
      <c r="AY38" s="37">
        <v>122393</v>
      </c>
      <c r="AZ38" s="37">
        <v>105239</v>
      </c>
      <c r="BA38" s="38">
        <f t="shared" si="26"/>
        <v>227632</v>
      </c>
      <c r="BB38" s="37">
        <v>102954</v>
      </c>
      <c r="BC38" s="37">
        <v>93364</v>
      </c>
      <c r="BD38" s="38">
        <f t="shared" si="11"/>
        <v>196318</v>
      </c>
      <c r="BE38" s="37">
        <f t="shared" si="27"/>
        <v>225347</v>
      </c>
      <c r="BF38" s="37">
        <f t="shared" si="27"/>
        <v>198603</v>
      </c>
      <c r="BG38" s="37">
        <f t="shared" si="28"/>
        <v>423950</v>
      </c>
      <c r="BH38" s="37">
        <f t="shared" si="12"/>
        <v>2016969</v>
      </c>
      <c r="BI38" s="37">
        <f t="shared" si="12"/>
        <v>1754895</v>
      </c>
      <c r="BJ38" s="37">
        <f t="shared" si="23"/>
        <v>3771864</v>
      </c>
      <c r="BK38" s="37">
        <f t="shared" si="24"/>
        <v>2094323</v>
      </c>
      <c r="BL38" s="37">
        <f t="shared" si="24"/>
        <v>1826142</v>
      </c>
      <c r="BM38" s="37">
        <f t="shared" si="25"/>
        <v>3920465</v>
      </c>
    </row>
    <row r="39" spans="1:65" s="58" customFormat="1" ht="18.75" customHeight="1" x14ac:dyDescent="0.25">
      <c r="A39" s="35">
        <v>34</v>
      </c>
      <c r="B39" s="36" t="s">
        <v>45</v>
      </c>
      <c r="C39" s="37">
        <v>482</v>
      </c>
      <c r="D39" s="37">
        <v>528</v>
      </c>
      <c r="E39" s="37">
        <f t="shared" si="0"/>
        <v>1010</v>
      </c>
      <c r="F39" s="37">
        <v>556</v>
      </c>
      <c r="G39" s="37">
        <v>517</v>
      </c>
      <c r="H39" s="38">
        <f>F39+G39</f>
        <v>1073</v>
      </c>
      <c r="I39" s="37">
        <v>570</v>
      </c>
      <c r="J39" s="37">
        <v>506</v>
      </c>
      <c r="K39" s="38">
        <f>I39+J39</f>
        <v>1076</v>
      </c>
      <c r="L39" s="37">
        <v>625</v>
      </c>
      <c r="M39" s="37">
        <v>606</v>
      </c>
      <c r="N39" s="38">
        <f>L39+M39</f>
        <v>1231</v>
      </c>
      <c r="O39" s="37">
        <v>641</v>
      </c>
      <c r="P39" s="37">
        <v>607</v>
      </c>
      <c r="Q39" s="38">
        <f>O39+P39</f>
        <v>1248</v>
      </c>
      <c r="R39" s="37">
        <v>654</v>
      </c>
      <c r="S39" s="37">
        <v>654</v>
      </c>
      <c r="T39" s="38">
        <f>R39+S39</f>
        <v>1308</v>
      </c>
      <c r="U39" s="37">
        <f t="shared" si="13"/>
        <v>3046</v>
      </c>
      <c r="V39" s="37">
        <f t="shared" si="13"/>
        <v>2890</v>
      </c>
      <c r="W39" s="37">
        <f t="shared" si="14"/>
        <v>5936</v>
      </c>
      <c r="X39" s="37">
        <v>786</v>
      </c>
      <c r="Y39" s="37">
        <v>952</v>
      </c>
      <c r="Z39" s="38">
        <f t="shared" si="6"/>
        <v>1738</v>
      </c>
      <c r="AA39" s="37">
        <v>537</v>
      </c>
      <c r="AB39" s="37">
        <v>658</v>
      </c>
      <c r="AC39" s="38">
        <f t="shared" si="7"/>
        <v>1195</v>
      </c>
      <c r="AD39" s="37">
        <v>578</v>
      </c>
      <c r="AE39" s="37">
        <v>568</v>
      </c>
      <c r="AF39" s="38">
        <f t="shared" si="8"/>
        <v>1146</v>
      </c>
      <c r="AG39" s="37">
        <f t="shared" si="15"/>
        <v>1901</v>
      </c>
      <c r="AH39" s="37">
        <f t="shared" si="15"/>
        <v>2178</v>
      </c>
      <c r="AI39" s="37">
        <f t="shared" si="16"/>
        <v>4079</v>
      </c>
      <c r="AJ39" s="37">
        <f t="shared" si="17"/>
        <v>4947</v>
      </c>
      <c r="AK39" s="37">
        <f t="shared" si="17"/>
        <v>5068</v>
      </c>
      <c r="AL39" s="37">
        <f t="shared" si="18"/>
        <v>10015</v>
      </c>
      <c r="AM39" s="37">
        <v>644</v>
      </c>
      <c r="AN39" s="37">
        <v>556</v>
      </c>
      <c r="AO39" s="38">
        <f t="shared" si="9"/>
        <v>1200</v>
      </c>
      <c r="AP39" s="37">
        <v>491</v>
      </c>
      <c r="AQ39" s="37">
        <v>600</v>
      </c>
      <c r="AR39" s="38">
        <f t="shared" si="10"/>
        <v>1091</v>
      </c>
      <c r="AS39" s="37">
        <f t="shared" si="19"/>
        <v>1135</v>
      </c>
      <c r="AT39" s="37">
        <f t="shared" si="19"/>
        <v>1156</v>
      </c>
      <c r="AU39" s="37">
        <f t="shared" si="20"/>
        <v>2291</v>
      </c>
      <c r="AV39" s="37">
        <f t="shared" si="21"/>
        <v>6082</v>
      </c>
      <c r="AW39" s="37">
        <f t="shared" si="21"/>
        <v>6224</v>
      </c>
      <c r="AX39" s="37">
        <f t="shared" si="22"/>
        <v>12306</v>
      </c>
      <c r="AY39" s="37">
        <v>517</v>
      </c>
      <c r="AZ39" s="37">
        <v>545</v>
      </c>
      <c r="BA39" s="38">
        <f t="shared" si="26"/>
        <v>1062</v>
      </c>
      <c r="BB39" s="37">
        <v>521</v>
      </c>
      <c r="BC39" s="37">
        <v>566</v>
      </c>
      <c r="BD39" s="38">
        <f t="shared" si="11"/>
        <v>1087</v>
      </c>
      <c r="BE39" s="37">
        <f t="shared" si="27"/>
        <v>1038</v>
      </c>
      <c r="BF39" s="37">
        <f t="shared" si="27"/>
        <v>1111</v>
      </c>
      <c r="BG39" s="37">
        <f t="shared" si="28"/>
        <v>2149</v>
      </c>
      <c r="BH39" s="37">
        <f t="shared" si="12"/>
        <v>7120</v>
      </c>
      <c r="BI39" s="37">
        <f t="shared" si="12"/>
        <v>7335</v>
      </c>
      <c r="BJ39" s="37">
        <f t="shared" si="23"/>
        <v>14455</v>
      </c>
      <c r="BK39" s="37">
        <f t="shared" si="24"/>
        <v>7602</v>
      </c>
      <c r="BL39" s="37">
        <f t="shared" si="24"/>
        <v>7863</v>
      </c>
      <c r="BM39" s="37">
        <f t="shared" si="25"/>
        <v>15465</v>
      </c>
    </row>
    <row r="40" spans="1:65" s="58" customFormat="1" ht="18.75" customHeight="1" x14ac:dyDescent="0.25">
      <c r="A40" s="35">
        <v>35</v>
      </c>
      <c r="B40" s="36" t="s">
        <v>46</v>
      </c>
      <c r="C40" s="37">
        <v>20291</v>
      </c>
      <c r="D40" s="37">
        <v>18698</v>
      </c>
      <c r="E40" s="37">
        <f t="shared" si="0"/>
        <v>38989</v>
      </c>
      <c r="F40" s="37">
        <v>11471</v>
      </c>
      <c r="G40" s="37">
        <v>10769</v>
      </c>
      <c r="H40" s="38">
        <f t="shared" si="1"/>
        <v>22240</v>
      </c>
      <c r="I40" s="37">
        <v>11235</v>
      </c>
      <c r="J40" s="37">
        <v>10871</v>
      </c>
      <c r="K40" s="38">
        <f t="shared" si="2"/>
        <v>22106</v>
      </c>
      <c r="L40" s="37">
        <v>11597</v>
      </c>
      <c r="M40" s="37">
        <v>10861</v>
      </c>
      <c r="N40" s="38">
        <f t="shared" si="3"/>
        <v>22458</v>
      </c>
      <c r="O40" s="37">
        <v>11589</v>
      </c>
      <c r="P40" s="37">
        <v>10918</v>
      </c>
      <c r="Q40" s="38">
        <f t="shared" si="4"/>
        <v>22507</v>
      </c>
      <c r="R40" s="37">
        <v>11403</v>
      </c>
      <c r="S40" s="37">
        <v>11318</v>
      </c>
      <c r="T40" s="38">
        <f t="shared" si="5"/>
        <v>22721</v>
      </c>
      <c r="U40" s="37">
        <f t="shared" si="13"/>
        <v>57295</v>
      </c>
      <c r="V40" s="37">
        <f t="shared" si="13"/>
        <v>54737</v>
      </c>
      <c r="W40" s="37">
        <f t="shared" si="14"/>
        <v>112032</v>
      </c>
      <c r="X40" s="37">
        <v>12626</v>
      </c>
      <c r="Y40" s="37">
        <v>11964</v>
      </c>
      <c r="Z40" s="38">
        <f t="shared" si="6"/>
        <v>24590</v>
      </c>
      <c r="AA40" s="37">
        <v>12478</v>
      </c>
      <c r="AB40" s="37">
        <v>11514</v>
      </c>
      <c r="AC40" s="38">
        <f t="shared" si="7"/>
        <v>23992</v>
      </c>
      <c r="AD40" s="37">
        <v>12406</v>
      </c>
      <c r="AE40" s="37">
        <v>11437</v>
      </c>
      <c r="AF40" s="38">
        <f t="shared" si="8"/>
        <v>23843</v>
      </c>
      <c r="AG40" s="37">
        <f t="shared" si="15"/>
        <v>37510</v>
      </c>
      <c r="AH40" s="37">
        <f t="shared" si="15"/>
        <v>34915</v>
      </c>
      <c r="AI40" s="37">
        <f t="shared" si="16"/>
        <v>72425</v>
      </c>
      <c r="AJ40" s="37">
        <f t="shared" si="17"/>
        <v>94805</v>
      </c>
      <c r="AK40" s="37">
        <f t="shared" si="17"/>
        <v>89652</v>
      </c>
      <c r="AL40" s="37">
        <f t="shared" si="18"/>
        <v>184457</v>
      </c>
      <c r="AM40" s="37">
        <v>12763</v>
      </c>
      <c r="AN40" s="37">
        <v>11911</v>
      </c>
      <c r="AO40" s="38">
        <f t="shared" si="9"/>
        <v>24674</v>
      </c>
      <c r="AP40" s="37">
        <v>9371</v>
      </c>
      <c r="AQ40" s="37">
        <v>9610</v>
      </c>
      <c r="AR40" s="38">
        <f t="shared" si="10"/>
        <v>18981</v>
      </c>
      <c r="AS40" s="37">
        <f t="shared" si="19"/>
        <v>22134</v>
      </c>
      <c r="AT40" s="37">
        <f t="shared" si="19"/>
        <v>21521</v>
      </c>
      <c r="AU40" s="37">
        <f t="shared" si="20"/>
        <v>43655</v>
      </c>
      <c r="AV40" s="37">
        <f t="shared" si="21"/>
        <v>116939</v>
      </c>
      <c r="AW40" s="37">
        <f t="shared" si="21"/>
        <v>111173</v>
      </c>
      <c r="AX40" s="37">
        <f t="shared" si="22"/>
        <v>228112</v>
      </c>
      <c r="AY40" s="37">
        <v>6862</v>
      </c>
      <c r="AZ40" s="37">
        <v>7931</v>
      </c>
      <c r="BA40" s="38">
        <f t="shared" si="26"/>
        <v>14793</v>
      </c>
      <c r="BB40" s="37">
        <v>5811</v>
      </c>
      <c r="BC40" s="37">
        <v>6974</v>
      </c>
      <c r="BD40" s="38">
        <f t="shared" si="11"/>
        <v>12785</v>
      </c>
      <c r="BE40" s="37">
        <f t="shared" si="27"/>
        <v>12673</v>
      </c>
      <c r="BF40" s="37">
        <f t="shared" si="27"/>
        <v>14905</v>
      </c>
      <c r="BG40" s="37">
        <f t="shared" si="28"/>
        <v>27578</v>
      </c>
      <c r="BH40" s="37">
        <f t="shared" si="12"/>
        <v>129612</v>
      </c>
      <c r="BI40" s="37">
        <f t="shared" si="12"/>
        <v>126078</v>
      </c>
      <c r="BJ40" s="37">
        <f t="shared" si="23"/>
        <v>255690</v>
      </c>
      <c r="BK40" s="37">
        <f t="shared" si="24"/>
        <v>149903</v>
      </c>
      <c r="BL40" s="37">
        <f t="shared" si="24"/>
        <v>144776</v>
      </c>
      <c r="BM40" s="37">
        <f t="shared" si="25"/>
        <v>294679</v>
      </c>
    </row>
    <row r="41" spans="1:65" s="117" customFormat="1" ht="18" customHeight="1" x14ac:dyDescent="0.25">
      <c r="A41" s="242" t="s">
        <v>47</v>
      </c>
      <c r="B41" s="242"/>
      <c r="C41" s="123">
        <f>SUM(C6:C40)</f>
        <v>3184734</v>
      </c>
      <c r="D41" s="123">
        <f>SUM(D6:D40)</f>
        <v>2751776</v>
      </c>
      <c r="E41" s="123">
        <f t="shared" ref="E41:AR41" si="68">SUM(E6:E40)</f>
        <v>5936510</v>
      </c>
      <c r="F41" s="123">
        <f t="shared" si="68"/>
        <v>15903281</v>
      </c>
      <c r="G41" s="123">
        <f t="shared" si="68"/>
        <v>14526731</v>
      </c>
      <c r="H41" s="124">
        <f t="shared" si="68"/>
        <v>30430012</v>
      </c>
      <c r="I41" s="124">
        <f t="shared" si="68"/>
        <v>14364754</v>
      </c>
      <c r="J41" s="124">
        <f t="shared" si="68"/>
        <v>13395451</v>
      </c>
      <c r="K41" s="124">
        <f t="shared" si="68"/>
        <v>27760205</v>
      </c>
      <c r="L41" s="124">
        <f t="shared" si="68"/>
        <v>13862607</v>
      </c>
      <c r="M41" s="124">
        <f t="shared" si="68"/>
        <v>12943330</v>
      </c>
      <c r="N41" s="124">
        <f t="shared" si="68"/>
        <v>26805937</v>
      </c>
      <c r="O41" s="124">
        <f t="shared" si="68"/>
        <v>13332115</v>
      </c>
      <c r="P41" s="124">
        <f t="shared" si="68"/>
        <v>12281679</v>
      </c>
      <c r="Q41" s="124">
        <f t="shared" si="68"/>
        <v>25613794</v>
      </c>
      <c r="R41" s="124">
        <f t="shared" si="68"/>
        <v>12678868</v>
      </c>
      <c r="S41" s="124">
        <f t="shared" si="68"/>
        <v>11470946</v>
      </c>
      <c r="T41" s="124">
        <f t="shared" si="68"/>
        <v>24149814</v>
      </c>
      <c r="U41" s="124">
        <f t="shared" si="68"/>
        <v>70141625</v>
      </c>
      <c r="V41" s="124">
        <f t="shared" si="68"/>
        <v>64618137</v>
      </c>
      <c r="W41" s="123">
        <f t="shared" si="68"/>
        <v>134759762</v>
      </c>
      <c r="X41" s="124">
        <f t="shared" si="68"/>
        <v>11518635</v>
      </c>
      <c r="Y41" s="124">
        <f t="shared" si="68"/>
        <v>10415746</v>
      </c>
      <c r="Z41" s="124">
        <f t="shared" si="68"/>
        <v>21934381</v>
      </c>
      <c r="AA41" s="124">
        <f t="shared" si="68"/>
        <v>10813914</v>
      </c>
      <c r="AB41" s="124">
        <f t="shared" si="68"/>
        <v>9669581</v>
      </c>
      <c r="AC41" s="123">
        <f t="shared" si="68"/>
        <v>20483495</v>
      </c>
      <c r="AD41" s="123">
        <f t="shared" si="68"/>
        <v>10369536</v>
      </c>
      <c r="AE41" s="123">
        <f t="shared" si="68"/>
        <v>9085785</v>
      </c>
      <c r="AF41" s="124">
        <f t="shared" si="68"/>
        <v>19455321</v>
      </c>
      <c r="AG41" s="123">
        <f t="shared" si="68"/>
        <v>32702085</v>
      </c>
      <c r="AH41" s="123">
        <f t="shared" si="68"/>
        <v>29171112</v>
      </c>
      <c r="AI41" s="123">
        <f t="shared" si="68"/>
        <v>61873197</v>
      </c>
      <c r="AJ41" s="125">
        <f t="shared" si="68"/>
        <v>102843710</v>
      </c>
      <c r="AK41" s="125">
        <f t="shared" si="68"/>
        <v>93789249</v>
      </c>
      <c r="AL41" s="125">
        <f t="shared" si="68"/>
        <v>196632959</v>
      </c>
      <c r="AM41" s="123">
        <f t="shared" si="68"/>
        <v>9214242</v>
      </c>
      <c r="AN41" s="123">
        <f t="shared" si="68"/>
        <v>7543349</v>
      </c>
      <c r="AO41" s="124">
        <f t="shared" si="68"/>
        <v>16757591</v>
      </c>
      <c r="AP41" s="124">
        <f t="shared" si="68"/>
        <v>8298637</v>
      </c>
      <c r="AQ41" s="124">
        <f t="shared" si="68"/>
        <v>6796081</v>
      </c>
      <c r="AR41" s="124">
        <f t="shared" si="68"/>
        <v>15094718</v>
      </c>
      <c r="AS41" s="124">
        <f t="shared" ref="AS41:BC41" si="69">SUM(AS6:AS40)</f>
        <v>17512879</v>
      </c>
      <c r="AT41" s="124">
        <f t="shared" si="69"/>
        <v>14339430</v>
      </c>
      <c r="AU41" s="124">
        <f t="shared" si="69"/>
        <v>31852309</v>
      </c>
      <c r="AV41" s="124">
        <f t="shared" si="69"/>
        <v>120356589</v>
      </c>
      <c r="AW41" s="124">
        <f t="shared" si="69"/>
        <v>108128679</v>
      </c>
      <c r="AX41" s="124">
        <f t="shared" si="69"/>
        <v>228485268</v>
      </c>
      <c r="AY41" s="124">
        <f t="shared" si="69"/>
        <v>5677624</v>
      </c>
      <c r="AZ41" s="124">
        <f t="shared" si="69"/>
        <v>4486266</v>
      </c>
      <c r="BA41" s="124">
        <f t="shared" si="69"/>
        <v>10163890</v>
      </c>
      <c r="BB41" s="124">
        <f t="shared" si="69"/>
        <v>5206252</v>
      </c>
      <c r="BC41" s="124">
        <f t="shared" si="69"/>
        <v>4098808</v>
      </c>
      <c r="BD41" s="124">
        <f t="shared" ref="BD41:BM41" si="70">SUM(BD6:BD40)</f>
        <v>9305060</v>
      </c>
      <c r="BE41" s="124">
        <f t="shared" si="70"/>
        <v>10883876</v>
      </c>
      <c r="BF41" s="124">
        <f t="shared" si="70"/>
        <v>8585074</v>
      </c>
      <c r="BG41" s="124">
        <f t="shared" si="70"/>
        <v>19468950</v>
      </c>
      <c r="BH41" s="124">
        <f t="shared" si="70"/>
        <v>131240465</v>
      </c>
      <c r="BI41" s="124">
        <f t="shared" si="70"/>
        <v>116713753</v>
      </c>
      <c r="BJ41" s="124">
        <f t="shared" si="70"/>
        <v>247954218</v>
      </c>
      <c r="BK41" s="124">
        <f t="shared" si="70"/>
        <v>134425199</v>
      </c>
      <c r="BL41" s="124">
        <f t="shared" si="70"/>
        <v>119465529</v>
      </c>
      <c r="BM41" s="124">
        <f t="shared" si="70"/>
        <v>253890728</v>
      </c>
    </row>
    <row r="42" spans="1:65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  <c r="AA42" s="43"/>
      <c r="AB42" s="43"/>
      <c r="AC42" s="44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  <c r="AS42" s="43"/>
      <c r="AT42" s="43"/>
      <c r="AU42" s="44"/>
      <c r="AV42" s="43"/>
      <c r="AW42" s="43"/>
      <c r="AX42" s="44"/>
      <c r="AY42" s="43"/>
      <c r="AZ42" s="43"/>
      <c r="BA42" s="45"/>
      <c r="BB42" s="46"/>
      <c r="BC42" s="46"/>
      <c r="BD42" s="45"/>
      <c r="BE42" s="46"/>
      <c r="BF42" s="46"/>
      <c r="BG42" s="45"/>
      <c r="BH42" s="46"/>
      <c r="BI42" s="46"/>
      <c r="BJ42" s="45"/>
      <c r="BK42" s="46"/>
      <c r="BL42" s="46"/>
      <c r="BM42" s="45"/>
    </row>
  </sheetData>
  <mergeCells count="24">
    <mergeCell ref="A41:B41"/>
    <mergeCell ref="BE3:BG3"/>
    <mergeCell ref="BH3:BJ3"/>
    <mergeCell ref="BK3:BM3"/>
    <mergeCell ref="AM3:AO3"/>
    <mergeCell ref="AP3:AR3"/>
    <mergeCell ref="AS3:AU3"/>
    <mergeCell ref="AV3:AX3"/>
    <mergeCell ref="AY3:BA3"/>
    <mergeCell ref="BB3:BD3"/>
    <mergeCell ref="U3:W3"/>
    <mergeCell ref="X3:Z3"/>
    <mergeCell ref="AA3:AC3"/>
    <mergeCell ref="AD3:AF3"/>
    <mergeCell ref="AG3:AI3"/>
    <mergeCell ref="AJ3:AL3"/>
    <mergeCell ref="L3:N3"/>
    <mergeCell ref="O3:Q3"/>
    <mergeCell ref="R3:T3"/>
    <mergeCell ref="A3:A4"/>
    <mergeCell ref="B3:B4"/>
    <mergeCell ref="C3:E3"/>
    <mergeCell ref="F3:H3"/>
    <mergeCell ref="I3:K3"/>
  </mergeCells>
  <printOptions horizontalCentered="1"/>
  <pageMargins left="0.2" right="0.22" top="0.32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  <colBreaks count="4" manualBreakCount="4">
    <brk id="44" max="40" man="1"/>
    <brk id="50" max="40" man="1"/>
    <brk id="56" max="40" man="1"/>
    <brk id="62" max="39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4"/>
  <sheetViews>
    <sheetView topLeftCell="A16" workbookViewId="0">
      <selection activeCell="C10" sqref="C10"/>
    </sheetView>
  </sheetViews>
  <sheetFormatPr defaultRowHeight="12.75" x14ac:dyDescent="0.2"/>
  <cols>
    <col min="1" max="1" width="20.42578125" style="153" customWidth="1"/>
    <col min="2" max="2" width="10.42578125" style="153" customWidth="1"/>
    <col min="3" max="3" width="9.5703125" style="153" customWidth="1"/>
    <col min="4" max="4" width="11.7109375" style="153" customWidth="1"/>
    <col min="5" max="10" width="9.5703125" style="153" customWidth="1"/>
    <col min="11" max="256" width="9.140625" style="153"/>
    <col min="257" max="257" width="20.42578125" style="153" customWidth="1"/>
    <col min="258" max="258" width="10.42578125" style="153" customWidth="1"/>
    <col min="259" max="259" width="9.5703125" style="153" customWidth="1"/>
    <col min="260" max="260" width="11.7109375" style="153" customWidth="1"/>
    <col min="261" max="266" width="9.5703125" style="153" customWidth="1"/>
    <col min="267" max="512" width="9.140625" style="153"/>
    <col min="513" max="513" width="20.42578125" style="153" customWidth="1"/>
    <col min="514" max="514" width="10.42578125" style="153" customWidth="1"/>
    <col min="515" max="515" width="9.5703125" style="153" customWidth="1"/>
    <col min="516" max="516" width="11.7109375" style="153" customWidth="1"/>
    <col min="517" max="522" width="9.5703125" style="153" customWidth="1"/>
    <col min="523" max="768" width="9.140625" style="153"/>
    <col min="769" max="769" width="20.42578125" style="153" customWidth="1"/>
    <col min="770" max="770" width="10.42578125" style="153" customWidth="1"/>
    <col min="771" max="771" width="9.5703125" style="153" customWidth="1"/>
    <col min="772" max="772" width="11.7109375" style="153" customWidth="1"/>
    <col min="773" max="778" width="9.5703125" style="153" customWidth="1"/>
    <col min="779" max="1024" width="9.140625" style="153"/>
    <col min="1025" max="1025" width="20.42578125" style="153" customWidth="1"/>
    <col min="1026" max="1026" width="10.42578125" style="153" customWidth="1"/>
    <col min="1027" max="1027" width="9.5703125" style="153" customWidth="1"/>
    <col min="1028" max="1028" width="11.7109375" style="153" customWidth="1"/>
    <col min="1029" max="1034" width="9.5703125" style="153" customWidth="1"/>
    <col min="1035" max="1280" width="9.140625" style="153"/>
    <col min="1281" max="1281" width="20.42578125" style="153" customWidth="1"/>
    <col min="1282" max="1282" width="10.42578125" style="153" customWidth="1"/>
    <col min="1283" max="1283" width="9.5703125" style="153" customWidth="1"/>
    <col min="1284" max="1284" width="11.7109375" style="153" customWidth="1"/>
    <col min="1285" max="1290" width="9.5703125" style="153" customWidth="1"/>
    <col min="1291" max="1536" width="9.140625" style="153"/>
    <col min="1537" max="1537" width="20.42578125" style="153" customWidth="1"/>
    <col min="1538" max="1538" width="10.42578125" style="153" customWidth="1"/>
    <col min="1539" max="1539" width="9.5703125" style="153" customWidth="1"/>
    <col min="1540" max="1540" width="11.7109375" style="153" customWidth="1"/>
    <col min="1541" max="1546" width="9.5703125" style="153" customWidth="1"/>
    <col min="1547" max="1792" width="9.140625" style="153"/>
    <col min="1793" max="1793" width="20.42578125" style="153" customWidth="1"/>
    <col min="1794" max="1794" width="10.42578125" style="153" customWidth="1"/>
    <col min="1795" max="1795" width="9.5703125" style="153" customWidth="1"/>
    <col min="1796" max="1796" width="11.7109375" style="153" customWidth="1"/>
    <col min="1797" max="1802" width="9.5703125" style="153" customWidth="1"/>
    <col min="1803" max="2048" width="9.140625" style="153"/>
    <col min="2049" max="2049" width="20.42578125" style="153" customWidth="1"/>
    <col min="2050" max="2050" width="10.42578125" style="153" customWidth="1"/>
    <col min="2051" max="2051" width="9.5703125" style="153" customWidth="1"/>
    <col min="2052" max="2052" width="11.7109375" style="153" customWidth="1"/>
    <col min="2053" max="2058" width="9.5703125" style="153" customWidth="1"/>
    <col min="2059" max="2304" width="9.140625" style="153"/>
    <col min="2305" max="2305" width="20.42578125" style="153" customWidth="1"/>
    <col min="2306" max="2306" width="10.42578125" style="153" customWidth="1"/>
    <col min="2307" max="2307" width="9.5703125" style="153" customWidth="1"/>
    <col min="2308" max="2308" width="11.7109375" style="153" customWidth="1"/>
    <col min="2309" max="2314" width="9.5703125" style="153" customWidth="1"/>
    <col min="2315" max="2560" width="9.140625" style="153"/>
    <col min="2561" max="2561" width="20.42578125" style="153" customWidth="1"/>
    <col min="2562" max="2562" width="10.42578125" style="153" customWidth="1"/>
    <col min="2563" max="2563" width="9.5703125" style="153" customWidth="1"/>
    <col min="2564" max="2564" width="11.7109375" style="153" customWidth="1"/>
    <col min="2565" max="2570" width="9.5703125" style="153" customWidth="1"/>
    <col min="2571" max="2816" width="9.140625" style="153"/>
    <col min="2817" max="2817" width="20.42578125" style="153" customWidth="1"/>
    <col min="2818" max="2818" width="10.42578125" style="153" customWidth="1"/>
    <col min="2819" max="2819" width="9.5703125" style="153" customWidth="1"/>
    <col min="2820" max="2820" width="11.7109375" style="153" customWidth="1"/>
    <col min="2821" max="2826" width="9.5703125" style="153" customWidth="1"/>
    <col min="2827" max="3072" width="9.140625" style="153"/>
    <col min="3073" max="3073" width="20.42578125" style="153" customWidth="1"/>
    <col min="3074" max="3074" width="10.42578125" style="153" customWidth="1"/>
    <col min="3075" max="3075" width="9.5703125" style="153" customWidth="1"/>
    <col min="3076" max="3076" width="11.7109375" style="153" customWidth="1"/>
    <col min="3077" max="3082" width="9.5703125" style="153" customWidth="1"/>
    <col min="3083" max="3328" width="9.140625" style="153"/>
    <col min="3329" max="3329" width="20.42578125" style="153" customWidth="1"/>
    <col min="3330" max="3330" width="10.42578125" style="153" customWidth="1"/>
    <col min="3331" max="3331" width="9.5703125" style="153" customWidth="1"/>
    <col min="3332" max="3332" width="11.7109375" style="153" customWidth="1"/>
    <col min="3333" max="3338" width="9.5703125" style="153" customWidth="1"/>
    <col min="3339" max="3584" width="9.140625" style="153"/>
    <col min="3585" max="3585" width="20.42578125" style="153" customWidth="1"/>
    <col min="3586" max="3586" width="10.42578125" style="153" customWidth="1"/>
    <col min="3587" max="3587" width="9.5703125" style="153" customWidth="1"/>
    <col min="3588" max="3588" width="11.7109375" style="153" customWidth="1"/>
    <col min="3589" max="3594" width="9.5703125" style="153" customWidth="1"/>
    <col min="3595" max="3840" width="9.140625" style="153"/>
    <col min="3841" max="3841" width="20.42578125" style="153" customWidth="1"/>
    <col min="3842" max="3842" width="10.42578125" style="153" customWidth="1"/>
    <col min="3843" max="3843" width="9.5703125" style="153" customWidth="1"/>
    <col min="3844" max="3844" width="11.7109375" style="153" customWidth="1"/>
    <col min="3845" max="3850" width="9.5703125" style="153" customWidth="1"/>
    <col min="3851" max="4096" width="9.140625" style="153"/>
    <col min="4097" max="4097" width="20.42578125" style="153" customWidth="1"/>
    <col min="4098" max="4098" width="10.42578125" style="153" customWidth="1"/>
    <col min="4099" max="4099" width="9.5703125" style="153" customWidth="1"/>
    <col min="4100" max="4100" width="11.7109375" style="153" customWidth="1"/>
    <col min="4101" max="4106" width="9.5703125" style="153" customWidth="1"/>
    <col min="4107" max="4352" width="9.140625" style="153"/>
    <col min="4353" max="4353" width="20.42578125" style="153" customWidth="1"/>
    <col min="4354" max="4354" width="10.42578125" style="153" customWidth="1"/>
    <col min="4355" max="4355" width="9.5703125" style="153" customWidth="1"/>
    <col min="4356" max="4356" width="11.7109375" style="153" customWidth="1"/>
    <col min="4357" max="4362" width="9.5703125" style="153" customWidth="1"/>
    <col min="4363" max="4608" width="9.140625" style="153"/>
    <col min="4609" max="4609" width="20.42578125" style="153" customWidth="1"/>
    <col min="4610" max="4610" width="10.42578125" style="153" customWidth="1"/>
    <col min="4611" max="4611" width="9.5703125" style="153" customWidth="1"/>
    <col min="4612" max="4612" width="11.7109375" style="153" customWidth="1"/>
    <col min="4613" max="4618" width="9.5703125" style="153" customWidth="1"/>
    <col min="4619" max="4864" width="9.140625" style="153"/>
    <col min="4865" max="4865" width="20.42578125" style="153" customWidth="1"/>
    <col min="4866" max="4866" width="10.42578125" style="153" customWidth="1"/>
    <col min="4867" max="4867" width="9.5703125" style="153" customWidth="1"/>
    <col min="4868" max="4868" width="11.7109375" style="153" customWidth="1"/>
    <col min="4869" max="4874" width="9.5703125" style="153" customWidth="1"/>
    <col min="4875" max="5120" width="9.140625" style="153"/>
    <col min="5121" max="5121" width="20.42578125" style="153" customWidth="1"/>
    <col min="5122" max="5122" width="10.42578125" style="153" customWidth="1"/>
    <col min="5123" max="5123" width="9.5703125" style="153" customWidth="1"/>
    <col min="5124" max="5124" width="11.7109375" style="153" customWidth="1"/>
    <col min="5125" max="5130" width="9.5703125" style="153" customWidth="1"/>
    <col min="5131" max="5376" width="9.140625" style="153"/>
    <col min="5377" max="5377" width="20.42578125" style="153" customWidth="1"/>
    <col min="5378" max="5378" width="10.42578125" style="153" customWidth="1"/>
    <col min="5379" max="5379" width="9.5703125" style="153" customWidth="1"/>
    <col min="5380" max="5380" width="11.7109375" style="153" customWidth="1"/>
    <col min="5381" max="5386" width="9.5703125" style="153" customWidth="1"/>
    <col min="5387" max="5632" width="9.140625" style="153"/>
    <col min="5633" max="5633" width="20.42578125" style="153" customWidth="1"/>
    <col min="5634" max="5634" width="10.42578125" style="153" customWidth="1"/>
    <col min="5635" max="5635" width="9.5703125" style="153" customWidth="1"/>
    <col min="5636" max="5636" width="11.7109375" style="153" customWidth="1"/>
    <col min="5637" max="5642" width="9.5703125" style="153" customWidth="1"/>
    <col min="5643" max="5888" width="9.140625" style="153"/>
    <col min="5889" max="5889" width="20.42578125" style="153" customWidth="1"/>
    <col min="5890" max="5890" width="10.42578125" style="153" customWidth="1"/>
    <col min="5891" max="5891" width="9.5703125" style="153" customWidth="1"/>
    <col min="5892" max="5892" width="11.7109375" style="153" customWidth="1"/>
    <col min="5893" max="5898" width="9.5703125" style="153" customWidth="1"/>
    <col min="5899" max="6144" width="9.140625" style="153"/>
    <col min="6145" max="6145" width="20.42578125" style="153" customWidth="1"/>
    <col min="6146" max="6146" width="10.42578125" style="153" customWidth="1"/>
    <col min="6147" max="6147" width="9.5703125" style="153" customWidth="1"/>
    <col min="6148" max="6148" width="11.7109375" style="153" customWidth="1"/>
    <col min="6149" max="6154" width="9.5703125" style="153" customWidth="1"/>
    <col min="6155" max="6400" width="9.140625" style="153"/>
    <col min="6401" max="6401" width="20.42578125" style="153" customWidth="1"/>
    <col min="6402" max="6402" width="10.42578125" style="153" customWidth="1"/>
    <col min="6403" max="6403" width="9.5703125" style="153" customWidth="1"/>
    <col min="6404" max="6404" width="11.7109375" style="153" customWidth="1"/>
    <col min="6405" max="6410" width="9.5703125" style="153" customWidth="1"/>
    <col min="6411" max="6656" width="9.140625" style="153"/>
    <col min="6657" max="6657" width="20.42578125" style="153" customWidth="1"/>
    <col min="6658" max="6658" width="10.42578125" style="153" customWidth="1"/>
    <col min="6659" max="6659" width="9.5703125" style="153" customWidth="1"/>
    <col min="6660" max="6660" width="11.7109375" style="153" customWidth="1"/>
    <col min="6661" max="6666" width="9.5703125" style="153" customWidth="1"/>
    <col min="6667" max="6912" width="9.140625" style="153"/>
    <col min="6913" max="6913" width="20.42578125" style="153" customWidth="1"/>
    <col min="6914" max="6914" width="10.42578125" style="153" customWidth="1"/>
    <col min="6915" max="6915" width="9.5703125" style="153" customWidth="1"/>
    <col min="6916" max="6916" width="11.7109375" style="153" customWidth="1"/>
    <col min="6917" max="6922" width="9.5703125" style="153" customWidth="1"/>
    <col min="6923" max="7168" width="9.140625" style="153"/>
    <col min="7169" max="7169" width="20.42578125" style="153" customWidth="1"/>
    <col min="7170" max="7170" width="10.42578125" style="153" customWidth="1"/>
    <col min="7171" max="7171" width="9.5703125" style="153" customWidth="1"/>
    <col min="7172" max="7172" width="11.7109375" style="153" customWidth="1"/>
    <col min="7173" max="7178" width="9.5703125" style="153" customWidth="1"/>
    <col min="7179" max="7424" width="9.140625" style="153"/>
    <col min="7425" max="7425" width="20.42578125" style="153" customWidth="1"/>
    <col min="7426" max="7426" width="10.42578125" style="153" customWidth="1"/>
    <col min="7427" max="7427" width="9.5703125" style="153" customWidth="1"/>
    <col min="7428" max="7428" width="11.7109375" style="153" customWidth="1"/>
    <col min="7429" max="7434" width="9.5703125" style="153" customWidth="1"/>
    <col min="7435" max="7680" width="9.140625" style="153"/>
    <col min="7681" max="7681" width="20.42578125" style="153" customWidth="1"/>
    <col min="7682" max="7682" width="10.42578125" style="153" customWidth="1"/>
    <col min="7683" max="7683" width="9.5703125" style="153" customWidth="1"/>
    <col min="7684" max="7684" width="11.7109375" style="153" customWidth="1"/>
    <col min="7685" max="7690" width="9.5703125" style="153" customWidth="1"/>
    <col min="7691" max="7936" width="9.140625" style="153"/>
    <col min="7937" max="7937" width="20.42578125" style="153" customWidth="1"/>
    <col min="7938" max="7938" width="10.42578125" style="153" customWidth="1"/>
    <col min="7939" max="7939" width="9.5703125" style="153" customWidth="1"/>
    <col min="7940" max="7940" width="11.7109375" style="153" customWidth="1"/>
    <col min="7941" max="7946" width="9.5703125" style="153" customWidth="1"/>
    <col min="7947" max="8192" width="9.140625" style="153"/>
    <col min="8193" max="8193" width="20.42578125" style="153" customWidth="1"/>
    <col min="8194" max="8194" width="10.42578125" style="153" customWidth="1"/>
    <col min="8195" max="8195" width="9.5703125" style="153" customWidth="1"/>
    <col min="8196" max="8196" width="11.7109375" style="153" customWidth="1"/>
    <col min="8197" max="8202" width="9.5703125" style="153" customWidth="1"/>
    <col min="8203" max="8448" width="9.140625" style="153"/>
    <col min="8449" max="8449" width="20.42578125" style="153" customWidth="1"/>
    <col min="8450" max="8450" width="10.42578125" style="153" customWidth="1"/>
    <col min="8451" max="8451" width="9.5703125" style="153" customWidth="1"/>
    <col min="8452" max="8452" width="11.7109375" style="153" customWidth="1"/>
    <col min="8453" max="8458" width="9.5703125" style="153" customWidth="1"/>
    <col min="8459" max="8704" width="9.140625" style="153"/>
    <col min="8705" max="8705" width="20.42578125" style="153" customWidth="1"/>
    <col min="8706" max="8706" width="10.42578125" style="153" customWidth="1"/>
    <col min="8707" max="8707" width="9.5703125" style="153" customWidth="1"/>
    <col min="8708" max="8708" width="11.7109375" style="153" customWidth="1"/>
    <col min="8709" max="8714" width="9.5703125" style="153" customWidth="1"/>
    <col min="8715" max="8960" width="9.140625" style="153"/>
    <col min="8961" max="8961" width="20.42578125" style="153" customWidth="1"/>
    <col min="8962" max="8962" width="10.42578125" style="153" customWidth="1"/>
    <col min="8963" max="8963" width="9.5703125" style="153" customWidth="1"/>
    <col min="8964" max="8964" width="11.7109375" style="153" customWidth="1"/>
    <col min="8965" max="8970" width="9.5703125" style="153" customWidth="1"/>
    <col min="8971" max="9216" width="9.140625" style="153"/>
    <col min="9217" max="9217" width="20.42578125" style="153" customWidth="1"/>
    <col min="9218" max="9218" width="10.42578125" style="153" customWidth="1"/>
    <col min="9219" max="9219" width="9.5703125" style="153" customWidth="1"/>
    <col min="9220" max="9220" width="11.7109375" style="153" customWidth="1"/>
    <col min="9221" max="9226" width="9.5703125" style="153" customWidth="1"/>
    <col min="9227" max="9472" width="9.140625" style="153"/>
    <col min="9473" max="9473" width="20.42578125" style="153" customWidth="1"/>
    <col min="9474" max="9474" width="10.42578125" style="153" customWidth="1"/>
    <col min="9475" max="9475" width="9.5703125" style="153" customWidth="1"/>
    <col min="9476" max="9476" width="11.7109375" style="153" customWidth="1"/>
    <col min="9477" max="9482" width="9.5703125" style="153" customWidth="1"/>
    <col min="9483" max="9728" width="9.140625" style="153"/>
    <col min="9729" max="9729" width="20.42578125" style="153" customWidth="1"/>
    <col min="9730" max="9730" width="10.42578125" style="153" customWidth="1"/>
    <col min="9731" max="9731" width="9.5703125" style="153" customWidth="1"/>
    <col min="9732" max="9732" width="11.7109375" style="153" customWidth="1"/>
    <col min="9733" max="9738" width="9.5703125" style="153" customWidth="1"/>
    <col min="9739" max="9984" width="9.140625" style="153"/>
    <col min="9985" max="9985" width="20.42578125" style="153" customWidth="1"/>
    <col min="9986" max="9986" width="10.42578125" style="153" customWidth="1"/>
    <col min="9987" max="9987" width="9.5703125" style="153" customWidth="1"/>
    <col min="9988" max="9988" width="11.7109375" style="153" customWidth="1"/>
    <col min="9989" max="9994" width="9.5703125" style="153" customWidth="1"/>
    <col min="9995" max="10240" width="9.140625" style="153"/>
    <col min="10241" max="10241" width="20.42578125" style="153" customWidth="1"/>
    <col min="10242" max="10242" width="10.42578125" style="153" customWidth="1"/>
    <col min="10243" max="10243" width="9.5703125" style="153" customWidth="1"/>
    <col min="10244" max="10244" width="11.7109375" style="153" customWidth="1"/>
    <col min="10245" max="10250" width="9.5703125" style="153" customWidth="1"/>
    <col min="10251" max="10496" width="9.140625" style="153"/>
    <col min="10497" max="10497" width="20.42578125" style="153" customWidth="1"/>
    <col min="10498" max="10498" width="10.42578125" style="153" customWidth="1"/>
    <col min="10499" max="10499" width="9.5703125" style="153" customWidth="1"/>
    <col min="10500" max="10500" width="11.7109375" style="153" customWidth="1"/>
    <col min="10501" max="10506" width="9.5703125" style="153" customWidth="1"/>
    <col min="10507" max="10752" width="9.140625" style="153"/>
    <col min="10753" max="10753" width="20.42578125" style="153" customWidth="1"/>
    <col min="10754" max="10754" width="10.42578125" style="153" customWidth="1"/>
    <col min="10755" max="10755" width="9.5703125" style="153" customWidth="1"/>
    <col min="10756" max="10756" width="11.7109375" style="153" customWidth="1"/>
    <col min="10757" max="10762" width="9.5703125" style="153" customWidth="1"/>
    <col min="10763" max="11008" width="9.140625" style="153"/>
    <col min="11009" max="11009" width="20.42578125" style="153" customWidth="1"/>
    <col min="11010" max="11010" width="10.42578125" style="153" customWidth="1"/>
    <col min="11011" max="11011" width="9.5703125" style="153" customWidth="1"/>
    <col min="11012" max="11012" width="11.7109375" style="153" customWidth="1"/>
    <col min="11013" max="11018" width="9.5703125" style="153" customWidth="1"/>
    <col min="11019" max="11264" width="9.140625" style="153"/>
    <col min="11265" max="11265" width="20.42578125" style="153" customWidth="1"/>
    <col min="11266" max="11266" width="10.42578125" style="153" customWidth="1"/>
    <col min="11267" max="11267" width="9.5703125" style="153" customWidth="1"/>
    <col min="11268" max="11268" width="11.7109375" style="153" customWidth="1"/>
    <col min="11269" max="11274" width="9.5703125" style="153" customWidth="1"/>
    <col min="11275" max="11520" width="9.140625" style="153"/>
    <col min="11521" max="11521" width="20.42578125" style="153" customWidth="1"/>
    <col min="11522" max="11522" width="10.42578125" style="153" customWidth="1"/>
    <col min="11523" max="11523" width="9.5703125" style="153" customWidth="1"/>
    <col min="11524" max="11524" width="11.7109375" style="153" customWidth="1"/>
    <col min="11525" max="11530" width="9.5703125" style="153" customWidth="1"/>
    <col min="11531" max="11776" width="9.140625" style="153"/>
    <col min="11777" max="11777" width="20.42578125" style="153" customWidth="1"/>
    <col min="11778" max="11778" width="10.42578125" style="153" customWidth="1"/>
    <col min="11779" max="11779" width="9.5703125" style="153" customWidth="1"/>
    <col min="11780" max="11780" width="11.7109375" style="153" customWidth="1"/>
    <col min="11781" max="11786" width="9.5703125" style="153" customWidth="1"/>
    <col min="11787" max="12032" width="9.140625" style="153"/>
    <col min="12033" max="12033" width="20.42578125" style="153" customWidth="1"/>
    <col min="12034" max="12034" width="10.42578125" style="153" customWidth="1"/>
    <col min="12035" max="12035" width="9.5703125" style="153" customWidth="1"/>
    <col min="12036" max="12036" width="11.7109375" style="153" customWidth="1"/>
    <col min="12037" max="12042" width="9.5703125" style="153" customWidth="1"/>
    <col min="12043" max="12288" width="9.140625" style="153"/>
    <col min="12289" max="12289" width="20.42578125" style="153" customWidth="1"/>
    <col min="12290" max="12290" width="10.42578125" style="153" customWidth="1"/>
    <col min="12291" max="12291" width="9.5703125" style="153" customWidth="1"/>
    <col min="12292" max="12292" width="11.7109375" style="153" customWidth="1"/>
    <col min="12293" max="12298" width="9.5703125" style="153" customWidth="1"/>
    <col min="12299" max="12544" width="9.140625" style="153"/>
    <col min="12545" max="12545" width="20.42578125" style="153" customWidth="1"/>
    <col min="12546" max="12546" width="10.42578125" style="153" customWidth="1"/>
    <col min="12547" max="12547" width="9.5703125" style="153" customWidth="1"/>
    <col min="12548" max="12548" width="11.7109375" style="153" customWidth="1"/>
    <col min="12549" max="12554" width="9.5703125" style="153" customWidth="1"/>
    <col min="12555" max="12800" width="9.140625" style="153"/>
    <col min="12801" max="12801" width="20.42578125" style="153" customWidth="1"/>
    <col min="12802" max="12802" width="10.42578125" style="153" customWidth="1"/>
    <col min="12803" max="12803" width="9.5703125" style="153" customWidth="1"/>
    <col min="12804" max="12804" width="11.7109375" style="153" customWidth="1"/>
    <col min="12805" max="12810" width="9.5703125" style="153" customWidth="1"/>
    <col min="12811" max="13056" width="9.140625" style="153"/>
    <col min="13057" max="13057" width="20.42578125" style="153" customWidth="1"/>
    <col min="13058" max="13058" width="10.42578125" style="153" customWidth="1"/>
    <col min="13059" max="13059" width="9.5703125" style="153" customWidth="1"/>
    <col min="13060" max="13060" width="11.7109375" style="153" customWidth="1"/>
    <col min="13061" max="13066" width="9.5703125" style="153" customWidth="1"/>
    <col min="13067" max="13312" width="9.140625" style="153"/>
    <col min="13313" max="13313" width="20.42578125" style="153" customWidth="1"/>
    <col min="13314" max="13314" width="10.42578125" style="153" customWidth="1"/>
    <col min="13315" max="13315" width="9.5703125" style="153" customWidth="1"/>
    <col min="13316" max="13316" width="11.7109375" style="153" customWidth="1"/>
    <col min="13317" max="13322" width="9.5703125" style="153" customWidth="1"/>
    <col min="13323" max="13568" width="9.140625" style="153"/>
    <col min="13569" max="13569" width="20.42578125" style="153" customWidth="1"/>
    <col min="13570" max="13570" width="10.42578125" style="153" customWidth="1"/>
    <col min="13571" max="13571" width="9.5703125" style="153" customWidth="1"/>
    <col min="13572" max="13572" width="11.7109375" style="153" customWidth="1"/>
    <col min="13573" max="13578" width="9.5703125" style="153" customWidth="1"/>
    <col min="13579" max="13824" width="9.140625" style="153"/>
    <col min="13825" max="13825" width="20.42578125" style="153" customWidth="1"/>
    <col min="13826" max="13826" width="10.42578125" style="153" customWidth="1"/>
    <col min="13827" max="13827" width="9.5703125" style="153" customWidth="1"/>
    <col min="13828" max="13828" width="11.7109375" style="153" customWidth="1"/>
    <col min="13829" max="13834" width="9.5703125" style="153" customWidth="1"/>
    <col min="13835" max="14080" width="9.140625" style="153"/>
    <col min="14081" max="14081" width="20.42578125" style="153" customWidth="1"/>
    <col min="14082" max="14082" width="10.42578125" style="153" customWidth="1"/>
    <col min="14083" max="14083" width="9.5703125" style="153" customWidth="1"/>
    <col min="14084" max="14084" width="11.7109375" style="153" customWidth="1"/>
    <col min="14085" max="14090" width="9.5703125" style="153" customWidth="1"/>
    <col min="14091" max="14336" width="9.140625" style="153"/>
    <col min="14337" max="14337" width="20.42578125" style="153" customWidth="1"/>
    <col min="14338" max="14338" width="10.42578125" style="153" customWidth="1"/>
    <col min="14339" max="14339" width="9.5703125" style="153" customWidth="1"/>
    <col min="14340" max="14340" width="11.7109375" style="153" customWidth="1"/>
    <col min="14341" max="14346" width="9.5703125" style="153" customWidth="1"/>
    <col min="14347" max="14592" width="9.140625" style="153"/>
    <col min="14593" max="14593" width="20.42578125" style="153" customWidth="1"/>
    <col min="14594" max="14594" width="10.42578125" style="153" customWidth="1"/>
    <col min="14595" max="14595" width="9.5703125" style="153" customWidth="1"/>
    <col min="14596" max="14596" width="11.7109375" style="153" customWidth="1"/>
    <col min="14597" max="14602" width="9.5703125" style="153" customWidth="1"/>
    <col min="14603" max="14848" width="9.140625" style="153"/>
    <col min="14849" max="14849" width="20.42578125" style="153" customWidth="1"/>
    <col min="14850" max="14850" width="10.42578125" style="153" customWidth="1"/>
    <col min="14851" max="14851" width="9.5703125" style="153" customWidth="1"/>
    <col min="14852" max="14852" width="11.7109375" style="153" customWidth="1"/>
    <col min="14853" max="14858" width="9.5703125" style="153" customWidth="1"/>
    <col min="14859" max="15104" width="9.140625" style="153"/>
    <col min="15105" max="15105" width="20.42578125" style="153" customWidth="1"/>
    <col min="15106" max="15106" width="10.42578125" style="153" customWidth="1"/>
    <col min="15107" max="15107" width="9.5703125" style="153" customWidth="1"/>
    <col min="15108" max="15108" width="11.7109375" style="153" customWidth="1"/>
    <col min="15109" max="15114" width="9.5703125" style="153" customWidth="1"/>
    <col min="15115" max="15360" width="9.140625" style="153"/>
    <col min="15361" max="15361" width="20.42578125" style="153" customWidth="1"/>
    <col min="15362" max="15362" width="10.42578125" style="153" customWidth="1"/>
    <col min="15363" max="15363" width="9.5703125" style="153" customWidth="1"/>
    <col min="15364" max="15364" width="11.7109375" style="153" customWidth="1"/>
    <col min="15365" max="15370" width="9.5703125" style="153" customWidth="1"/>
    <col min="15371" max="15616" width="9.140625" style="153"/>
    <col min="15617" max="15617" width="20.42578125" style="153" customWidth="1"/>
    <col min="15618" max="15618" width="10.42578125" style="153" customWidth="1"/>
    <col min="15619" max="15619" width="9.5703125" style="153" customWidth="1"/>
    <col min="15620" max="15620" width="11.7109375" style="153" customWidth="1"/>
    <col min="15621" max="15626" width="9.5703125" style="153" customWidth="1"/>
    <col min="15627" max="15872" width="9.140625" style="153"/>
    <col min="15873" max="15873" width="20.42578125" style="153" customWidth="1"/>
    <col min="15874" max="15874" width="10.42578125" style="153" customWidth="1"/>
    <col min="15875" max="15875" width="9.5703125" style="153" customWidth="1"/>
    <col min="15876" max="15876" width="11.7109375" style="153" customWidth="1"/>
    <col min="15877" max="15882" width="9.5703125" style="153" customWidth="1"/>
    <col min="15883" max="16128" width="9.140625" style="153"/>
    <col min="16129" max="16129" width="20.42578125" style="153" customWidth="1"/>
    <col min="16130" max="16130" width="10.42578125" style="153" customWidth="1"/>
    <col min="16131" max="16131" width="9.5703125" style="153" customWidth="1"/>
    <col min="16132" max="16132" width="11.7109375" style="153" customWidth="1"/>
    <col min="16133" max="16138" width="9.5703125" style="153" customWidth="1"/>
    <col min="16139" max="16384" width="9.140625" style="153"/>
  </cols>
  <sheetData>
    <row r="1" spans="1:13" x14ac:dyDescent="0.2">
      <c r="A1" s="159" t="s">
        <v>159</v>
      </c>
    </row>
    <row r="2" spans="1:13" ht="15.75" x14ac:dyDescent="0.2">
      <c r="A2" s="272" t="s">
        <v>68</v>
      </c>
      <c r="B2" s="274" t="s">
        <v>151</v>
      </c>
      <c r="C2" s="274"/>
      <c r="D2" s="274"/>
      <c r="E2" s="274" t="s">
        <v>152</v>
      </c>
      <c r="F2" s="274"/>
      <c r="G2" s="274"/>
      <c r="H2" s="274" t="s">
        <v>153</v>
      </c>
      <c r="I2" s="274"/>
      <c r="J2" s="274"/>
      <c r="K2" s="274" t="s">
        <v>154</v>
      </c>
      <c r="L2" s="274"/>
      <c r="M2" s="274"/>
    </row>
    <row r="3" spans="1:13" ht="15.75" x14ac:dyDescent="0.2">
      <c r="A3" s="273"/>
      <c r="B3" s="154" t="s">
        <v>155</v>
      </c>
      <c r="C3" s="154" t="s">
        <v>156</v>
      </c>
      <c r="D3" s="155" t="s">
        <v>15</v>
      </c>
      <c r="E3" s="154" t="s">
        <v>155</v>
      </c>
      <c r="F3" s="154" t="s">
        <v>156</v>
      </c>
      <c r="G3" s="155" t="s">
        <v>15</v>
      </c>
      <c r="H3" s="154" t="s">
        <v>155</v>
      </c>
      <c r="I3" s="154" t="s">
        <v>156</v>
      </c>
      <c r="J3" s="155" t="s">
        <v>15</v>
      </c>
      <c r="K3" s="154" t="s">
        <v>155</v>
      </c>
      <c r="L3" s="154" t="s">
        <v>156</v>
      </c>
      <c r="M3" s="155" t="s">
        <v>15</v>
      </c>
    </row>
    <row r="4" spans="1:13" ht="15.75" x14ac:dyDescent="0.2">
      <c r="A4" s="142" t="s">
        <v>16</v>
      </c>
      <c r="B4" s="156">
        <v>427782</v>
      </c>
      <c r="C4" s="156">
        <v>397440</v>
      </c>
      <c r="D4" s="156">
        <v>825222</v>
      </c>
      <c r="E4" s="156">
        <v>187774</v>
      </c>
      <c r="F4" s="156">
        <v>157695</v>
      </c>
      <c r="G4" s="156">
        <v>345469</v>
      </c>
      <c r="H4" s="156">
        <v>116571</v>
      </c>
      <c r="I4" s="156">
        <v>92647</v>
      </c>
      <c r="J4" s="156">
        <v>209218</v>
      </c>
      <c r="K4" s="156">
        <v>81229</v>
      </c>
      <c r="L4" s="156">
        <v>69292</v>
      </c>
      <c r="M4" s="156">
        <v>150521</v>
      </c>
    </row>
    <row r="5" spans="1:13" ht="15.75" x14ac:dyDescent="0.2">
      <c r="A5" s="142" t="s">
        <v>17</v>
      </c>
      <c r="B5" s="156">
        <v>58189</v>
      </c>
      <c r="C5" s="156">
        <v>56295</v>
      </c>
      <c r="D5" s="156">
        <v>114484</v>
      </c>
      <c r="E5" s="156">
        <v>25758</v>
      </c>
      <c r="F5" s="156">
        <v>25843</v>
      </c>
      <c r="G5" s="156">
        <v>51601</v>
      </c>
      <c r="H5" s="156">
        <v>18812</v>
      </c>
      <c r="I5" s="156">
        <v>18354</v>
      </c>
      <c r="J5" s="156">
        <v>37166</v>
      </c>
      <c r="K5" s="156">
        <v>13915</v>
      </c>
      <c r="L5" s="156">
        <v>13370</v>
      </c>
      <c r="M5" s="156">
        <v>27285</v>
      </c>
    </row>
    <row r="6" spans="1:13" ht="15.75" x14ac:dyDescent="0.2">
      <c r="A6" s="142" t="s">
        <v>49</v>
      </c>
      <c r="B6" s="156">
        <v>243536</v>
      </c>
      <c r="C6" s="156">
        <v>233433</v>
      </c>
      <c r="D6" s="156">
        <v>476969</v>
      </c>
      <c r="E6" s="156">
        <v>118910</v>
      </c>
      <c r="F6" s="156">
        <v>114153</v>
      </c>
      <c r="G6" s="156">
        <v>233063</v>
      </c>
      <c r="H6" s="156">
        <v>86269</v>
      </c>
      <c r="I6" s="156">
        <v>83574</v>
      </c>
      <c r="J6" s="156">
        <v>169843</v>
      </c>
      <c r="K6" s="156">
        <v>68760</v>
      </c>
      <c r="L6" s="156">
        <v>67137</v>
      </c>
      <c r="M6" s="156">
        <v>135897</v>
      </c>
    </row>
    <row r="7" spans="1:13" ht="15.75" x14ac:dyDescent="0.2">
      <c r="A7" s="146" t="s">
        <v>50</v>
      </c>
      <c r="B7" s="156">
        <v>69025</v>
      </c>
      <c r="C7" s="156">
        <v>62202</v>
      </c>
      <c r="D7" s="156">
        <v>131227</v>
      </c>
      <c r="E7" s="156">
        <v>25549</v>
      </c>
      <c r="F7" s="156">
        <v>21974</v>
      </c>
      <c r="G7" s="156">
        <v>47523</v>
      </c>
      <c r="H7" s="156">
        <v>18005</v>
      </c>
      <c r="I7" s="156">
        <v>13991</v>
      </c>
      <c r="J7" s="156">
        <v>31996</v>
      </c>
      <c r="K7" s="156">
        <v>10900</v>
      </c>
      <c r="L7" s="156">
        <v>8994</v>
      </c>
      <c r="M7" s="156">
        <v>19894</v>
      </c>
    </row>
    <row r="8" spans="1:13" ht="15.75" x14ac:dyDescent="0.2">
      <c r="A8" s="146" t="s">
        <v>19</v>
      </c>
      <c r="B8" s="156">
        <v>458123</v>
      </c>
      <c r="C8" s="156">
        <v>452252</v>
      </c>
      <c r="D8" s="156">
        <v>910375</v>
      </c>
      <c r="E8" s="156">
        <v>232682</v>
      </c>
      <c r="F8" s="156">
        <v>222296</v>
      </c>
      <c r="G8" s="156">
        <v>454978</v>
      </c>
      <c r="H8" s="156">
        <v>150471</v>
      </c>
      <c r="I8" s="156">
        <v>138077</v>
      </c>
      <c r="J8" s="156">
        <v>288548</v>
      </c>
      <c r="K8" s="156">
        <v>112182</v>
      </c>
      <c r="L8" s="156">
        <v>108402</v>
      </c>
      <c r="M8" s="156">
        <v>220584</v>
      </c>
    </row>
    <row r="9" spans="1:13" ht="15.75" x14ac:dyDescent="0.2">
      <c r="A9" s="142" t="s">
        <v>20</v>
      </c>
      <c r="B9" s="156">
        <v>27</v>
      </c>
      <c r="C9" s="156">
        <v>39</v>
      </c>
      <c r="D9" s="156">
        <v>66</v>
      </c>
      <c r="E9" s="156">
        <v>22</v>
      </c>
      <c r="F9" s="156">
        <v>19</v>
      </c>
      <c r="G9" s="156">
        <v>41</v>
      </c>
      <c r="H9" s="156">
        <v>9</v>
      </c>
      <c r="I9" s="156">
        <v>13</v>
      </c>
      <c r="J9" s="156">
        <v>22</v>
      </c>
      <c r="K9" s="156">
        <v>16</v>
      </c>
      <c r="L9" s="156">
        <v>11</v>
      </c>
      <c r="M9" s="156">
        <v>27</v>
      </c>
    </row>
    <row r="10" spans="1:13" ht="15.75" x14ac:dyDescent="0.2">
      <c r="A10" s="142" t="s">
        <v>21</v>
      </c>
      <c r="B10" s="156">
        <v>521080</v>
      </c>
      <c r="C10" s="156">
        <v>492633</v>
      </c>
      <c r="D10" s="156">
        <v>1013713</v>
      </c>
      <c r="E10" s="156">
        <v>254171</v>
      </c>
      <c r="F10" s="156">
        <v>231788</v>
      </c>
      <c r="G10" s="156">
        <v>485959</v>
      </c>
      <c r="H10" s="156">
        <v>175632</v>
      </c>
      <c r="I10" s="156">
        <v>157144</v>
      </c>
      <c r="J10" s="156">
        <v>332776</v>
      </c>
      <c r="K10" s="156">
        <v>130641</v>
      </c>
      <c r="L10" s="156">
        <v>122195</v>
      </c>
      <c r="M10" s="156">
        <v>252836</v>
      </c>
    </row>
    <row r="11" spans="1:13" ht="15.75" x14ac:dyDescent="0.2">
      <c r="A11" s="142" t="s">
        <v>22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</row>
    <row r="12" spans="1:13" ht="15.75" x14ac:dyDescent="0.2">
      <c r="A12" s="142" t="s">
        <v>51</v>
      </c>
      <c r="B12" s="156">
        <v>14165</v>
      </c>
      <c r="C12" s="156">
        <v>13939</v>
      </c>
      <c r="D12" s="156">
        <v>28104</v>
      </c>
      <c r="E12" s="156">
        <v>9062</v>
      </c>
      <c r="F12" s="156">
        <v>8864</v>
      </c>
      <c r="G12" s="156">
        <v>17926</v>
      </c>
      <c r="H12" s="156">
        <v>5657</v>
      </c>
      <c r="I12" s="156">
        <v>5677</v>
      </c>
      <c r="J12" s="156">
        <v>11334</v>
      </c>
      <c r="K12" s="156">
        <v>5017</v>
      </c>
      <c r="L12" s="156">
        <v>5198</v>
      </c>
      <c r="M12" s="156">
        <v>10215</v>
      </c>
    </row>
    <row r="13" spans="1:13" ht="15.75" x14ac:dyDescent="0.2">
      <c r="A13" s="142" t="s">
        <v>52</v>
      </c>
      <c r="B13" s="156">
        <v>93016</v>
      </c>
      <c r="C13" s="156">
        <v>88183</v>
      </c>
      <c r="D13" s="156">
        <v>181199</v>
      </c>
      <c r="E13" s="156">
        <v>43533</v>
      </c>
      <c r="F13" s="156">
        <v>39170</v>
      </c>
      <c r="G13" s="156">
        <v>82703</v>
      </c>
      <c r="H13" s="156">
        <v>30714</v>
      </c>
      <c r="I13" s="156">
        <v>27240</v>
      </c>
      <c r="J13" s="156">
        <v>57954</v>
      </c>
      <c r="K13" s="156">
        <v>22144</v>
      </c>
      <c r="L13" s="156">
        <v>19863</v>
      </c>
      <c r="M13" s="156">
        <v>42007</v>
      </c>
    </row>
    <row r="14" spans="1:13" ht="15.75" x14ac:dyDescent="0.2">
      <c r="A14" s="142" t="s">
        <v>53</v>
      </c>
      <c r="B14" s="156">
        <v>579188</v>
      </c>
      <c r="C14" s="156">
        <v>548812</v>
      </c>
      <c r="D14" s="156">
        <v>1128000</v>
      </c>
      <c r="E14" s="156">
        <v>247885</v>
      </c>
      <c r="F14" s="156">
        <v>233409</v>
      </c>
      <c r="G14" s="156">
        <v>481294</v>
      </c>
      <c r="H14" s="156">
        <v>169063</v>
      </c>
      <c r="I14" s="156">
        <v>149618</v>
      </c>
      <c r="J14" s="156">
        <v>318681</v>
      </c>
      <c r="K14" s="156">
        <v>109863</v>
      </c>
      <c r="L14" s="156">
        <v>103599</v>
      </c>
      <c r="M14" s="156">
        <v>213462</v>
      </c>
    </row>
    <row r="15" spans="1:13" ht="15.75" x14ac:dyDescent="0.2">
      <c r="A15" s="142" t="s">
        <v>25</v>
      </c>
      <c r="B15" s="156">
        <v>233268</v>
      </c>
      <c r="C15" s="156">
        <v>230228</v>
      </c>
      <c r="D15" s="156">
        <v>463496</v>
      </c>
      <c r="E15" s="156">
        <v>129896</v>
      </c>
      <c r="F15" s="156">
        <v>124084</v>
      </c>
      <c r="G15" s="156">
        <v>253980</v>
      </c>
      <c r="H15" s="156">
        <v>88180</v>
      </c>
      <c r="I15" s="156">
        <v>74484</v>
      </c>
      <c r="J15" s="156">
        <v>162664</v>
      </c>
      <c r="K15" s="156">
        <v>67694</v>
      </c>
      <c r="L15" s="156">
        <v>53628</v>
      </c>
      <c r="M15" s="156">
        <v>121322</v>
      </c>
    </row>
    <row r="16" spans="1:13" ht="15.75" x14ac:dyDescent="0.2">
      <c r="A16" s="142" t="s">
        <v>54</v>
      </c>
      <c r="B16" s="156">
        <v>16478</v>
      </c>
      <c r="C16" s="156">
        <v>15828</v>
      </c>
      <c r="D16" s="156">
        <v>32306</v>
      </c>
      <c r="E16" s="156">
        <v>10456</v>
      </c>
      <c r="F16" s="156">
        <v>9705</v>
      </c>
      <c r="G16" s="156">
        <v>20161</v>
      </c>
      <c r="H16" s="156">
        <v>7404</v>
      </c>
      <c r="I16" s="156">
        <v>6873</v>
      </c>
      <c r="J16" s="156">
        <v>14277</v>
      </c>
      <c r="K16" s="156">
        <v>6484</v>
      </c>
      <c r="L16" s="156">
        <v>6614</v>
      </c>
      <c r="M16" s="156">
        <v>13098</v>
      </c>
    </row>
    <row r="17" spans="1:13" ht="15.75" x14ac:dyDescent="0.2">
      <c r="A17" s="142" t="s">
        <v>27</v>
      </c>
      <c r="B17" s="156">
        <v>1017612</v>
      </c>
      <c r="C17" s="156">
        <v>978651</v>
      </c>
      <c r="D17" s="156">
        <v>1996263</v>
      </c>
      <c r="E17" s="156">
        <v>444998</v>
      </c>
      <c r="F17" s="156">
        <v>402069</v>
      </c>
      <c r="G17" s="156">
        <v>847067</v>
      </c>
      <c r="H17" s="156">
        <v>283063</v>
      </c>
      <c r="I17" s="156">
        <v>242243</v>
      </c>
      <c r="J17" s="156">
        <v>525306</v>
      </c>
      <c r="K17" s="156">
        <v>196533</v>
      </c>
      <c r="L17" s="156">
        <v>182028</v>
      </c>
      <c r="M17" s="156">
        <v>378561</v>
      </c>
    </row>
    <row r="18" spans="1:13" ht="15.75" x14ac:dyDescent="0.2">
      <c r="A18" s="142" t="s">
        <v>28</v>
      </c>
      <c r="B18" s="156">
        <v>597274</v>
      </c>
      <c r="C18" s="156">
        <v>561004</v>
      </c>
      <c r="D18" s="156">
        <v>1158278</v>
      </c>
      <c r="E18" s="156">
        <v>331868</v>
      </c>
      <c r="F18" s="156">
        <v>296224</v>
      </c>
      <c r="G18" s="156">
        <v>628092</v>
      </c>
      <c r="H18" s="156">
        <v>206200</v>
      </c>
      <c r="I18" s="156">
        <v>178198</v>
      </c>
      <c r="J18" s="156">
        <v>384398</v>
      </c>
      <c r="K18" s="156">
        <v>165522</v>
      </c>
      <c r="L18" s="156">
        <v>143410</v>
      </c>
      <c r="M18" s="156">
        <v>308932</v>
      </c>
    </row>
    <row r="19" spans="1:13" ht="15.75" x14ac:dyDescent="0.2">
      <c r="A19" s="142" t="s">
        <v>29</v>
      </c>
      <c r="B19" s="156">
        <v>49690</v>
      </c>
      <c r="C19" s="156">
        <v>47174</v>
      </c>
      <c r="D19" s="156">
        <v>96864</v>
      </c>
      <c r="E19" s="156">
        <v>25981</v>
      </c>
      <c r="F19" s="156">
        <v>24328</v>
      </c>
      <c r="G19" s="156">
        <v>50309</v>
      </c>
      <c r="H19" s="156">
        <v>19977</v>
      </c>
      <c r="I19" s="156">
        <v>18888</v>
      </c>
      <c r="J19" s="156">
        <v>38865</v>
      </c>
      <c r="K19" s="156">
        <v>15803</v>
      </c>
      <c r="L19" s="156">
        <v>15732</v>
      </c>
      <c r="M19" s="156">
        <v>31535</v>
      </c>
    </row>
    <row r="20" spans="1:13" ht="15.75" x14ac:dyDescent="0.2">
      <c r="A20" s="142" t="s">
        <v>30</v>
      </c>
      <c r="B20" s="156">
        <v>158453</v>
      </c>
      <c r="C20" s="156">
        <v>154272</v>
      </c>
      <c r="D20" s="156">
        <v>312725</v>
      </c>
      <c r="E20" s="156">
        <v>77283</v>
      </c>
      <c r="F20" s="156">
        <v>75923</v>
      </c>
      <c r="G20" s="156">
        <v>153206</v>
      </c>
      <c r="H20" s="156">
        <v>50130</v>
      </c>
      <c r="I20" s="156">
        <v>50570</v>
      </c>
      <c r="J20" s="156">
        <v>100700</v>
      </c>
      <c r="K20" s="156">
        <v>42886</v>
      </c>
      <c r="L20" s="156">
        <v>42161</v>
      </c>
      <c r="M20" s="156">
        <v>85047</v>
      </c>
    </row>
    <row r="21" spans="1:13" ht="15.75" x14ac:dyDescent="0.2">
      <c r="A21" s="142" t="s">
        <v>31</v>
      </c>
      <c r="B21" s="156">
        <v>53379</v>
      </c>
      <c r="C21" s="156">
        <v>51389</v>
      </c>
      <c r="D21" s="156">
        <v>104768</v>
      </c>
      <c r="E21" s="156">
        <v>30468</v>
      </c>
      <c r="F21" s="156">
        <v>29583</v>
      </c>
      <c r="G21" s="156">
        <v>60051</v>
      </c>
      <c r="H21" s="156">
        <v>20560</v>
      </c>
      <c r="I21" s="156">
        <v>20086</v>
      </c>
      <c r="J21" s="156">
        <v>40646</v>
      </c>
      <c r="K21" s="156">
        <v>18227</v>
      </c>
      <c r="L21" s="156">
        <v>18368</v>
      </c>
      <c r="M21" s="156">
        <v>36595</v>
      </c>
    </row>
    <row r="22" spans="1:13" ht="15.75" x14ac:dyDescent="0.2">
      <c r="A22" s="142" t="s">
        <v>55</v>
      </c>
      <c r="B22" s="156">
        <v>135026</v>
      </c>
      <c r="C22" s="156">
        <v>125168</v>
      </c>
      <c r="D22" s="156">
        <v>260194</v>
      </c>
      <c r="E22" s="156">
        <v>71390</v>
      </c>
      <c r="F22" s="156">
        <v>65929</v>
      </c>
      <c r="G22" s="156">
        <v>137319</v>
      </c>
      <c r="H22" s="156">
        <v>55509</v>
      </c>
      <c r="I22" s="156">
        <v>51190</v>
      </c>
      <c r="J22" s="156">
        <v>106699</v>
      </c>
      <c r="K22" s="156">
        <v>47086</v>
      </c>
      <c r="L22" s="156">
        <v>43612</v>
      </c>
      <c r="M22" s="156">
        <v>90698</v>
      </c>
    </row>
    <row r="23" spans="1:13" ht="15.75" x14ac:dyDescent="0.2">
      <c r="A23" s="142" t="s">
        <v>56</v>
      </c>
      <c r="B23" s="156">
        <v>620398</v>
      </c>
      <c r="C23" s="156">
        <v>584150</v>
      </c>
      <c r="D23" s="156">
        <v>1204548</v>
      </c>
      <c r="E23" s="156">
        <v>269656</v>
      </c>
      <c r="F23" s="156">
        <v>253165</v>
      </c>
      <c r="G23" s="156">
        <v>522821</v>
      </c>
      <c r="H23" s="156">
        <v>175752</v>
      </c>
      <c r="I23" s="156">
        <v>167281</v>
      </c>
      <c r="J23" s="156">
        <v>343033</v>
      </c>
      <c r="K23" s="156">
        <v>112569</v>
      </c>
      <c r="L23" s="156">
        <v>121810</v>
      </c>
      <c r="M23" s="156">
        <v>234379</v>
      </c>
    </row>
    <row r="24" spans="1:13" ht="15.75" x14ac:dyDescent="0.2">
      <c r="A24" s="142" t="s">
        <v>57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</row>
    <row r="25" spans="1:13" ht="15.75" x14ac:dyDescent="0.2">
      <c r="A25" s="142" t="s">
        <v>33</v>
      </c>
      <c r="B25" s="156">
        <v>597534</v>
      </c>
      <c r="C25" s="156">
        <v>551782</v>
      </c>
      <c r="D25" s="156">
        <v>1149316</v>
      </c>
      <c r="E25" s="156">
        <v>251464</v>
      </c>
      <c r="F25" s="156">
        <v>219990</v>
      </c>
      <c r="G25" s="156">
        <v>471454</v>
      </c>
      <c r="H25" s="156">
        <v>165257</v>
      </c>
      <c r="I25" s="156">
        <v>142034</v>
      </c>
      <c r="J25" s="156">
        <v>307291</v>
      </c>
      <c r="K25" s="156">
        <v>119684</v>
      </c>
      <c r="L25" s="156">
        <v>107372</v>
      </c>
      <c r="M25" s="156">
        <v>227056</v>
      </c>
    </row>
    <row r="26" spans="1:13" ht="15.75" x14ac:dyDescent="0.2">
      <c r="A26" s="142" t="s">
        <v>34</v>
      </c>
      <c r="B26" s="156">
        <v>7174</v>
      </c>
      <c r="C26" s="156">
        <v>7216</v>
      </c>
      <c r="D26" s="156">
        <v>14390</v>
      </c>
      <c r="E26" s="156">
        <v>4534</v>
      </c>
      <c r="F26" s="156">
        <v>4438</v>
      </c>
      <c r="G26" s="156">
        <v>8972</v>
      </c>
      <c r="H26" s="156">
        <v>2824</v>
      </c>
      <c r="I26" s="156">
        <v>2937</v>
      </c>
      <c r="J26" s="156">
        <v>5761</v>
      </c>
      <c r="K26" s="156">
        <v>2466</v>
      </c>
      <c r="L26" s="156">
        <v>2608</v>
      </c>
      <c r="M26" s="156">
        <v>5074</v>
      </c>
    </row>
    <row r="27" spans="1:13" ht="15.75" x14ac:dyDescent="0.2">
      <c r="A27" s="142" t="s">
        <v>35</v>
      </c>
      <c r="B27" s="156">
        <v>41684</v>
      </c>
      <c r="C27" s="156">
        <v>38474</v>
      </c>
      <c r="D27" s="156">
        <v>80158</v>
      </c>
      <c r="E27" s="156">
        <v>20245</v>
      </c>
      <c r="F27" s="156">
        <v>18601</v>
      </c>
      <c r="G27" s="156">
        <v>38846</v>
      </c>
      <c r="H27" s="156">
        <v>13186</v>
      </c>
      <c r="I27" s="156">
        <v>11351</v>
      </c>
      <c r="J27" s="156">
        <v>24537</v>
      </c>
      <c r="K27" s="156">
        <v>10752</v>
      </c>
      <c r="L27" s="156">
        <v>9730</v>
      </c>
      <c r="M27" s="156">
        <v>20482</v>
      </c>
    </row>
    <row r="28" spans="1:13" ht="15.75" x14ac:dyDescent="0.2">
      <c r="A28" s="142" t="s">
        <v>36</v>
      </c>
      <c r="B28" s="156">
        <v>78805</v>
      </c>
      <c r="C28" s="156">
        <v>74953</v>
      </c>
      <c r="D28" s="156">
        <v>153758</v>
      </c>
      <c r="E28" s="156">
        <v>40875</v>
      </c>
      <c r="F28" s="156">
        <v>37950</v>
      </c>
      <c r="G28" s="156">
        <v>78825</v>
      </c>
      <c r="H28" s="156">
        <v>26790</v>
      </c>
      <c r="I28" s="156">
        <v>24836</v>
      </c>
      <c r="J28" s="156">
        <v>51626</v>
      </c>
      <c r="K28" s="156">
        <v>20290</v>
      </c>
      <c r="L28" s="156">
        <v>18988</v>
      </c>
      <c r="M28" s="156">
        <v>39278</v>
      </c>
    </row>
    <row r="29" spans="1:13" ht="15.75" x14ac:dyDescent="0.2">
      <c r="A29" s="142" t="s">
        <v>37</v>
      </c>
      <c r="B29" s="156">
        <v>9687</v>
      </c>
      <c r="C29" s="156">
        <v>9095</v>
      </c>
      <c r="D29" s="156">
        <v>18782</v>
      </c>
      <c r="E29" s="156">
        <v>3726</v>
      </c>
      <c r="F29" s="156">
        <v>3310</v>
      </c>
      <c r="G29" s="156">
        <v>7036</v>
      </c>
      <c r="H29" s="156">
        <v>2403</v>
      </c>
      <c r="I29" s="156">
        <v>2209</v>
      </c>
      <c r="J29" s="156">
        <v>4612</v>
      </c>
      <c r="K29" s="156">
        <v>1700</v>
      </c>
      <c r="L29" s="156">
        <v>1591</v>
      </c>
      <c r="M29" s="156">
        <v>3291</v>
      </c>
    </row>
    <row r="30" spans="1:13" ht="15.75" x14ac:dyDescent="0.2">
      <c r="A30" s="142" t="s">
        <v>38</v>
      </c>
      <c r="B30" s="156">
        <v>18727</v>
      </c>
      <c r="C30" s="156">
        <v>18150</v>
      </c>
      <c r="D30" s="156">
        <v>36877</v>
      </c>
      <c r="E30" s="156">
        <v>9449</v>
      </c>
      <c r="F30" s="156">
        <v>9137</v>
      </c>
      <c r="G30" s="156">
        <v>18586</v>
      </c>
      <c r="H30" s="156">
        <v>6650</v>
      </c>
      <c r="I30" s="156">
        <v>6351</v>
      </c>
      <c r="J30" s="156">
        <v>13001</v>
      </c>
      <c r="K30" s="156">
        <v>5546</v>
      </c>
      <c r="L30" s="156">
        <v>5658</v>
      </c>
      <c r="M30" s="156">
        <v>11204</v>
      </c>
    </row>
    <row r="31" spans="1:13" ht="15.75" x14ac:dyDescent="0.2">
      <c r="A31" s="142" t="s">
        <v>58</v>
      </c>
      <c r="B31" s="156">
        <v>326322</v>
      </c>
      <c r="C31" s="156">
        <v>311542</v>
      </c>
      <c r="D31" s="156">
        <v>637864</v>
      </c>
      <c r="E31" s="156">
        <v>156190</v>
      </c>
      <c r="F31" s="156">
        <v>142283</v>
      </c>
      <c r="G31" s="156">
        <v>298473</v>
      </c>
      <c r="H31" s="156">
        <v>106614</v>
      </c>
      <c r="I31" s="156">
        <v>93002</v>
      </c>
      <c r="J31" s="156">
        <v>199616</v>
      </c>
      <c r="K31" s="156">
        <v>82009</v>
      </c>
      <c r="L31" s="156">
        <v>68537</v>
      </c>
      <c r="M31" s="156">
        <v>150546</v>
      </c>
    </row>
    <row r="32" spans="1:13" ht="15.75" x14ac:dyDescent="0.2">
      <c r="A32" s="142" t="s">
        <v>40</v>
      </c>
      <c r="B32" s="156">
        <v>1589</v>
      </c>
      <c r="C32" s="156">
        <v>1398</v>
      </c>
      <c r="D32" s="156">
        <v>2987</v>
      </c>
      <c r="E32" s="156">
        <v>946</v>
      </c>
      <c r="F32" s="156">
        <v>897</v>
      </c>
      <c r="G32" s="156">
        <v>1843</v>
      </c>
      <c r="H32" s="156">
        <v>655</v>
      </c>
      <c r="I32" s="156">
        <v>589</v>
      </c>
      <c r="J32" s="156">
        <v>1244</v>
      </c>
      <c r="K32" s="156">
        <v>556</v>
      </c>
      <c r="L32" s="156">
        <v>522</v>
      </c>
      <c r="M32" s="156">
        <v>1078</v>
      </c>
    </row>
    <row r="33" spans="1:13" ht="15.75" x14ac:dyDescent="0.2">
      <c r="A33" s="142" t="s">
        <v>41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</row>
    <row r="34" spans="1:13" ht="15.75" x14ac:dyDescent="0.2">
      <c r="A34" s="142" t="s">
        <v>42</v>
      </c>
      <c r="B34" s="156">
        <v>9620</v>
      </c>
      <c r="C34" s="156">
        <v>9476</v>
      </c>
      <c r="D34" s="156">
        <v>19096</v>
      </c>
      <c r="E34" s="156">
        <v>5042</v>
      </c>
      <c r="F34" s="156">
        <v>4490</v>
      </c>
      <c r="G34" s="156">
        <v>9532</v>
      </c>
      <c r="H34" s="156">
        <v>3236</v>
      </c>
      <c r="I34" s="156">
        <v>2865</v>
      </c>
      <c r="J34" s="156">
        <v>6101</v>
      </c>
      <c r="K34" s="156">
        <v>2285</v>
      </c>
      <c r="L34" s="156">
        <v>2325</v>
      </c>
      <c r="M34" s="156">
        <v>4610</v>
      </c>
    </row>
    <row r="35" spans="1:13" ht="15.75" x14ac:dyDescent="0.2">
      <c r="A35" s="142" t="s">
        <v>43</v>
      </c>
      <c r="B35" s="156">
        <v>890</v>
      </c>
      <c r="C35" s="156">
        <v>838</v>
      </c>
      <c r="D35" s="156">
        <v>1728</v>
      </c>
      <c r="E35" s="156">
        <v>504</v>
      </c>
      <c r="F35" s="156">
        <v>440</v>
      </c>
      <c r="G35" s="156">
        <v>944</v>
      </c>
      <c r="H35" s="156">
        <v>344</v>
      </c>
      <c r="I35" s="156">
        <v>300</v>
      </c>
      <c r="J35" s="156">
        <v>644</v>
      </c>
      <c r="K35" s="156">
        <v>320</v>
      </c>
      <c r="L35" s="156">
        <v>279</v>
      </c>
      <c r="M35" s="156">
        <v>599</v>
      </c>
    </row>
    <row r="36" spans="1:13" ht="15.75" x14ac:dyDescent="0.2">
      <c r="A36" s="142" t="s">
        <v>44</v>
      </c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</row>
    <row r="37" spans="1:13" ht="15.75" x14ac:dyDescent="0.2">
      <c r="A37" s="142" t="s">
        <v>59</v>
      </c>
      <c r="B37" s="156">
        <v>3394</v>
      </c>
      <c r="C37" s="156">
        <v>3213</v>
      </c>
      <c r="D37" s="156">
        <v>6607</v>
      </c>
      <c r="E37" s="156">
        <v>2314</v>
      </c>
      <c r="F37" s="156">
        <v>2095</v>
      </c>
      <c r="G37" s="156">
        <v>4409</v>
      </c>
      <c r="H37" s="156">
        <v>1432</v>
      </c>
      <c r="I37" s="156">
        <v>1358</v>
      </c>
      <c r="J37" s="156">
        <v>2790</v>
      </c>
      <c r="K37" s="156">
        <v>1195</v>
      </c>
      <c r="L37" s="156">
        <v>1147</v>
      </c>
      <c r="M37" s="156">
        <v>2342</v>
      </c>
    </row>
    <row r="38" spans="1:13" ht="15.75" x14ac:dyDescent="0.2">
      <c r="A38" s="142" t="s">
        <v>46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</row>
    <row r="39" spans="1:13" ht="15.75" x14ac:dyDescent="0.2">
      <c r="A39" s="142" t="s">
        <v>47</v>
      </c>
      <c r="B39" s="156">
        <v>6441135</v>
      </c>
      <c r="C39" s="156">
        <v>6119229</v>
      </c>
      <c r="D39" s="156">
        <v>12560364</v>
      </c>
      <c r="E39" s="156">
        <v>3032631</v>
      </c>
      <c r="F39" s="156">
        <v>2779852</v>
      </c>
      <c r="G39" s="156">
        <v>5812483</v>
      </c>
      <c r="H39" s="156">
        <v>2007369</v>
      </c>
      <c r="I39" s="156">
        <v>1783980</v>
      </c>
      <c r="J39" s="156">
        <v>3791349</v>
      </c>
      <c r="K39" s="156">
        <v>1474274</v>
      </c>
      <c r="L39" s="156">
        <v>1364181</v>
      </c>
      <c r="M39" s="156">
        <v>2838455</v>
      </c>
    </row>
    <row r="40" spans="1:13" x14ac:dyDescent="0.2">
      <c r="B40" s="157" t="b">
        <f>SUM(B4:B38)=B39</f>
        <v>1</v>
      </c>
      <c r="C40" s="157" t="b">
        <f t="shared" ref="C40:M40" si="0">SUM(C4:C38)=C39</f>
        <v>1</v>
      </c>
      <c r="D40" s="157" t="b">
        <f t="shared" si="0"/>
        <v>1</v>
      </c>
      <c r="E40" s="157" t="b">
        <f t="shared" si="0"/>
        <v>1</v>
      </c>
      <c r="F40" s="157" t="b">
        <f t="shared" si="0"/>
        <v>1</v>
      </c>
      <c r="G40" s="157" t="b">
        <f t="shared" si="0"/>
        <v>1</v>
      </c>
      <c r="H40" s="157" t="b">
        <f t="shared" si="0"/>
        <v>1</v>
      </c>
      <c r="I40" s="157" t="b">
        <f t="shared" si="0"/>
        <v>1</v>
      </c>
      <c r="J40" s="157" t="b">
        <f t="shared" si="0"/>
        <v>1</v>
      </c>
      <c r="K40" s="157" t="b">
        <f t="shared" si="0"/>
        <v>1</v>
      </c>
      <c r="L40" s="157" t="b">
        <f t="shared" si="0"/>
        <v>1</v>
      </c>
      <c r="M40" s="157" t="b">
        <f t="shared" si="0"/>
        <v>1</v>
      </c>
    </row>
    <row r="41" spans="1:13" x14ac:dyDescent="0.2">
      <c r="B41" s="157"/>
      <c r="C41" s="157"/>
      <c r="D41" s="157"/>
      <c r="E41" s="157"/>
      <c r="F41" s="157"/>
      <c r="G41" s="157"/>
      <c r="H41" s="157"/>
      <c r="I41" s="157"/>
      <c r="J41" s="157"/>
    </row>
    <row r="42" spans="1:13" x14ac:dyDescent="0.2">
      <c r="B42" s="157"/>
      <c r="C42" s="157"/>
      <c r="D42" s="157"/>
      <c r="E42" s="157"/>
      <c r="F42" s="157"/>
      <c r="G42" s="157"/>
      <c r="H42" s="157"/>
      <c r="I42" s="157"/>
      <c r="J42" s="157"/>
    </row>
    <row r="43" spans="1:13" x14ac:dyDescent="0.2">
      <c r="B43" s="157"/>
      <c r="C43" s="157"/>
      <c r="D43" s="157"/>
      <c r="E43" s="157"/>
      <c r="F43" s="157"/>
      <c r="G43" s="157"/>
      <c r="H43" s="157"/>
      <c r="I43" s="157"/>
      <c r="J43" s="157"/>
    </row>
    <row r="44" spans="1:13" x14ac:dyDescent="0.2">
      <c r="B44" s="157"/>
      <c r="C44" s="157"/>
      <c r="D44" s="157"/>
      <c r="E44" s="157"/>
      <c r="F44" s="157"/>
      <c r="G44" s="157"/>
      <c r="H44" s="157"/>
      <c r="I44" s="157"/>
      <c r="J44" s="157"/>
    </row>
  </sheetData>
  <mergeCells count="5"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3"/>
  <sheetViews>
    <sheetView workbookViewId="0">
      <selection activeCell="C10" sqref="C10"/>
    </sheetView>
  </sheetViews>
  <sheetFormatPr defaultRowHeight="12.75" x14ac:dyDescent="0.2"/>
  <cols>
    <col min="1" max="1" width="20.42578125" style="153" customWidth="1"/>
    <col min="2" max="2" width="10.42578125" style="153" customWidth="1"/>
    <col min="3" max="3" width="9.5703125" style="153" customWidth="1"/>
    <col min="4" max="4" width="11.7109375" style="153" customWidth="1"/>
    <col min="5" max="10" width="9.5703125" style="153" customWidth="1"/>
    <col min="11" max="256" width="9.140625" style="153"/>
    <col min="257" max="257" width="20.42578125" style="153" customWidth="1"/>
    <col min="258" max="258" width="10.42578125" style="153" customWidth="1"/>
    <col min="259" max="259" width="9.5703125" style="153" customWidth="1"/>
    <col min="260" max="260" width="11.7109375" style="153" customWidth="1"/>
    <col min="261" max="266" width="9.5703125" style="153" customWidth="1"/>
    <col min="267" max="512" width="9.140625" style="153"/>
    <col min="513" max="513" width="20.42578125" style="153" customWidth="1"/>
    <col min="514" max="514" width="10.42578125" style="153" customWidth="1"/>
    <col min="515" max="515" width="9.5703125" style="153" customWidth="1"/>
    <col min="516" max="516" width="11.7109375" style="153" customWidth="1"/>
    <col min="517" max="522" width="9.5703125" style="153" customWidth="1"/>
    <col min="523" max="768" width="9.140625" style="153"/>
    <col min="769" max="769" width="20.42578125" style="153" customWidth="1"/>
    <col min="770" max="770" width="10.42578125" style="153" customWidth="1"/>
    <col min="771" max="771" width="9.5703125" style="153" customWidth="1"/>
    <col min="772" max="772" width="11.7109375" style="153" customWidth="1"/>
    <col min="773" max="778" width="9.5703125" style="153" customWidth="1"/>
    <col min="779" max="1024" width="9.140625" style="153"/>
    <col min="1025" max="1025" width="20.42578125" style="153" customWidth="1"/>
    <col min="1026" max="1026" width="10.42578125" style="153" customWidth="1"/>
    <col min="1027" max="1027" width="9.5703125" style="153" customWidth="1"/>
    <col min="1028" max="1028" width="11.7109375" style="153" customWidth="1"/>
    <col min="1029" max="1034" width="9.5703125" style="153" customWidth="1"/>
    <col min="1035" max="1280" width="9.140625" style="153"/>
    <col min="1281" max="1281" width="20.42578125" style="153" customWidth="1"/>
    <col min="1282" max="1282" width="10.42578125" style="153" customWidth="1"/>
    <col min="1283" max="1283" width="9.5703125" style="153" customWidth="1"/>
    <col min="1284" max="1284" width="11.7109375" style="153" customWidth="1"/>
    <col min="1285" max="1290" width="9.5703125" style="153" customWidth="1"/>
    <col min="1291" max="1536" width="9.140625" style="153"/>
    <col min="1537" max="1537" width="20.42578125" style="153" customWidth="1"/>
    <col min="1538" max="1538" width="10.42578125" style="153" customWidth="1"/>
    <col min="1539" max="1539" width="9.5703125" style="153" customWidth="1"/>
    <col min="1540" max="1540" width="11.7109375" style="153" customWidth="1"/>
    <col min="1541" max="1546" width="9.5703125" style="153" customWidth="1"/>
    <col min="1547" max="1792" width="9.140625" style="153"/>
    <col min="1793" max="1793" width="20.42578125" style="153" customWidth="1"/>
    <col min="1794" max="1794" width="10.42578125" style="153" customWidth="1"/>
    <col min="1795" max="1795" width="9.5703125" style="153" customWidth="1"/>
    <col min="1796" max="1796" width="11.7109375" style="153" customWidth="1"/>
    <col min="1797" max="1802" width="9.5703125" style="153" customWidth="1"/>
    <col min="1803" max="2048" width="9.140625" style="153"/>
    <col min="2049" max="2049" width="20.42578125" style="153" customWidth="1"/>
    <col min="2050" max="2050" width="10.42578125" style="153" customWidth="1"/>
    <col min="2051" max="2051" width="9.5703125" style="153" customWidth="1"/>
    <col min="2052" max="2052" width="11.7109375" style="153" customWidth="1"/>
    <col min="2053" max="2058" width="9.5703125" style="153" customWidth="1"/>
    <col min="2059" max="2304" width="9.140625" style="153"/>
    <col min="2305" max="2305" width="20.42578125" style="153" customWidth="1"/>
    <col min="2306" max="2306" width="10.42578125" style="153" customWidth="1"/>
    <col min="2307" max="2307" width="9.5703125" style="153" customWidth="1"/>
    <col min="2308" max="2308" width="11.7109375" style="153" customWidth="1"/>
    <col min="2309" max="2314" width="9.5703125" style="153" customWidth="1"/>
    <col min="2315" max="2560" width="9.140625" style="153"/>
    <col min="2561" max="2561" width="20.42578125" style="153" customWidth="1"/>
    <col min="2562" max="2562" width="10.42578125" style="153" customWidth="1"/>
    <col min="2563" max="2563" width="9.5703125" style="153" customWidth="1"/>
    <col min="2564" max="2564" width="11.7109375" style="153" customWidth="1"/>
    <col min="2565" max="2570" width="9.5703125" style="153" customWidth="1"/>
    <col min="2571" max="2816" width="9.140625" style="153"/>
    <col min="2817" max="2817" width="20.42578125" style="153" customWidth="1"/>
    <col min="2818" max="2818" width="10.42578125" style="153" customWidth="1"/>
    <col min="2819" max="2819" width="9.5703125" style="153" customWidth="1"/>
    <col min="2820" max="2820" width="11.7109375" style="153" customWidth="1"/>
    <col min="2821" max="2826" width="9.5703125" style="153" customWidth="1"/>
    <col min="2827" max="3072" width="9.140625" style="153"/>
    <col min="3073" max="3073" width="20.42578125" style="153" customWidth="1"/>
    <col min="3074" max="3074" width="10.42578125" style="153" customWidth="1"/>
    <col min="3075" max="3075" width="9.5703125" style="153" customWidth="1"/>
    <col min="3076" max="3076" width="11.7109375" style="153" customWidth="1"/>
    <col min="3077" max="3082" width="9.5703125" style="153" customWidth="1"/>
    <col min="3083" max="3328" width="9.140625" style="153"/>
    <col min="3329" max="3329" width="20.42578125" style="153" customWidth="1"/>
    <col min="3330" max="3330" width="10.42578125" style="153" customWidth="1"/>
    <col min="3331" max="3331" width="9.5703125" style="153" customWidth="1"/>
    <col min="3332" max="3332" width="11.7109375" style="153" customWidth="1"/>
    <col min="3333" max="3338" width="9.5703125" style="153" customWidth="1"/>
    <col min="3339" max="3584" width="9.140625" style="153"/>
    <col min="3585" max="3585" width="20.42578125" style="153" customWidth="1"/>
    <col min="3586" max="3586" width="10.42578125" style="153" customWidth="1"/>
    <col min="3587" max="3587" width="9.5703125" style="153" customWidth="1"/>
    <col min="3588" max="3588" width="11.7109375" style="153" customWidth="1"/>
    <col min="3589" max="3594" width="9.5703125" style="153" customWidth="1"/>
    <col min="3595" max="3840" width="9.140625" style="153"/>
    <col min="3841" max="3841" width="20.42578125" style="153" customWidth="1"/>
    <col min="3842" max="3842" width="10.42578125" style="153" customWidth="1"/>
    <col min="3843" max="3843" width="9.5703125" style="153" customWidth="1"/>
    <col min="3844" max="3844" width="11.7109375" style="153" customWidth="1"/>
    <col min="3845" max="3850" width="9.5703125" style="153" customWidth="1"/>
    <col min="3851" max="4096" width="9.140625" style="153"/>
    <col min="4097" max="4097" width="20.42578125" style="153" customWidth="1"/>
    <col min="4098" max="4098" width="10.42578125" style="153" customWidth="1"/>
    <col min="4099" max="4099" width="9.5703125" style="153" customWidth="1"/>
    <col min="4100" max="4100" width="11.7109375" style="153" customWidth="1"/>
    <col min="4101" max="4106" width="9.5703125" style="153" customWidth="1"/>
    <col min="4107" max="4352" width="9.140625" style="153"/>
    <col min="4353" max="4353" width="20.42578125" style="153" customWidth="1"/>
    <col min="4354" max="4354" width="10.42578125" style="153" customWidth="1"/>
    <col min="4355" max="4355" width="9.5703125" style="153" customWidth="1"/>
    <col min="4356" max="4356" width="11.7109375" style="153" customWidth="1"/>
    <col min="4357" max="4362" width="9.5703125" style="153" customWidth="1"/>
    <col min="4363" max="4608" width="9.140625" style="153"/>
    <col min="4609" max="4609" width="20.42578125" style="153" customWidth="1"/>
    <col min="4610" max="4610" width="10.42578125" style="153" customWidth="1"/>
    <col min="4611" max="4611" width="9.5703125" style="153" customWidth="1"/>
    <col min="4612" max="4612" width="11.7109375" style="153" customWidth="1"/>
    <col min="4613" max="4618" width="9.5703125" style="153" customWidth="1"/>
    <col min="4619" max="4864" width="9.140625" style="153"/>
    <col min="4865" max="4865" width="20.42578125" style="153" customWidth="1"/>
    <col min="4866" max="4866" width="10.42578125" style="153" customWidth="1"/>
    <col min="4867" max="4867" width="9.5703125" style="153" customWidth="1"/>
    <col min="4868" max="4868" width="11.7109375" style="153" customWidth="1"/>
    <col min="4869" max="4874" width="9.5703125" style="153" customWidth="1"/>
    <col min="4875" max="5120" width="9.140625" style="153"/>
    <col min="5121" max="5121" width="20.42578125" style="153" customWidth="1"/>
    <col min="5122" max="5122" width="10.42578125" style="153" customWidth="1"/>
    <col min="5123" max="5123" width="9.5703125" style="153" customWidth="1"/>
    <col min="5124" max="5124" width="11.7109375" style="153" customWidth="1"/>
    <col min="5125" max="5130" width="9.5703125" style="153" customWidth="1"/>
    <col min="5131" max="5376" width="9.140625" style="153"/>
    <col min="5377" max="5377" width="20.42578125" style="153" customWidth="1"/>
    <col min="5378" max="5378" width="10.42578125" style="153" customWidth="1"/>
    <col min="5379" max="5379" width="9.5703125" style="153" customWidth="1"/>
    <col min="5380" max="5380" width="11.7109375" style="153" customWidth="1"/>
    <col min="5381" max="5386" width="9.5703125" style="153" customWidth="1"/>
    <col min="5387" max="5632" width="9.140625" style="153"/>
    <col min="5633" max="5633" width="20.42578125" style="153" customWidth="1"/>
    <col min="5634" max="5634" width="10.42578125" style="153" customWidth="1"/>
    <col min="5635" max="5635" width="9.5703125" style="153" customWidth="1"/>
    <col min="5636" max="5636" width="11.7109375" style="153" customWidth="1"/>
    <col min="5637" max="5642" width="9.5703125" style="153" customWidth="1"/>
    <col min="5643" max="5888" width="9.140625" style="153"/>
    <col min="5889" max="5889" width="20.42578125" style="153" customWidth="1"/>
    <col min="5890" max="5890" width="10.42578125" style="153" customWidth="1"/>
    <col min="5891" max="5891" width="9.5703125" style="153" customWidth="1"/>
    <col min="5892" max="5892" width="11.7109375" style="153" customWidth="1"/>
    <col min="5893" max="5898" width="9.5703125" style="153" customWidth="1"/>
    <col min="5899" max="6144" width="9.140625" style="153"/>
    <col min="6145" max="6145" width="20.42578125" style="153" customWidth="1"/>
    <col min="6146" max="6146" width="10.42578125" style="153" customWidth="1"/>
    <col min="6147" max="6147" width="9.5703125" style="153" customWidth="1"/>
    <col min="6148" max="6148" width="11.7109375" style="153" customWidth="1"/>
    <col min="6149" max="6154" width="9.5703125" style="153" customWidth="1"/>
    <col min="6155" max="6400" width="9.140625" style="153"/>
    <col min="6401" max="6401" width="20.42578125" style="153" customWidth="1"/>
    <col min="6402" max="6402" width="10.42578125" style="153" customWidth="1"/>
    <col min="6403" max="6403" width="9.5703125" style="153" customWidth="1"/>
    <col min="6404" max="6404" width="11.7109375" style="153" customWidth="1"/>
    <col min="6405" max="6410" width="9.5703125" style="153" customWidth="1"/>
    <col min="6411" max="6656" width="9.140625" style="153"/>
    <col min="6657" max="6657" width="20.42578125" style="153" customWidth="1"/>
    <col min="6658" max="6658" width="10.42578125" style="153" customWidth="1"/>
    <col min="6659" max="6659" width="9.5703125" style="153" customWidth="1"/>
    <col min="6660" max="6660" width="11.7109375" style="153" customWidth="1"/>
    <col min="6661" max="6666" width="9.5703125" style="153" customWidth="1"/>
    <col min="6667" max="6912" width="9.140625" style="153"/>
    <col min="6913" max="6913" width="20.42578125" style="153" customWidth="1"/>
    <col min="6914" max="6914" width="10.42578125" style="153" customWidth="1"/>
    <col min="6915" max="6915" width="9.5703125" style="153" customWidth="1"/>
    <col min="6916" max="6916" width="11.7109375" style="153" customWidth="1"/>
    <col min="6917" max="6922" width="9.5703125" style="153" customWidth="1"/>
    <col min="6923" max="7168" width="9.140625" style="153"/>
    <col min="7169" max="7169" width="20.42578125" style="153" customWidth="1"/>
    <col min="7170" max="7170" width="10.42578125" style="153" customWidth="1"/>
    <col min="7171" max="7171" width="9.5703125" style="153" customWidth="1"/>
    <col min="7172" max="7172" width="11.7109375" style="153" customWidth="1"/>
    <col min="7173" max="7178" width="9.5703125" style="153" customWidth="1"/>
    <col min="7179" max="7424" width="9.140625" style="153"/>
    <col min="7425" max="7425" width="20.42578125" style="153" customWidth="1"/>
    <col min="7426" max="7426" width="10.42578125" style="153" customWidth="1"/>
    <col min="7427" max="7427" width="9.5703125" style="153" customWidth="1"/>
    <col min="7428" max="7428" width="11.7109375" style="153" customWidth="1"/>
    <col min="7429" max="7434" width="9.5703125" style="153" customWidth="1"/>
    <col min="7435" max="7680" width="9.140625" style="153"/>
    <col min="7681" max="7681" width="20.42578125" style="153" customWidth="1"/>
    <col min="7682" max="7682" width="10.42578125" style="153" customWidth="1"/>
    <col min="7683" max="7683" width="9.5703125" style="153" customWidth="1"/>
    <col min="7684" max="7684" width="11.7109375" style="153" customWidth="1"/>
    <col min="7685" max="7690" width="9.5703125" style="153" customWidth="1"/>
    <col min="7691" max="7936" width="9.140625" style="153"/>
    <col min="7937" max="7937" width="20.42578125" style="153" customWidth="1"/>
    <col min="7938" max="7938" width="10.42578125" style="153" customWidth="1"/>
    <col min="7939" max="7939" width="9.5703125" style="153" customWidth="1"/>
    <col min="7940" max="7940" width="11.7109375" style="153" customWidth="1"/>
    <col min="7941" max="7946" width="9.5703125" style="153" customWidth="1"/>
    <col min="7947" max="8192" width="9.140625" style="153"/>
    <col min="8193" max="8193" width="20.42578125" style="153" customWidth="1"/>
    <col min="8194" max="8194" width="10.42578125" style="153" customWidth="1"/>
    <col min="8195" max="8195" width="9.5703125" style="153" customWidth="1"/>
    <col min="8196" max="8196" width="11.7109375" style="153" customWidth="1"/>
    <col min="8197" max="8202" width="9.5703125" style="153" customWidth="1"/>
    <col min="8203" max="8448" width="9.140625" style="153"/>
    <col min="8449" max="8449" width="20.42578125" style="153" customWidth="1"/>
    <col min="8450" max="8450" width="10.42578125" style="153" customWidth="1"/>
    <col min="8451" max="8451" width="9.5703125" style="153" customWidth="1"/>
    <col min="8452" max="8452" width="11.7109375" style="153" customWidth="1"/>
    <col min="8453" max="8458" width="9.5703125" style="153" customWidth="1"/>
    <col min="8459" max="8704" width="9.140625" style="153"/>
    <col min="8705" max="8705" width="20.42578125" style="153" customWidth="1"/>
    <col min="8706" max="8706" width="10.42578125" style="153" customWidth="1"/>
    <col min="8707" max="8707" width="9.5703125" style="153" customWidth="1"/>
    <col min="8708" max="8708" width="11.7109375" style="153" customWidth="1"/>
    <col min="8709" max="8714" width="9.5703125" style="153" customWidth="1"/>
    <col min="8715" max="8960" width="9.140625" style="153"/>
    <col min="8961" max="8961" width="20.42578125" style="153" customWidth="1"/>
    <col min="8962" max="8962" width="10.42578125" style="153" customWidth="1"/>
    <col min="8963" max="8963" width="9.5703125" style="153" customWidth="1"/>
    <col min="8964" max="8964" width="11.7109375" style="153" customWidth="1"/>
    <col min="8965" max="8970" width="9.5703125" style="153" customWidth="1"/>
    <col min="8971" max="9216" width="9.140625" style="153"/>
    <col min="9217" max="9217" width="20.42578125" style="153" customWidth="1"/>
    <col min="9218" max="9218" width="10.42578125" style="153" customWidth="1"/>
    <col min="9219" max="9219" width="9.5703125" style="153" customWidth="1"/>
    <col min="9220" max="9220" width="11.7109375" style="153" customWidth="1"/>
    <col min="9221" max="9226" width="9.5703125" style="153" customWidth="1"/>
    <col min="9227" max="9472" width="9.140625" style="153"/>
    <col min="9473" max="9473" width="20.42578125" style="153" customWidth="1"/>
    <col min="9474" max="9474" width="10.42578125" style="153" customWidth="1"/>
    <col min="9475" max="9475" width="9.5703125" style="153" customWidth="1"/>
    <col min="9476" max="9476" width="11.7109375" style="153" customWidth="1"/>
    <col min="9477" max="9482" width="9.5703125" style="153" customWidth="1"/>
    <col min="9483" max="9728" width="9.140625" style="153"/>
    <col min="9729" max="9729" width="20.42578125" style="153" customWidth="1"/>
    <col min="9730" max="9730" width="10.42578125" style="153" customWidth="1"/>
    <col min="9731" max="9731" width="9.5703125" style="153" customWidth="1"/>
    <col min="9732" max="9732" width="11.7109375" style="153" customWidth="1"/>
    <col min="9733" max="9738" width="9.5703125" style="153" customWidth="1"/>
    <col min="9739" max="9984" width="9.140625" style="153"/>
    <col min="9985" max="9985" width="20.42578125" style="153" customWidth="1"/>
    <col min="9986" max="9986" width="10.42578125" style="153" customWidth="1"/>
    <col min="9987" max="9987" width="9.5703125" style="153" customWidth="1"/>
    <col min="9988" max="9988" width="11.7109375" style="153" customWidth="1"/>
    <col min="9989" max="9994" width="9.5703125" style="153" customWidth="1"/>
    <col min="9995" max="10240" width="9.140625" style="153"/>
    <col min="10241" max="10241" width="20.42578125" style="153" customWidth="1"/>
    <col min="10242" max="10242" width="10.42578125" style="153" customWidth="1"/>
    <col min="10243" max="10243" width="9.5703125" style="153" customWidth="1"/>
    <col min="10244" max="10244" width="11.7109375" style="153" customWidth="1"/>
    <col min="10245" max="10250" width="9.5703125" style="153" customWidth="1"/>
    <col min="10251" max="10496" width="9.140625" style="153"/>
    <col min="10497" max="10497" width="20.42578125" style="153" customWidth="1"/>
    <col min="10498" max="10498" width="10.42578125" style="153" customWidth="1"/>
    <col min="10499" max="10499" width="9.5703125" style="153" customWidth="1"/>
    <col min="10500" max="10500" width="11.7109375" style="153" customWidth="1"/>
    <col min="10501" max="10506" width="9.5703125" style="153" customWidth="1"/>
    <col min="10507" max="10752" width="9.140625" style="153"/>
    <col min="10753" max="10753" width="20.42578125" style="153" customWidth="1"/>
    <col min="10754" max="10754" width="10.42578125" style="153" customWidth="1"/>
    <col min="10755" max="10755" width="9.5703125" style="153" customWidth="1"/>
    <col min="10756" max="10756" width="11.7109375" style="153" customWidth="1"/>
    <col min="10757" max="10762" width="9.5703125" style="153" customWidth="1"/>
    <col min="10763" max="11008" width="9.140625" style="153"/>
    <col min="11009" max="11009" width="20.42578125" style="153" customWidth="1"/>
    <col min="11010" max="11010" width="10.42578125" style="153" customWidth="1"/>
    <col min="11011" max="11011" width="9.5703125" style="153" customWidth="1"/>
    <col min="11012" max="11012" width="11.7109375" style="153" customWidth="1"/>
    <col min="11013" max="11018" width="9.5703125" style="153" customWidth="1"/>
    <col min="11019" max="11264" width="9.140625" style="153"/>
    <col min="11265" max="11265" width="20.42578125" style="153" customWidth="1"/>
    <col min="11266" max="11266" width="10.42578125" style="153" customWidth="1"/>
    <col min="11267" max="11267" width="9.5703125" style="153" customWidth="1"/>
    <col min="11268" max="11268" width="11.7109375" style="153" customWidth="1"/>
    <col min="11269" max="11274" width="9.5703125" style="153" customWidth="1"/>
    <col min="11275" max="11520" width="9.140625" style="153"/>
    <col min="11521" max="11521" width="20.42578125" style="153" customWidth="1"/>
    <col min="11522" max="11522" width="10.42578125" style="153" customWidth="1"/>
    <col min="11523" max="11523" width="9.5703125" style="153" customWidth="1"/>
    <col min="11524" max="11524" width="11.7109375" style="153" customWidth="1"/>
    <col min="11525" max="11530" width="9.5703125" style="153" customWidth="1"/>
    <col min="11531" max="11776" width="9.140625" style="153"/>
    <col min="11777" max="11777" width="20.42578125" style="153" customWidth="1"/>
    <col min="11778" max="11778" width="10.42578125" style="153" customWidth="1"/>
    <col min="11779" max="11779" width="9.5703125" style="153" customWidth="1"/>
    <col min="11780" max="11780" width="11.7109375" style="153" customWidth="1"/>
    <col min="11781" max="11786" width="9.5703125" style="153" customWidth="1"/>
    <col min="11787" max="12032" width="9.140625" style="153"/>
    <col min="12033" max="12033" width="20.42578125" style="153" customWidth="1"/>
    <col min="12034" max="12034" width="10.42578125" style="153" customWidth="1"/>
    <col min="12035" max="12035" width="9.5703125" style="153" customWidth="1"/>
    <col min="12036" max="12036" width="11.7109375" style="153" customWidth="1"/>
    <col min="12037" max="12042" width="9.5703125" style="153" customWidth="1"/>
    <col min="12043" max="12288" width="9.140625" style="153"/>
    <col min="12289" max="12289" width="20.42578125" style="153" customWidth="1"/>
    <col min="12290" max="12290" width="10.42578125" style="153" customWidth="1"/>
    <col min="12291" max="12291" width="9.5703125" style="153" customWidth="1"/>
    <col min="12292" max="12292" width="11.7109375" style="153" customWidth="1"/>
    <col min="12293" max="12298" width="9.5703125" style="153" customWidth="1"/>
    <col min="12299" max="12544" width="9.140625" style="153"/>
    <col min="12545" max="12545" width="20.42578125" style="153" customWidth="1"/>
    <col min="12546" max="12546" width="10.42578125" style="153" customWidth="1"/>
    <col min="12547" max="12547" width="9.5703125" style="153" customWidth="1"/>
    <col min="12548" max="12548" width="11.7109375" style="153" customWidth="1"/>
    <col min="12549" max="12554" width="9.5703125" style="153" customWidth="1"/>
    <col min="12555" max="12800" width="9.140625" style="153"/>
    <col min="12801" max="12801" width="20.42578125" style="153" customWidth="1"/>
    <col min="12802" max="12802" width="10.42578125" style="153" customWidth="1"/>
    <col min="12803" max="12803" width="9.5703125" style="153" customWidth="1"/>
    <col min="12804" max="12804" width="11.7109375" style="153" customWidth="1"/>
    <col min="12805" max="12810" width="9.5703125" style="153" customWidth="1"/>
    <col min="12811" max="13056" width="9.140625" style="153"/>
    <col min="13057" max="13057" width="20.42578125" style="153" customWidth="1"/>
    <col min="13058" max="13058" width="10.42578125" style="153" customWidth="1"/>
    <col min="13059" max="13059" width="9.5703125" style="153" customWidth="1"/>
    <col min="13060" max="13060" width="11.7109375" style="153" customWidth="1"/>
    <col min="13061" max="13066" width="9.5703125" style="153" customWidth="1"/>
    <col min="13067" max="13312" width="9.140625" style="153"/>
    <col min="13313" max="13313" width="20.42578125" style="153" customWidth="1"/>
    <col min="13314" max="13314" width="10.42578125" style="153" customWidth="1"/>
    <col min="13315" max="13315" width="9.5703125" style="153" customWidth="1"/>
    <col min="13316" max="13316" width="11.7109375" style="153" customWidth="1"/>
    <col min="13317" max="13322" width="9.5703125" style="153" customWidth="1"/>
    <col min="13323" max="13568" width="9.140625" style="153"/>
    <col min="13569" max="13569" width="20.42578125" style="153" customWidth="1"/>
    <col min="13570" max="13570" width="10.42578125" style="153" customWidth="1"/>
    <col min="13571" max="13571" width="9.5703125" style="153" customWidth="1"/>
    <col min="13572" max="13572" width="11.7109375" style="153" customWidth="1"/>
    <col min="13573" max="13578" width="9.5703125" style="153" customWidth="1"/>
    <col min="13579" max="13824" width="9.140625" style="153"/>
    <col min="13825" max="13825" width="20.42578125" style="153" customWidth="1"/>
    <col min="13826" max="13826" width="10.42578125" style="153" customWidth="1"/>
    <col min="13827" max="13827" width="9.5703125" style="153" customWidth="1"/>
    <col min="13828" max="13828" width="11.7109375" style="153" customWidth="1"/>
    <col min="13829" max="13834" width="9.5703125" style="153" customWidth="1"/>
    <col min="13835" max="14080" width="9.140625" style="153"/>
    <col min="14081" max="14081" width="20.42578125" style="153" customWidth="1"/>
    <col min="14082" max="14082" width="10.42578125" style="153" customWidth="1"/>
    <col min="14083" max="14083" width="9.5703125" style="153" customWidth="1"/>
    <col min="14084" max="14084" width="11.7109375" style="153" customWidth="1"/>
    <col min="14085" max="14090" width="9.5703125" style="153" customWidth="1"/>
    <col min="14091" max="14336" width="9.140625" style="153"/>
    <col min="14337" max="14337" width="20.42578125" style="153" customWidth="1"/>
    <col min="14338" max="14338" width="10.42578125" style="153" customWidth="1"/>
    <col min="14339" max="14339" width="9.5703125" style="153" customWidth="1"/>
    <col min="14340" max="14340" width="11.7109375" style="153" customWidth="1"/>
    <col min="14341" max="14346" width="9.5703125" style="153" customWidth="1"/>
    <col min="14347" max="14592" width="9.140625" style="153"/>
    <col min="14593" max="14593" width="20.42578125" style="153" customWidth="1"/>
    <col min="14594" max="14594" width="10.42578125" style="153" customWidth="1"/>
    <col min="14595" max="14595" width="9.5703125" style="153" customWidth="1"/>
    <col min="14596" max="14596" width="11.7109375" style="153" customWidth="1"/>
    <col min="14597" max="14602" width="9.5703125" style="153" customWidth="1"/>
    <col min="14603" max="14848" width="9.140625" style="153"/>
    <col min="14849" max="14849" width="20.42578125" style="153" customWidth="1"/>
    <col min="14850" max="14850" width="10.42578125" style="153" customWidth="1"/>
    <col min="14851" max="14851" width="9.5703125" style="153" customWidth="1"/>
    <col min="14852" max="14852" width="11.7109375" style="153" customWidth="1"/>
    <col min="14853" max="14858" width="9.5703125" style="153" customWidth="1"/>
    <col min="14859" max="15104" width="9.140625" style="153"/>
    <col min="15105" max="15105" width="20.42578125" style="153" customWidth="1"/>
    <col min="15106" max="15106" width="10.42578125" style="153" customWidth="1"/>
    <col min="15107" max="15107" width="9.5703125" style="153" customWidth="1"/>
    <col min="15108" max="15108" width="11.7109375" style="153" customWidth="1"/>
    <col min="15109" max="15114" width="9.5703125" style="153" customWidth="1"/>
    <col min="15115" max="15360" width="9.140625" style="153"/>
    <col min="15361" max="15361" width="20.42578125" style="153" customWidth="1"/>
    <col min="15362" max="15362" width="10.42578125" style="153" customWidth="1"/>
    <col min="15363" max="15363" width="9.5703125" style="153" customWidth="1"/>
    <col min="15364" max="15364" width="11.7109375" style="153" customWidth="1"/>
    <col min="15365" max="15370" width="9.5703125" style="153" customWidth="1"/>
    <col min="15371" max="15616" width="9.140625" style="153"/>
    <col min="15617" max="15617" width="20.42578125" style="153" customWidth="1"/>
    <col min="15618" max="15618" width="10.42578125" style="153" customWidth="1"/>
    <col min="15619" max="15619" width="9.5703125" style="153" customWidth="1"/>
    <col min="15620" max="15620" width="11.7109375" style="153" customWidth="1"/>
    <col min="15621" max="15626" width="9.5703125" style="153" customWidth="1"/>
    <col min="15627" max="15872" width="9.140625" style="153"/>
    <col min="15873" max="15873" width="20.42578125" style="153" customWidth="1"/>
    <col min="15874" max="15874" width="10.42578125" style="153" customWidth="1"/>
    <col min="15875" max="15875" width="9.5703125" style="153" customWidth="1"/>
    <col min="15876" max="15876" width="11.7109375" style="153" customWidth="1"/>
    <col min="15877" max="15882" width="9.5703125" style="153" customWidth="1"/>
    <col min="15883" max="16128" width="9.140625" style="153"/>
    <col min="16129" max="16129" width="20.42578125" style="153" customWidth="1"/>
    <col min="16130" max="16130" width="10.42578125" style="153" customWidth="1"/>
    <col min="16131" max="16131" width="9.5703125" style="153" customWidth="1"/>
    <col min="16132" max="16132" width="11.7109375" style="153" customWidth="1"/>
    <col min="16133" max="16138" width="9.5703125" style="153" customWidth="1"/>
    <col min="16139" max="16384" width="9.140625" style="153"/>
  </cols>
  <sheetData>
    <row r="1" spans="1:13" x14ac:dyDescent="0.2">
      <c r="A1" s="159" t="s">
        <v>159</v>
      </c>
    </row>
    <row r="2" spans="1:13" ht="15.75" x14ac:dyDescent="0.2">
      <c r="A2" s="272" t="s">
        <v>68</v>
      </c>
      <c r="B2" s="274" t="s">
        <v>151</v>
      </c>
      <c r="C2" s="274"/>
      <c r="D2" s="274"/>
      <c r="E2" s="274" t="s">
        <v>152</v>
      </c>
      <c r="F2" s="274"/>
      <c r="G2" s="274"/>
      <c r="H2" s="274" t="s">
        <v>153</v>
      </c>
      <c r="I2" s="274"/>
      <c r="J2" s="274"/>
      <c r="K2" s="274" t="s">
        <v>154</v>
      </c>
      <c r="L2" s="274"/>
      <c r="M2" s="274"/>
    </row>
    <row r="3" spans="1:13" ht="15.75" x14ac:dyDescent="0.2">
      <c r="A3" s="273"/>
      <c r="B3" s="154" t="s">
        <v>155</v>
      </c>
      <c r="C3" s="154" t="s">
        <v>156</v>
      </c>
      <c r="D3" s="155" t="s">
        <v>15</v>
      </c>
      <c r="E3" s="154" t="s">
        <v>155</v>
      </c>
      <c r="F3" s="154" t="s">
        <v>156</v>
      </c>
      <c r="G3" s="155" t="s">
        <v>15</v>
      </c>
      <c r="H3" s="154" t="s">
        <v>155</v>
      </c>
      <c r="I3" s="154" t="s">
        <v>156</v>
      </c>
      <c r="J3" s="155" t="s">
        <v>15</v>
      </c>
      <c r="K3" s="154" t="s">
        <v>155</v>
      </c>
      <c r="L3" s="154" t="s">
        <v>156</v>
      </c>
      <c r="M3" s="155" t="s">
        <v>15</v>
      </c>
    </row>
    <row r="4" spans="1:13" ht="15.75" x14ac:dyDescent="0.2">
      <c r="A4" s="142" t="s">
        <v>16</v>
      </c>
      <c r="B4" s="156">
        <f>'2001PopuST'!B4/'2001Popu'!B4%</f>
        <v>8.8884853325509692</v>
      </c>
      <c r="C4" s="156">
        <f>'2001PopuST'!C4/'2001Popu'!C4%</f>
        <v>8.6141817990297334</v>
      </c>
      <c r="D4" s="156">
        <f>'2001PopuST'!D4/'2001Popu'!D4%</f>
        <v>8.7542286135769878</v>
      </c>
      <c r="E4" s="156">
        <f>'2001PopuST'!E4/'2001Popu'!E4%</f>
        <v>7.3074987731586969</v>
      </c>
      <c r="F4" s="156">
        <f>'2001PopuST'!F4/'2001Popu'!F4%</f>
        <v>6.5165538940640042</v>
      </c>
      <c r="G4" s="156">
        <f>'2001PopuST'!G4/'2001Popu'!G4%</f>
        <v>6.9238910909484099</v>
      </c>
      <c r="H4" s="156">
        <f>'2001PopuST'!H4/'2001Popu'!H4%</f>
        <v>6.9627133384063482</v>
      </c>
      <c r="I4" s="156">
        <f>'2001PopuST'!I4/'2001Popu'!I4%</f>
        <v>6.0958711225977611</v>
      </c>
      <c r="J4" s="156">
        <f>'2001PopuST'!J4/'2001Popu'!J4%</f>
        <v>6.550241855950909</v>
      </c>
      <c r="K4" s="156">
        <f>'2001PopuST'!K4/'2001Popu'!K4%</f>
        <v>5.6769196792986616</v>
      </c>
      <c r="L4" s="156">
        <f>'2001PopuST'!L4/'2001Popu'!L4%</f>
        <v>5.505119239713256</v>
      </c>
      <c r="M4" s="156">
        <f>'2001PopuST'!M4/'2001Popu'!M4%</f>
        <v>5.5965186702444685</v>
      </c>
    </row>
    <row r="5" spans="1:13" ht="15.75" x14ac:dyDescent="0.2">
      <c r="A5" s="142" t="s">
        <v>17</v>
      </c>
      <c r="B5" s="156">
        <f>'2001PopuST'!B5/'2001Popu'!B5%</f>
        <v>67.605028348359511</v>
      </c>
      <c r="C5" s="156">
        <f>'2001PopuST'!C5/'2001Popu'!C5%</f>
        <v>68.913807244549446</v>
      </c>
      <c r="D5" s="156">
        <f>'2001PopuST'!D5/'2001Popu'!D5%</f>
        <v>68.242320920833805</v>
      </c>
      <c r="E5" s="156">
        <f>'2001PopuST'!E5/'2001Popu'!E5%</f>
        <v>65.69577637216895</v>
      </c>
      <c r="F5" s="156">
        <f>'2001PopuST'!F5/'2001Popu'!F5%</f>
        <v>67.69258977918642</v>
      </c>
      <c r="G5" s="156">
        <f>'2001PopuST'!G5/'2001Popu'!G5%</f>
        <v>66.680881307746972</v>
      </c>
      <c r="H5" s="156">
        <f>'2001PopuST'!H5/'2001Popu'!H5%</f>
        <v>68.609358474050836</v>
      </c>
      <c r="I5" s="156">
        <f>'2001PopuST'!I5/'2001Popu'!I5%</f>
        <v>71.519307953084208</v>
      </c>
      <c r="J5" s="156">
        <f>'2001PopuST'!J5/'2001Popu'!J5%</f>
        <v>70.016201348856484</v>
      </c>
      <c r="K5" s="156">
        <f>'2001PopuST'!K5/'2001Popu'!K5%</f>
        <v>65.692569162496454</v>
      </c>
      <c r="L5" s="156">
        <f>'2001PopuST'!L5/'2001Popu'!L5%</f>
        <v>69.429298436932029</v>
      </c>
      <c r="M5" s="156">
        <f>'2001PopuST'!M5/'2001Popu'!M5%</f>
        <v>67.471994856450465</v>
      </c>
    </row>
    <row r="6" spans="1:13" ht="15.75" x14ac:dyDescent="0.2">
      <c r="A6" s="142" t="s">
        <v>49</v>
      </c>
      <c r="B6" s="156">
        <f>'2001PopuST'!B6/'2001Popu'!B6%</f>
        <v>12.662896956934317</v>
      </c>
      <c r="C6" s="156">
        <f>'2001PopuST'!C6/'2001Popu'!C6%</f>
        <v>12.703885130446755</v>
      </c>
      <c r="D6" s="156">
        <f>'2001PopuST'!D6/'2001Popu'!D6%</f>
        <v>12.682923845925167</v>
      </c>
      <c r="E6" s="156">
        <f>'2001PopuST'!E6/'2001Popu'!E6%</f>
        <v>12.694145918091747</v>
      </c>
      <c r="F6" s="156">
        <f>'2001PopuST'!F6/'2001Popu'!F6%</f>
        <v>12.886034682446329</v>
      </c>
      <c r="G6" s="156">
        <f>'2001PopuST'!G6/'2001Popu'!G6%</f>
        <v>12.787412686402973</v>
      </c>
      <c r="H6" s="156">
        <f>'2001PopuST'!H6/'2001Popu'!H6%</f>
        <v>13.421692145410869</v>
      </c>
      <c r="I6" s="156">
        <f>'2001PopuST'!I6/'2001Popu'!I6%</f>
        <v>14.248474546796761</v>
      </c>
      <c r="J6" s="156">
        <f>'2001PopuST'!J6/'2001Popu'!J6%</f>
        <v>13.816180687461616</v>
      </c>
      <c r="K6" s="156">
        <f>'2001PopuST'!K6/'2001Popu'!K6%</f>
        <v>13.504834518639854</v>
      </c>
      <c r="L6" s="156">
        <f>'2001PopuST'!L6/'2001Popu'!L6%</f>
        <v>14.794435421849762</v>
      </c>
      <c r="M6" s="156">
        <f>'2001PopuST'!M6/'2001Popu'!M6%</f>
        <v>14.112570746144659</v>
      </c>
    </row>
    <row r="7" spans="1:13" ht="15.75" x14ac:dyDescent="0.2">
      <c r="A7" s="146" t="s">
        <v>50</v>
      </c>
      <c r="B7" s="156">
        <f>'2001PopuST'!B7/'2001Popu'!B7%</f>
        <v>0.94348184919982081</v>
      </c>
      <c r="C7" s="156">
        <f>'2001PopuST'!C7/'2001Popu'!C7%</f>
        <v>0.95088238895556576</v>
      </c>
      <c r="D7" s="156">
        <f>'2001PopuST'!D7/'2001Popu'!D7%</f>
        <v>0.9469753142145737</v>
      </c>
      <c r="E7" s="156">
        <f>'2001PopuST'!E7/'2001Popu'!E7%</f>
        <v>0.87121119122248503</v>
      </c>
      <c r="F7" s="156">
        <f>'2001PopuST'!F7/'2001Popu'!F7%</f>
        <v>0.87521896406002186</v>
      </c>
      <c r="G7" s="156">
        <f>'2001PopuST'!G7/'2001Popu'!G7%</f>
        <v>0.87305976003395025</v>
      </c>
      <c r="H7" s="156">
        <f>'2001PopuST'!H7/'2001Popu'!H7%</f>
        <v>0.90097618680656599</v>
      </c>
      <c r="I7" s="156">
        <f>'2001PopuST'!I7/'2001Popu'!I7%</f>
        <v>0.88812404663619282</v>
      </c>
      <c r="J7" s="156">
        <f>'2001PopuST'!J7/'2001Popu'!J7%</f>
        <v>0.89531081102634757</v>
      </c>
      <c r="K7" s="156">
        <f>'2001PopuST'!K7/'2001Popu'!K7%</f>
        <v>0.81646472273157633</v>
      </c>
      <c r="L7" s="156">
        <f>'2001PopuST'!L7/'2001Popu'!L7%</f>
        <v>0.8268504847656889</v>
      </c>
      <c r="M7" s="156">
        <f>'2001PopuST'!M7/'2001Popu'!M7%</f>
        <v>0.82112758722881207</v>
      </c>
    </row>
    <row r="8" spans="1:13" ht="15.75" x14ac:dyDescent="0.2">
      <c r="A8" s="146" t="s">
        <v>19</v>
      </c>
      <c r="B8" s="156">
        <f>'2001PopuST'!B8/'2001Popu'!B8%</f>
        <v>33.040782149497531</v>
      </c>
      <c r="C8" s="156">
        <f>'2001PopuST'!C8/'2001Popu'!C8%</f>
        <v>33.332154091526853</v>
      </c>
      <c r="D8" s="156">
        <f>'2001PopuST'!D8/'2001Popu'!D8%</f>
        <v>33.184889087835202</v>
      </c>
      <c r="E8" s="156">
        <f>'2001PopuST'!E8/'2001Popu'!E8%</f>
        <v>30.790505151556054</v>
      </c>
      <c r="F8" s="156">
        <f>'2001PopuST'!F8/'2001Popu'!F8%</f>
        <v>30.829399266627092</v>
      </c>
      <c r="G8" s="156">
        <f>'2001PopuST'!G8/'2001Popu'!G8%</f>
        <v>30.809496013532456</v>
      </c>
      <c r="H8" s="156">
        <f>'2001PopuST'!H8/'2001Popu'!H8%</f>
        <v>31.760280810771448</v>
      </c>
      <c r="I8" s="156">
        <f>'2001PopuST'!I8/'2001Popu'!I8%</f>
        <v>31.323614816428016</v>
      </c>
      <c r="J8" s="156">
        <f>'2001PopuST'!J8/'2001Popu'!J8%</f>
        <v>31.549816910294243</v>
      </c>
      <c r="K8" s="156">
        <f>'2001PopuST'!K8/'2001Popu'!K8%</f>
        <v>29.192548200154572</v>
      </c>
      <c r="L8" s="156">
        <f>'2001PopuST'!L8/'2001Popu'!L8%</f>
        <v>30.272954239531725</v>
      </c>
      <c r="M8" s="156">
        <f>'2001PopuST'!M8/'2001Popu'!M8%</f>
        <v>29.713685316522199</v>
      </c>
    </row>
    <row r="9" spans="1:13" ht="15.75" x14ac:dyDescent="0.2">
      <c r="A9" s="142" t="s">
        <v>20</v>
      </c>
      <c r="B9" s="156">
        <f>'2001PopuST'!B9/'2001Popu'!B9%</f>
        <v>4.7395860761493498E-2</v>
      </c>
      <c r="C9" s="156">
        <f>'2001PopuST'!C9/'2001Popu'!C9%</f>
        <v>7.0949080390765695E-2</v>
      </c>
      <c r="D9" s="156">
        <f>'2001PopuST'!D9/'2001Popu'!D9%</f>
        <v>5.8962264150943404E-2</v>
      </c>
      <c r="E9" s="156">
        <f>'2001PopuST'!E9/'2001Popu'!E9%</f>
        <v>6.2182023742227248E-2</v>
      </c>
      <c r="F9" s="156">
        <f>'2001PopuST'!F9/'2001Popu'!F9%</f>
        <v>5.6296296296296296E-2</v>
      </c>
      <c r="G9" s="156">
        <f>'2001PopuST'!G9/'2001Popu'!G9%</f>
        <v>5.9308549110371769E-2</v>
      </c>
      <c r="H9" s="156">
        <f>'2001PopuST'!H9/'2001Popu'!H9%</f>
        <v>3.7008100662033798E-2</v>
      </c>
      <c r="I9" s="156">
        <f>'2001PopuST'!I9/'2001Popu'!I9%</f>
        <v>5.5538941342333489E-2</v>
      </c>
      <c r="J9" s="156">
        <f>'2001PopuST'!J9/'2001Popu'!J9%</f>
        <v>4.6096467334367015E-2</v>
      </c>
      <c r="K9" s="156">
        <f>'2001PopuST'!K9/'2001Popu'!K9%</f>
        <v>6.8131493783001193E-2</v>
      </c>
      <c r="L9" s="156">
        <f>'2001PopuST'!L9/'2001Popu'!L9%</f>
        <v>4.8453880715355474E-2</v>
      </c>
      <c r="M9" s="156">
        <f>'2001PopuST'!M9/'2001Popu'!M9%</f>
        <v>5.8459273372883556E-2</v>
      </c>
    </row>
    <row r="10" spans="1:13" ht="15.75" x14ac:dyDescent="0.2">
      <c r="A10" s="142" t="s">
        <v>21</v>
      </c>
      <c r="B10" s="156">
        <f>'2001PopuST'!B10/'2001Popu'!B10%</f>
        <v>16.740342851268345</v>
      </c>
      <c r="C10" s="156">
        <f>'2001PopuST'!C10/'2001Popu'!C10%</f>
        <v>17.713978326820783</v>
      </c>
      <c r="D10" s="156">
        <f>'2001PopuST'!D10/'2001Popu'!D10%</f>
        <v>17.199764293122847</v>
      </c>
      <c r="E10" s="156">
        <f>'2001PopuST'!E10/'2001Popu'!E10%</f>
        <v>14.940311290039107</v>
      </c>
      <c r="F10" s="156">
        <f>'2001PopuST'!F10/'2001Popu'!F10%</f>
        <v>15.551336155709272</v>
      </c>
      <c r="G10" s="156">
        <f>'2001PopuST'!G10/'2001Popu'!G10%</f>
        <v>15.225648421396285</v>
      </c>
      <c r="H10" s="156">
        <f>'2001PopuST'!H10/'2001Popu'!H10%</f>
        <v>14.84401411783797</v>
      </c>
      <c r="I10" s="156">
        <f>'2001PopuST'!I10/'2001Popu'!I10%</f>
        <v>15.115915555414475</v>
      </c>
      <c r="J10" s="156">
        <f>'2001PopuST'!J10/'2001Popu'!J10%</f>
        <v>14.97118244430278</v>
      </c>
      <c r="K10" s="156">
        <f>'2001PopuST'!K10/'2001Popu'!K10%</f>
        <v>12.934457928185795</v>
      </c>
      <c r="L10" s="156">
        <f>'2001PopuST'!L10/'2001Popu'!L10%</f>
        <v>13.175756909198931</v>
      </c>
      <c r="M10" s="156">
        <f>'2001PopuST'!M10/'2001Popu'!M10%</f>
        <v>13.049963715117737</v>
      </c>
    </row>
    <row r="11" spans="1:13" ht="15.75" x14ac:dyDescent="0.2">
      <c r="A11" s="142" t="s">
        <v>22</v>
      </c>
      <c r="B11" s="156">
        <f>'2001PopuST'!B11/'2001Popu'!B11%</f>
        <v>0</v>
      </c>
      <c r="C11" s="156">
        <f>'2001PopuST'!C11/'2001Popu'!C11%</f>
        <v>0</v>
      </c>
      <c r="D11" s="156">
        <f>'2001PopuST'!D11/'2001Popu'!D11%</f>
        <v>0</v>
      </c>
      <c r="E11" s="156">
        <f>'2001PopuST'!E11/'2001Popu'!E11%</f>
        <v>0</v>
      </c>
      <c r="F11" s="156">
        <f>'2001PopuST'!F11/'2001Popu'!F11%</f>
        <v>0</v>
      </c>
      <c r="G11" s="156">
        <f>'2001PopuST'!G11/'2001Popu'!G11%</f>
        <v>0</v>
      </c>
      <c r="H11" s="156">
        <f>'2001PopuST'!H11/'2001Popu'!H11%</f>
        <v>0</v>
      </c>
      <c r="I11" s="156">
        <f>'2001PopuST'!I11/'2001Popu'!I11%</f>
        <v>0</v>
      </c>
      <c r="J11" s="156">
        <f>'2001PopuST'!J11/'2001Popu'!J11%</f>
        <v>0</v>
      </c>
      <c r="K11" s="156">
        <f>'2001PopuST'!K11/'2001Popu'!K11%</f>
        <v>0</v>
      </c>
      <c r="L11" s="156">
        <f>'2001PopuST'!L11/'2001Popu'!L11%</f>
        <v>0</v>
      </c>
      <c r="M11" s="156">
        <f>'2001PopuST'!M11/'2001Popu'!M11%</f>
        <v>0</v>
      </c>
    </row>
    <row r="12" spans="1:13" ht="15.75" x14ac:dyDescent="0.2">
      <c r="A12" s="142" t="s">
        <v>51</v>
      </c>
      <c r="B12" s="156">
        <f>'2001PopuST'!B12/'2001Popu'!B12%</f>
        <v>4.2182344462841419</v>
      </c>
      <c r="C12" s="156">
        <f>'2001PopuST'!C12/'2001Popu'!C12%</f>
        <v>4.4865378116098302</v>
      </c>
      <c r="D12" s="156">
        <f>'2001PopuST'!D12/'2001Popu'!D12%</f>
        <v>4.347173733814496</v>
      </c>
      <c r="E12" s="156">
        <f>'2001PopuST'!E12/'2001Popu'!E12%</f>
        <v>4.2718885971404461</v>
      </c>
      <c r="F12" s="156">
        <f>'2001PopuST'!F12/'2001Popu'!F12%</f>
        <v>4.3713691104382217</v>
      </c>
      <c r="G12" s="156">
        <f>'2001PopuST'!G12/'2001Popu'!G12%</f>
        <v>4.3205071040358636</v>
      </c>
      <c r="H12" s="156">
        <f>'2001PopuST'!H12/'2001Popu'!H12%</f>
        <v>4.1042718672006506</v>
      </c>
      <c r="I12" s="156">
        <f>'2001PopuST'!I12/'2001Popu'!I12%</f>
        <v>4.2866635456151743</v>
      </c>
      <c r="J12" s="156">
        <f>'2001PopuST'!J12/'2001Popu'!J12%</f>
        <v>4.1936462596109019</v>
      </c>
      <c r="K12" s="156">
        <f>'2001PopuST'!K12/'2001Popu'!K12%</f>
        <v>4.0065164788653655</v>
      </c>
      <c r="L12" s="156">
        <f>'2001PopuST'!L12/'2001Popu'!L12%</f>
        <v>4.370197238990432</v>
      </c>
      <c r="M12" s="156">
        <f>'2001PopuST'!M12/'2001Popu'!M12%</f>
        <v>4.1836805740427501</v>
      </c>
    </row>
    <row r="13" spans="1:13" ht="15.75" x14ac:dyDescent="0.2">
      <c r="A13" s="142" t="s">
        <v>52</v>
      </c>
      <c r="B13" s="156">
        <f>'2001PopuST'!B13/'2001Popu'!B13%</f>
        <v>12.696506058467591</v>
      </c>
      <c r="C13" s="156">
        <f>'2001PopuST'!C13/'2001Popu'!C13%</f>
        <v>12.767266641185124</v>
      </c>
      <c r="D13" s="156">
        <f>'2001PopuST'!D13/'2001Popu'!D13%</f>
        <v>12.73084443482678</v>
      </c>
      <c r="E13" s="156">
        <f>'2001PopuST'!E13/'2001Popu'!E13%</f>
        <v>11.684766562343986</v>
      </c>
      <c r="F13" s="156">
        <f>'2001PopuST'!F13/'2001Popu'!F13%</f>
        <v>11.187656732872918</v>
      </c>
      <c r="G13" s="156">
        <f>'2001PopuST'!G13/'2001Popu'!G13%</f>
        <v>11.443930923783693</v>
      </c>
      <c r="H13" s="156">
        <f>'2001PopuST'!H13/'2001Popu'!H13%</f>
        <v>11.12205508520608</v>
      </c>
      <c r="I13" s="156">
        <f>'2001PopuST'!I13/'2001Popu'!I13%</f>
        <v>10.507110814532522</v>
      </c>
      <c r="J13" s="156">
        <f>'2001PopuST'!J13/'2001Popu'!J13%</f>
        <v>10.8242888120626</v>
      </c>
      <c r="K13" s="156">
        <f>'2001PopuST'!K13/'2001Popu'!K13%</f>
        <v>9.795802809923206</v>
      </c>
      <c r="L13" s="156">
        <f>'2001PopuST'!L13/'2001Popu'!L13%</f>
        <v>9.212381500102035</v>
      </c>
      <c r="M13" s="156">
        <f>'2001PopuST'!M13/'2001Popu'!M13%</f>
        <v>9.5109901555014176</v>
      </c>
    </row>
    <row r="14" spans="1:13" ht="15.75" x14ac:dyDescent="0.2">
      <c r="A14" s="142" t="s">
        <v>53</v>
      </c>
      <c r="B14" s="156">
        <f>'2001PopuST'!B14/'2001Popu'!B14%</f>
        <v>26.976254163311253</v>
      </c>
      <c r="C14" s="156">
        <f>'2001PopuST'!C14/'2001Popu'!C14%</f>
        <v>27.146535157902026</v>
      </c>
      <c r="D14" s="156">
        <f>'2001PopuST'!D14/'2001Popu'!D14%</f>
        <v>27.058834253605564</v>
      </c>
      <c r="E14" s="156">
        <f>'2001PopuST'!E14/'2001Popu'!E14%</f>
        <v>25.550650349268327</v>
      </c>
      <c r="F14" s="156">
        <f>'2001PopuST'!F14/'2001Popu'!F14%</f>
        <v>26.224669563927751</v>
      </c>
      <c r="G14" s="156">
        <f>'2001PopuST'!G14/'2001Popu'!G14%</f>
        <v>25.873142075048637</v>
      </c>
      <c r="H14" s="156">
        <f>'2001PopuST'!H14/'2001Popu'!H14%</f>
        <v>25.688311767244262</v>
      </c>
      <c r="I14" s="156">
        <f>'2001PopuST'!I14/'2001Popu'!I14%</f>
        <v>26.71120378767862</v>
      </c>
      <c r="J14" s="156">
        <f>'2001PopuST'!J14/'2001Popu'!J14%</f>
        <v>26.158615866511692</v>
      </c>
      <c r="K14" s="156">
        <f>'2001PopuST'!K14/'2001Popu'!K14%</f>
        <v>23.506291494874585</v>
      </c>
      <c r="L14" s="156">
        <f>'2001PopuST'!L14/'2001Popu'!L14%</f>
        <v>25.414336178981454</v>
      </c>
      <c r="M14" s="156">
        <f>'2001PopuST'!M14/'2001Popu'!M14%</f>
        <v>24.395183179298229</v>
      </c>
    </row>
    <row r="15" spans="1:13" ht="15.75" x14ac:dyDescent="0.2">
      <c r="A15" s="142" t="s">
        <v>25</v>
      </c>
      <c r="B15" s="156">
        <f>'2001PopuST'!B15/'2001Popu'!B15%</f>
        <v>7.6439608030241866</v>
      </c>
      <c r="C15" s="156">
        <f>'2001PopuST'!C15/'2001Popu'!C15%</f>
        <v>7.7950404246595335</v>
      </c>
      <c r="D15" s="156">
        <f>'2001PopuST'!D15/'2001Popu'!D15%</f>
        <v>7.7182660378543</v>
      </c>
      <c r="E15" s="156">
        <f>'2001PopuST'!E15/'2001Popu'!E15%</f>
        <v>7.199848792976633</v>
      </c>
      <c r="F15" s="156">
        <f>'2001PopuST'!F15/'2001Popu'!F15%</f>
        <v>7.1753847363761434</v>
      </c>
      <c r="G15" s="156">
        <f>'2001PopuST'!G15/'2001Popu'!G15%</f>
        <v>7.1878758720230937</v>
      </c>
      <c r="H15" s="156">
        <f>'2001PopuST'!H15/'2001Popu'!H15%</f>
        <v>7.1851232585161391</v>
      </c>
      <c r="I15" s="156">
        <f>'2001PopuST'!I15/'2001Popu'!I15%</f>
        <v>6.7621929463801784</v>
      </c>
      <c r="J15" s="156">
        <f>'2001PopuST'!J15/'2001Popu'!J15%</f>
        <v>6.9850798824254374</v>
      </c>
      <c r="K15" s="156">
        <f>'2001PopuST'!K15/'2001Popu'!K15%</f>
        <v>6.5969427233267908</v>
      </c>
      <c r="L15" s="156">
        <f>'2001PopuST'!L15/'2001Popu'!L15%</f>
        <v>5.8499167149360067</v>
      </c>
      <c r="M15" s="156">
        <f>'2001PopuST'!M15/'2001Popu'!M15%</f>
        <v>6.2444637400385927</v>
      </c>
    </row>
    <row r="16" spans="1:13" ht="15.75" x14ac:dyDescent="0.2">
      <c r="A16" s="142" t="s">
        <v>54</v>
      </c>
      <c r="B16" s="156">
        <f>'2001PopuST'!B16/'2001Popu'!B16%</f>
        <v>1.2498009025749934</v>
      </c>
      <c r="C16" s="156">
        <f>'2001PopuST'!C16/'2001Popu'!C16%</f>
        <v>1.2489712242648248</v>
      </c>
      <c r="D16" s="156">
        <f>'2001PopuST'!D16/'2001Popu'!D16%</f>
        <v>1.2493942723397968</v>
      </c>
      <c r="E16" s="156">
        <f>'2001PopuST'!E16/'2001Popu'!E16%</f>
        <v>1.1522562998863832</v>
      </c>
      <c r="F16" s="156">
        <f>'2001PopuST'!F16/'2001Popu'!F16%</f>
        <v>1.1099559791801765</v>
      </c>
      <c r="G16" s="156">
        <f>'2001PopuST'!G16/'2001Popu'!G16%</f>
        <v>1.13149877988277</v>
      </c>
      <c r="H16" s="156">
        <f>'2001PopuST'!H16/'2001Popu'!H16%</f>
        <v>1.2211695782973557</v>
      </c>
      <c r="I16" s="156">
        <f>'2001PopuST'!I16/'2001Popu'!I16%</f>
        <v>1.1725687495841501</v>
      </c>
      <c r="J16" s="156">
        <f>'2001PopuST'!J16/'2001Popu'!J16%</f>
        <v>1.1972798927924202</v>
      </c>
      <c r="K16" s="156">
        <f>'2001PopuST'!K16/'2001Popu'!K16%</f>
        <v>1.1390385980198576</v>
      </c>
      <c r="L16" s="156">
        <f>'2001PopuST'!L16/'2001Popu'!L16%</f>
        <v>1.1600456020345522</v>
      </c>
      <c r="M16" s="156">
        <f>'2001PopuST'!M16/'2001Popu'!M16%</f>
        <v>1.1495503781808352</v>
      </c>
    </row>
    <row r="17" spans="1:13" ht="15.75" x14ac:dyDescent="0.2">
      <c r="A17" s="142" t="s">
        <v>27</v>
      </c>
      <c r="B17" s="156">
        <f>'2001PopuST'!B17/'2001Popu'!B17%</f>
        <v>22.931186744776603</v>
      </c>
      <c r="C17" s="156">
        <f>'2001PopuST'!C17/'2001Popu'!C17%</f>
        <v>23.652927688797252</v>
      </c>
      <c r="D17" s="156">
        <f>'2001PopuST'!D17/'2001Popu'!D17%</f>
        <v>23.279426869782061</v>
      </c>
      <c r="E17" s="156">
        <f>'2001PopuST'!E17/'2001Popu'!E17%</f>
        <v>19.788550604442882</v>
      </c>
      <c r="F17" s="156">
        <f>'2001PopuST'!F17/'2001Popu'!F17%</f>
        <v>20.30920253083994</v>
      </c>
      <c r="G17" s="156">
        <f>'2001PopuST'!G17/'2001Popu'!G17%</f>
        <v>20.032314036433224</v>
      </c>
      <c r="H17" s="156">
        <f>'2001PopuST'!H17/'2001Popu'!H17%</f>
        <v>19.284348817785069</v>
      </c>
      <c r="I17" s="156">
        <f>'2001PopuST'!I17/'2001Popu'!I17%</f>
        <v>19.932478577623304</v>
      </c>
      <c r="J17" s="156">
        <f>'2001PopuST'!J17/'2001Popu'!J17%</f>
        <v>19.577914962827357</v>
      </c>
      <c r="K17" s="156">
        <f>'2001PopuST'!K17/'2001Popu'!K17%</f>
        <v>17.060970792876393</v>
      </c>
      <c r="L17" s="156">
        <f>'2001PopuST'!L17/'2001Popu'!L17%</f>
        <v>19.329127594031828</v>
      </c>
      <c r="M17" s="156">
        <f>'2001PopuST'!M17/'2001Popu'!M17%</f>
        <v>18.081181693042947</v>
      </c>
    </row>
    <row r="18" spans="1:13" ht="15.75" x14ac:dyDescent="0.2">
      <c r="A18" s="142" t="s">
        <v>28</v>
      </c>
      <c r="B18" s="156">
        <f>'2001PopuST'!B18/'2001Popu'!B18%</f>
        <v>10.842610828451102</v>
      </c>
      <c r="C18" s="156">
        <f>'2001PopuST'!C18/'2001Popu'!C18%</f>
        <v>10.912778344377985</v>
      </c>
      <c r="D18" s="156">
        <f>'2001PopuST'!D18/'2001Popu'!D18%</f>
        <v>10.876482950181137</v>
      </c>
      <c r="E18" s="156">
        <f>'2001PopuST'!E18/'2001Popu'!E18%</f>
        <v>9.5627673669281332</v>
      </c>
      <c r="F18" s="156">
        <f>'2001PopuST'!F18/'2001Popu'!F18%</f>
        <v>9.4036021576375699</v>
      </c>
      <c r="G18" s="156">
        <f>'2001PopuST'!G18/'2001Popu'!G18%</f>
        <v>9.4870350258967182</v>
      </c>
      <c r="H18" s="156">
        <f>'2001PopuST'!H18/'2001Popu'!H18%</f>
        <v>9.408801472920036</v>
      </c>
      <c r="I18" s="156">
        <f>'2001PopuST'!I18/'2001Popu'!I18%</f>
        <v>9.4800188538517922</v>
      </c>
      <c r="J18" s="156">
        <f>'2001PopuST'!J18/'2001Popu'!J18%</f>
        <v>9.4416826914928862</v>
      </c>
      <c r="K18" s="156">
        <f>'2001PopuST'!K18/'2001Popu'!K18%</f>
        <v>8.3862619368018301</v>
      </c>
      <c r="L18" s="156">
        <f>'2001PopuST'!L18/'2001Popu'!L18%</f>
        <v>8.7045878598282744</v>
      </c>
      <c r="M18" s="156">
        <f>'2001PopuST'!M18/'2001Popu'!M18%</f>
        <v>8.5310873317224711</v>
      </c>
    </row>
    <row r="19" spans="1:13" ht="15.75" x14ac:dyDescent="0.2">
      <c r="A19" s="142" t="s">
        <v>29</v>
      </c>
      <c r="B19" s="156">
        <f>'2001PopuST'!B19/'2001Popu'!B19%</f>
        <v>37.700776170135278</v>
      </c>
      <c r="C19" s="156">
        <f>'2001PopuST'!C19/'2001Popu'!C19%</f>
        <v>37.448301593223839</v>
      </c>
      <c r="D19" s="156">
        <f>'2001PopuST'!D19/'2001Popu'!D19%</f>
        <v>37.577393976071882</v>
      </c>
      <c r="E19" s="156">
        <f>'2001PopuST'!E19/'2001Popu'!E19%</f>
        <v>35.949412627471595</v>
      </c>
      <c r="F19" s="156">
        <f>'2001PopuST'!F19/'2001Popu'!F19%</f>
        <v>35.129164079534462</v>
      </c>
      <c r="G19" s="156">
        <f>'2001PopuST'!G19/'2001Popu'!G19%</f>
        <v>35.548034255673947</v>
      </c>
      <c r="H19" s="156">
        <f>'2001PopuST'!H19/'2001Popu'!H19%</f>
        <v>37.58607714016933</v>
      </c>
      <c r="I19" s="156">
        <f>'2001PopuST'!I19/'2001Popu'!I19%</f>
        <v>36.323076923076925</v>
      </c>
      <c r="J19" s="156">
        <f>'2001PopuST'!J19/'2001Popu'!J19%</f>
        <v>36.961483594864482</v>
      </c>
      <c r="K19" s="156">
        <f>'2001PopuST'!K19/'2001Popu'!K19%</f>
        <v>37.552872962311675</v>
      </c>
      <c r="L19" s="156">
        <f>'2001PopuST'!L19/'2001Popu'!L19%</f>
        <v>36.696990902729183</v>
      </c>
      <c r="M19" s="156">
        <f>'2001PopuST'!M19/'2001Popu'!M19%</f>
        <v>37.120962425840474</v>
      </c>
    </row>
    <row r="20" spans="1:13" ht="15.75" x14ac:dyDescent="0.2">
      <c r="A20" s="142" t="s">
        <v>30</v>
      </c>
      <c r="B20" s="156">
        <f>'2001PopuST'!B20/'2001Popu'!B20%</f>
        <v>88.072012583859973</v>
      </c>
      <c r="C20" s="156">
        <f>'2001PopuST'!C20/'2001Popu'!C20%</f>
        <v>88.37054773333945</v>
      </c>
      <c r="D20" s="156">
        <f>'2001PopuST'!D20/'2001Popu'!D20%</f>
        <v>88.219032009636464</v>
      </c>
      <c r="E20" s="156">
        <f>'2001PopuST'!E20/'2001Popu'!E20%</f>
        <v>87.355035605289928</v>
      </c>
      <c r="F20" s="156">
        <f>'2001PopuST'!F20/'2001Popu'!F20%</f>
        <v>88.033811439769025</v>
      </c>
      <c r="G20" s="156">
        <f>'2001PopuST'!G20/'2001Popu'!G20%</f>
        <v>87.6900974741433</v>
      </c>
      <c r="H20" s="156">
        <f>'2001PopuST'!H20/'2001Popu'!H20%</f>
        <v>86.689608660314391</v>
      </c>
      <c r="I20" s="156">
        <f>'2001PopuST'!I20/'2001Popu'!I20%</f>
        <v>88.174780304087051</v>
      </c>
      <c r="J20" s="156">
        <f>'2001PopuST'!J20/'2001Popu'!J20%</f>
        <v>87.429132046640447</v>
      </c>
      <c r="K20" s="156">
        <f>'2001PopuST'!K20/'2001Popu'!K20%</f>
        <v>86.012835940633764</v>
      </c>
      <c r="L20" s="156">
        <f>'2001PopuST'!L20/'2001Popu'!L20%</f>
        <v>88.434189826953329</v>
      </c>
      <c r="M20" s="156">
        <f>'2001PopuST'!M20/'2001Popu'!M20%</f>
        <v>87.196391039114161</v>
      </c>
    </row>
    <row r="21" spans="1:13" ht="15.75" x14ac:dyDescent="0.2">
      <c r="A21" s="142" t="s">
        <v>31</v>
      </c>
      <c r="B21" s="156">
        <f>'2001PopuST'!B21/'2001Popu'!B21%</f>
        <v>96.206113474154705</v>
      </c>
      <c r="C21" s="156">
        <f>'2001PopuST'!C21/'2001Popu'!C21%</f>
        <v>96.586786956113158</v>
      </c>
      <c r="D21" s="156">
        <f>'2001PopuST'!D21/'2001Popu'!D21%</f>
        <v>96.392459218504158</v>
      </c>
      <c r="E21" s="156">
        <f>'2001PopuST'!E21/'2001Popu'!E21%</f>
        <v>96.742236616498374</v>
      </c>
      <c r="F21" s="156">
        <f>'2001PopuST'!F21/'2001Popu'!F21%</f>
        <v>97.002983900055739</v>
      </c>
      <c r="G21" s="156">
        <f>'2001PopuST'!G21/'2001Popu'!G21%</f>
        <v>96.870513461631532</v>
      </c>
      <c r="H21" s="156">
        <f>'2001PopuST'!H21/'2001Popu'!H21%</f>
        <v>96.643790542446169</v>
      </c>
      <c r="I21" s="156">
        <f>'2001PopuST'!I21/'2001Popu'!I21%</f>
        <v>97.061950323765345</v>
      </c>
      <c r="J21" s="156">
        <f>'2001PopuST'!J21/'2001Popu'!J21%</f>
        <v>96.84998093785741</v>
      </c>
      <c r="K21" s="156">
        <f>'2001PopuST'!K21/'2001Popu'!K21%</f>
        <v>96.281231841952348</v>
      </c>
      <c r="L21" s="156">
        <f>'2001PopuST'!L21/'2001Popu'!L21%</f>
        <v>97.437801708132199</v>
      </c>
      <c r="M21" s="156">
        <f>'2001PopuST'!M21/'2001Popu'!M21%</f>
        <v>96.858292308506705</v>
      </c>
    </row>
    <row r="22" spans="1:13" ht="15.75" x14ac:dyDescent="0.2">
      <c r="A22" s="142" t="s">
        <v>55</v>
      </c>
      <c r="B22" s="156">
        <f>'2001PopuST'!B22/'2001Popu'!B22%</f>
        <v>90.872137237615163</v>
      </c>
      <c r="C22" s="156">
        <f>'2001PopuST'!C22/'2001Popu'!C22%</f>
        <v>91.288873329832555</v>
      </c>
      <c r="D22" s="156">
        <f>'2001PopuST'!D22/'2001Popu'!D22%</f>
        <v>91.072134854270715</v>
      </c>
      <c r="E22" s="156">
        <f>'2001PopuST'!E22/'2001Popu'!E22%</f>
        <v>91.086557109319187</v>
      </c>
      <c r="F22" s="156">
        <f>'2001PopuST'!F22/'2001Popu'!F22%</f>
        <v>91.737515132119057</v>
      </c>
      <c r="G22" s="156">
        <f>'2001PopuST'!G22/'2001Popu'!G22%</f>
        <v>91.397935344741512</v>
      </c>
      <c r="H22" s="156">
        <f>'2001PopuST'!H22/'2001Popu'!H22%</f>
        <v>91.951033660217348</v>
      </c>
      <c r="I22" s="156">
        <f>'2001PopuST'!I22/'2001Popu'!I22%</f>
        <v>92.918988582527092</v>
      </c>
      <c r="J22" s="156">
        <f>'2001PopuST'!J22/'2001Popu'!J22%</f>
        <v>92.412891156168001</v>
      </c>
      <c r="K22" s="156">
        <f>'2001PopuST'!K22/'2001Popu'!K22%</f>
        <v>91.706918043004038</v>
      </c>
      <c r="L22" s="156">
        <f>'2001PopuST'!L22/'2001Popu'!L22%</f>
        <v>93.184051963591301</v>
      </c>
      <c r="M22" s="156">
        <f>'2001PopuST'!M22/'2001Popu'!M22%</f>
        <v>92.411305605934018</v>
      </c>
    </row>
    <row r="23" spans="1:13" ht="15.75" x14ac:dyDescent="0.2">
      <c r="A23" s="142" t="s">
        <v>56</v>
      </c>
      <c r="B23" s="156">
        <f>'2001PopuST'!B23/'2001Popu'!B23%</f>
        <v>26.730278385286063</v>
      </c>
      <c r="C23" s="156">
        <f>'2001PopuST'!C23/'2001Popu'!C23%</f>
        <v>26.381619623246173</v>
      </c>
      <c r="D23" s="156">
        <f>'2001PopuST'!D23/'2001Popu'!D23%</f>
        <v>26.560051437790765</v>
      </c>
      <c r="E23" s="156">
        <f>'2001PopuST'!E23/'2001Popu'!E23%</f>
        <v>22.2394866846459</v>
      </c>
      <c r="F23" s="156">
        <f>'2001PopuST'!F23/'2001Popu'!F23%</f>
        <v>21.816557023024302</v>
      </c>
      <c r="G23" s="156">
        <f>'2001PopuST'!G23/'2001Popu'!G23%</f>
        <v>22.032663333524376</v>
      </c>
      <c r="H23" s="156">
        <f>'2001PopuST'!H23/'2001Popu'!H23%</f>
        <v>21.957417462288642</v>
      </c>
      <c r="I23" s="156">
        <f>'2001PopuST'!I23/'2001Popu'!I23%</f>
        <v>20.956517490594806</v>
      </c>
      <c r="J23" s="156">
        <f>'2001PopuST'!J23/'2001Popu'!J23%</f>
        <v>21.457653984515694</v>
      </c>
      <c r="K23" s="156">
        <f>'2001PopuST'!K23/'2001Popu'!K23%</f>
        <v>18.416829044433427</v>
      </c>
      <c r="L23" s="156">
        <f>'2001PopuST'!L23/'2001Popu'!L23%</f>
        <v>18.439018482917302</v>
      </c>
      <c r="M23" s="156">
        <f>'2001PopuST'!M23/'2001Popu'!M23%</f>
        <v>18.428354532295362</v>
      </c>
    </row>
    <row r="24" spans="1:13" ht="15.75" x14ac:dyDescent="0.2">
      <c r="A24" s="142" t="s">
        <v>57</v>
      </c>
      <c r="B24" s="156">
        <f>'2001PopuST'!B24/'2001Popu'!B24%</f>
        <v>0</v>
      </c>
      <c r="C24" s="156">
        <f>'2001PopuST'!C24/'2001Popu'!C24%</f>
        <v>0</v>
      </c>
      <c r="D24" s="156">
        <f>'2001PopuST'!D24/'2001Popu'!D24%</f>
        <v>0</v>
      </c>
      <c r="E24" s="156">
        <f>'2001PopuST'!E24/'2001Popu'!E24%</f>
        <v>0</v>
      </c>
      <c r="F24" s="156">
        <f>'2001PopuST'!F24/'2001Popu'!F24%</f>
        <v>0</v>
      </c>
      <c r="G24" s="156">
        <f>'2001PopuST'!G24/'2001Popu'!G24%</f>
        <v>0</v>
      </c>
      <c r="H24" s="156">
        <f>'2001PopuST'!H24/'2001Popu'!H24%</f>
        <v>0</v>
      </c>
      <c r="I24" s="156">
        <f>'2001PopuST'!I24/'2001Popu'!I24%</f>
        <v>0</v>
      </c>
      <c r="J24" s="156">
        <f>'2001PopuST'!J24/'2001Popu'!J24%</f>
        <v>0</v>
      </c>
      <c r="K24" s="156">
        <f>'2001PopuST'!K24/'2001Popu'!K24%</f>
        <v>0</v>
      </c>
      <c r="L24" s="156">
        <f>'2001PopuST'!L24/'2001Popu'!L24%</f>
        <v>0</v>
      </c>
      <c r="M24" s="156">
        <f>'2001PopuST'!M24/'2001Popu'!M24%</f>
        <v>0</v>
      </c>
    </row>
    <row r="25" spans="1:13" ht="15.75" x14ac:dyDescent="0.2">
      <c r="A25" s="142" t="s">
        <v>33</v>
      </c>
      <c r="B25" s="156">
        <f>'2001PopuST'!B25/'2001Popu'!B25%</f>
        <v>13.540125550043383</v>
      </c>
      <c r="C25" s="156">
        <f>'2001PopuST'!C25/'2001Popu'!C25%</f>
        <v>13.872122911320101</v>
      </c>
      <c r="D25" s="156">
        <f>'2001PopuST'!D25/'2001Popu'!D25%</f>
        <v>13.697509848113858</v>
      </c>
      <c r="E25" s="156">
        <f>'2001PopuST'!E25/'2001Popu'!E25%</f>
        <v>11.968645750189312</v>
      </c>
      <c r="F25" s="156">
        <f>'2001PopuST'!F25/'2001Popu'!F25%</f>
        <v>11.865689392832044</v>
      </c>
      <c r="G25" s="156">
        <f>'2001PopuST'!G25/'2001Popu'!G25%</f>
        <v>11.920382784023561</v>
      </c>
      <c r="H25" s="156">
        <f>'2001PopuST'!H25/'2001Popu'!H25%</f>
        <v>11.900705154425363</v>
      </c>
      <c r="I25" s="156">
        <f>'2001PopuST'!I25/'2001Popu'!I25%</f>
        <v>11.867605932716756</v>
      </c>
      <c r="J25" s="156">
        <f>'2001PopuST'!J25/'2001Popu'!J25%</f>
        <v>11.88538333514475</v>
      </c>
      <c r="K25" s="156">
        <f>'2001PopuST'!K25/'2001Popu'!K25%</f>
        <v>10.959029542973928</v>
      </c>
      <c r="L25" s="156">
        <f>'2001PopuST'!L25/'2001Popu'!L25%</f>
        <v>11.598805681224047</v>
      </c>
      <c r="M25" s="156">
        <f>'2001PopuST'!M25/'2001Popu'!M25%</f>
        <v>11.252539869760435</v>
      </c>
    </row>
    <row r="26" spans="1:13" ht="15.75" x14ac:dyDescent="0.2">
      <c r="A26" s="142" t="s">
        <v>34</v>
      </c>
      <c r="B26" s="156">
        <f>'2001PopuST'!B26/'2001Popu'!B26%</f>
        <v>21.05355832721937</v>
      </c>
      <c r="C26" s="156">
        <f>'2001PopuST'!C26/'2001Popu'!C26%</f>
        <v>21.648216482164823</v>
      </c>
      <c r="D26" s="156">
        <f>'2001PopuST'!D26/'2001Popu'!D26%</f>
        <v>21.347614526465701</v>
      </c>
      <c r="E26" s="156">
        <f>'2001PopuST'!E26/'2001Popu'!E26%</f>
        <v>21.106042267945256</v>
      </c>
      <c r="F26" s="156">
        <f>'2001PopuST'!F26/'2001Popu'!F26%</f>
        <v>21.564625850340136</v>
      </c>
      <c r="G26" s="156">
        <f>'2001PopuST'!G26/'2001Popu'!G26%</f>
        <v>21.330417003471066</v>
      </c>
      <c r="H26" s="156">
        <f>'2001PopuST'!H26/'2001Popu'!H26%</f>
        <v>20.95110913272498</v>
      </c>
      <c r="I26" s="156">
        <f>'2001PopuST'!I26/'2001Popu'!I26%</f>
        <v>21.586064971336175</v>
      </c>
      <c r="J26" s="156">
        <f>'2001PopuST'!J26/'2001Popu'!J26%</f>
        <v>21.270075687649989</v>
      </c>
      <c r="K26" s="156">
        <f>'2001PopuST'!K26/'2001Popu'!K26%</f>
        <v>19.877478639368046</v>
      </c>
      <c r="L26" s="156">
        <f>'2001PopuST'!L26/'2001Popu'!L26%</f>
        <v>21.450896529034381</v>
      </c>
      <c r="M26" s="156">
        <f>'2001PopuST'!M26/'2001Popu'!M26%</f>
        <v>20.656244911252241</v>
      </c>
    </row>
    <row r="27" spans="1:13" ht="15.75" x14ac:dyDescent="0.2">
      <c r="A27" s="142" t="s">
        <v>35</v>
      </c>
      <c r="B27" s="156">
        <f>'2001PopuST'!B27/'2001Popu'!B27%</f>
        <v>1.3863234093897769</v>
      </c>
      <c r="C27" s="156">
        <f>'2001PopuST'!C27/'2001Popu'!C27%</f>
        <v>1.3516020105756166</v>
      </c>
      <c r="D27" s="156">
        <f>'2001PopuST'!D27/'2001Popu'!D27%</f>
        <v>1.3694380141286613</v>
      </c>
      <c r="E27" s="156">
        <f>'2001PopuST'!E27/'2001Popu'!E27%</f>
        <v>1.111825051623391</v>
      </c>
      <c r="F27" s="156">
        <f>'2001PopuST'!F27/'2001Popu'!F27%</f>
        <v>1.0756723747487342</v>
      </c>
      <c r="G27" s="156">
        <f>'2001PopuST'!G27/'2001Popu'!G27%</f>
        <v>1.0942153006486535</v>
      </c>
      <c r="H27" s="156">
        <f>'2001PopuST'!H27/'2001Popu'!H27%</f>
        <v>1.084171717802912</v>
      </c>
      <c r="I27" s="156">
        <f>'2001PopuST'!I27/'2001Popu'!I27%</f>
        <v>0.97544417470513678</v>
      </c>
      <c r="J27" s="156">
        <f>'2001PopuST'!J27/'2001Popu'!J27%</f>
        <v>1.0310084066451448</v>
      </c>
      <c r="K27" s="156">
        <f>'2001PopuST'!K27/'2001Popu'!K27%</f>
        <v>0.94128276039573799</v>
      </c>
      <c r="L27" s="156">
        <f>'2001PopuST'!L27/'2001Popu'!L27%</f>
        <v>0.87586877991388945</v>
      </c>
      <c r="M27" s="156">
        <f>'2001PopuST'!M27/'2001Popu'!M27%</f>
        <v>0.90903119518828601</v>
      </c>
    </row>
    <row r="28" spans="1:13" ht="15.75" x14ac:dyDescent="0.2">
      <c r="A28" s="142" t="s">
        <v>36</v>
      </c>
      <c r="B28" s="156">
        <f>'2001PopuST'!B28/'2001Popu'!B28%</f>
        <v>38.985163821293057</v>
      </c>
      <c r="C28" s="156">
        <f>'2001PopuST'!C28/'2001Popu'!C28%</f>
        <v>38.920650745927645</v>
      </c>
      <c r="D28" s="156">
        <f>'2001PopuST'!D28/'2001Popu'!D28%</f>
        <v>38.95368869071747</v>
      </c>
      <c r="E28" s="156">
        <f>'2001PopuST'!E28/'2001Popu'!E28%</f>
        <v>34.037539137965489</v>
      </c>
      <c r="F28" s="156">
        <f>'2001PopuST'!F28/'2001Popu'!F28%</f>
        <v>33.161192230057409</v>
      </c>
      <c r="G28" s="156">
        <f>'2001PopuST'!G28/'2001Popu'!G28%</f>
        <v>33.609916044497695</v>
      </c>
      <c r="H28" s="156">
        <f>'2001PopuST'!H28/'2001Popu'!H28%</f>
        <v>32.843762259709692</v>
      </c>
      <c r="I28" s="156">
        <f>'2001PopuST'!I28/'2001Popu'!I28%</f>
        <v>31.794149651155347</v>
      </c>
      <c r="J28" s="156">
        <f>'2001PopuST'!J28/'2001Popu'!J28%</f>
        <v>32.330304415623452</v>
      </c>
      <c r="K28" s="156">
        <f>'2001PopuST'!K28/'2001Popu'!K28%</f>
        <v>30.005915409642117</v>
      </c>
      <c r="L28" s="156">
        <f>'2001PopuST'!L28/'2001Popu'!L28%</f>
        <v>30.586340206185568</v>
      </c>
      <c r="M28" s="156">
        <f>'2001PopuST'!M28/'2001Popu'!M28%</f>
        <v>30.283731688511949</v>
      </c>
    </row>
    <row r="29" spans="1:13" ht="15.75" x14ac:dyDescent="0.2">
      <c r="A29" s="142" t="s">
        <v>37</v>
      </c>
      <c r="B29" s="156">
        <f>'2001PopuST'!B29/'2001Popu'!B29%</f>
        <v>6.9128291318765411E-2</v>
      </c>
      <c r="C29" s="156">
        <f>'2001PopuST'!C29/'2001Popu'!C29%</f>
        <v>7.3374206679206841E-2</v>
      </c>
      <c r="D29" s="156">
        <f>'2001PopuST'!D29/'2001Popu'!D29%</f>
        <v>7.1121202161127273E-2</v>
      </c>
      <c r="E29" s="156">
        <f>'2001PopuST'!E29/'2001Popu'!E29%</f>
        <v>6.0724291183243614E-2</v>
      </c>
      <c r="F29" s="156">
        <f>'2001PopuST'!F29/'2001Popu'!F29%</f>
        <v>6.2299233192429158E-2</v>
      </c>
      <c r="G29" s="156">
        <f>'2001PopuST'!G29/'2001Popu'!G29%</f>
        <v>6.1455165024499527E-2</v>
      </c>
      <c r="H29" s="156">
        <f>'2001PopuST'!H29/'2001Popu'!H29%</f>
        <v>5.6709931884362713E-2</v>
      </c>
      <c r="I29" s="156">
        <f>'2001PopuST'!I29/'2001Popu'!I29%</f>
        <v>6.2596895545362338E-2</v>
      </c>
      <c r="J29" s="156">
        <f>'2001PopuST'!J29/'2001Popu'!J29%</f>
        <v>5.9384915458902982E-2</v>
      </c>
      <c r="K29" s="156">
        <f>'2001PopuST'!K29/'2001Popu'!K29%</f>
        <v>5.3665681743566437E-2</v>
      </c>
      <c r="L29" s="156">
        <f>'2001PopuST'!L29/'2001Popu'!L29%</f>
        <v>6.0905839419132086E-2</v>
      </c>
      <c r="M29" s="156">
        <f>'2001PopuST'!M29/'2001Popu'!M29%</f>
        <v>5.6937824622157587E-2</v>
      </c>
    </row>
    <row r="30" spans="1:13" ht="15.75" x14ac:dyDescent="0.2">
      <c r="A30" s="142" t="s">
        <v>38</v>
      </c>
      <c r="B30" s="156">
        <f>'2001PopuST'!B30/'2001Popu'!B30%</f>
        <v>3.231472997434079</v>
      </c>
      <c r="C30" s="156">
        <f>'2001PopuST'!C30/'2001Popu'!C30%</f>
        <v>3.377605082597797</v>
      </c>
      <c r="D30" s="156">
        <f>'2001PopuST'!D30/'2001Popu'!D30%</f>
        <v>3.3017812087579532</v>
      </c>
      <c r="E30" s="156">
        <f>'2001PopuST'!E30/'2001Popu'!E30%</f>
        <v>2.9611592676857894</v>
      </c>
      <c r="F30" s="156">
        <f>'2001PopuST'!F30/'2001Popu'!F30%</f>
        <v>3.0595160761044995</v>
      </c>
      <c r="G30" s="156">
        <f>'2001PopuST'!G30/'2001Popu'!G30%</f>
        <v>3.0087091656684044</v>
      </c>
      <c r="H30" s="156">
        <f>'2001PopuST'!H30/'2001Popu'!H30%</f>
        <v>3.1195612911699997</v>
      </c>
      <c r="I30" s="156">
        <f>'2001PopuST'!I30/'2001Popu'!I30%</f>
        <v>3.1811784034501582</v>
      </c>
      <c r="J30" s="156">
        <f>'2001PopuST'!J30/'2001Popu'!J30%</f>
        <v>3.1493602445653486</v>
      </c>
      <c r="K30" s="156">
        <f>'2001PopuST'!K30/'2001Popu'!K30%</f>
        <v>2.9840788149774284</v>
      </c>
      <c r="L30" s="156">
        <f>'2001PopuST'!L30/'2001Popu'!L30%</f>
        <v>3.2524905293776123</v>
      </c>
      <c r="M30" s="156">
        <f>'2001PopuST'!M30/'2001Popu'!M30%</f>
        <v>3.1138483430235793</v>
      </c>
    </row>
    <row r="31" spans="1:13" ht="15.75" x14ac:dyDescent="0.2">
      <c r="A31" s="142" t="s">
        <v>58</v>
      </c>
      <c r="B31" s="156">
        <f>'2001PopuST'!B31/'2001Popu'!B31%</f>
        <v>6.3406044910914972</v>
      </c>
      <c r="C31" s="156">
        <f>'2001PopuST'!C31/'2001Popu'!C31%</f>
        <v>6.3692137156581596</v>
      </c>
      <c r="D31" s="156">
        <f>'2001PopuST'!D31/'2001Popu'!D31%</f>
        <v>6.3545454699416224</v>
      </c>
      <c r="E31" s="156">
        <f>'2001PopuST'!E31/'2001Popu'!E31%</f>
        <v>5.7970939185630597</v>
      </c>
      <c r="F31" s="156">
        <f>'2001PopuST'!F31/'2001Popu'!F31%</f>
        <v>5.5838706930281967</v>
      </c>
      <c r="G31" s="156">
        <f>'2001PopuST'!G31/'2001Popu'!G31%</f>
        <v>5.693454967469024</v>
      </c>
      <c r="H31" s="156">
        <f>'2001PopuST'!H31/'2001Popu'!H31%</f>
        <v>5.8739719144209657</v>
      </c>
      <c r="I31" s="156">
        <f>'2001PopuST'!I31/'2001Popu'!I31%</f>
        <v>5.5391667247373269</v>
      </c>
      <c r="J31" s="156">
        <f>'2001PopuST'!J31/'2001Popu'!J31%</f>
        <v>5.7130869289839508</v>
      </c>
      <c r="K31" s="156">
        <f>'2001PopuST'!K31/'2001Popu'!K31%</f>
        <v>5.3141896620546287</v>
      </c>
      <c r="L31" s="156">
        <f>'2001PopuST'!L31/'2001Popu'!L31%</f>
        <v>5.3091182325920077</v>
      </c>
      <c r="M31" s="156">
        <f>'2001PopuST'!M31/'2001Popu'!M31%</f>
        <v>5.3118796614702601</v>
      </c>
    </row>
    <row r="32" spans="1:13" ht="15.75" x14ac:dyDescent="0.2">
      <c r="A32" s="142" t="s">
        <v>40</v>
      </c>
      <c r="B32" s="156">
        <f>'2001PopuST'!B32/'2001Popu'!B32%</f>
        <v>8.7664128875648242</v>
      </c>
      <c r="C32" s="156">
        <f>'2001PopuST'!C32/'2001Popu'!C32%</f>
        <v>8.009166427957604</v>
      </c>
      <c r="D32" s="156">
        <f>'2001PopuST'!D32/'2001Popu'!D32%</f>
        <v>8.3949298783058381</v>
      </c>
      <c r="E32" s="156">
        <f>'2001PopuST'!E32/'2001Popu'!E32%</f>
        <v>8.1090348019886846</v>
      </c>
      <c r="F32" s="156">
        <f>'2001PopuST'!F32/'2001Popu'!F32%</f>
        <v>8.1353165245782684</v>
      </c>
      <c r="G32" s="156">
        <f>'2001PopuST'!G32/'2001Popu'!G32%</f>
        <v>8.1218050414242917</v>
      </c>
      <c r="H32" s="156">
        <f>'2001PopuST'!H32/'2001Popu'!H32%</f>
        <v>8.3706070287539944</v>
      </c>
      <c r="I32" s="156">
        <f>'2001PopuST'!I32/'2001Popu'!I32%</f>
        <v>8.0486471713582937</v>
      </c>
      <c r="J32" s="156">
        <f>'2001PopuST'!J32/'2001Popu'!J32%</f>
        <v>8.2150168394637788</v>
      </c>
      <c r="K32" s="156">
        <f>'2001PopuST'!K32/'2001Popu'!K32%</f>
        <v>7.1871768355739398</v>
      </c>
      <c r="L32" s="156">
        <f>'2001PopuST'!L32/'2001Popu'!L32%</f>
        <v>7.8213964638897222</v>
      </c>
      <c r="M32" s="156">
        <f>'2001PopuST'!M32/'2001Popu'!M32%</f>
        <v>7.4809160305343516</v>
      </c>
    </row>
    <row r="33" spans="1:13" ht="15.75" x14ac:dyDescent="0.2">
      <c r="A33" s="142" t="s">
        <v>41</v>
      </c>
      <c r="B33" s="156">
        <f>'2001PopuST'!B33/'2001Popu'!B33%</f>
        <v>0</v>
      </c>
      <c r="C33" s="156">
        <f>'2001PopuST'!C33/'2001Popu'!C33%</f>
        <v>0</v>
      </c>
      <c r="D33" s="156">
        <f>'2001PopuST'!D33/'2001Popu'!D33%</f>
        <v>0</v>
      </c>
      <c r="E33" s="156">
        <f>'2001PopuST'!E33/'2001Popu'!E33%</f>
        <v>0</v>
      </c>
      <c r="F33" s="156">
        <f>'2001PopuST'!F33/'2001Popu'!F33%</f>
        <v>0</v>
      </c>
      <c r="G33" s="156">
        <f>'2001PopuST'!G33/'2001Popu'!G33%</f>
        <v>0</v>
      </c>
      <c r="H33" s="156">
        <f>'2001PopuST'!H33/'2001Popu'!H33%</f>
        <v>0</v>
      </c>
      <c r="I33" s="156">
        <f>'2001PopuST'!I33/'2001Popu'!I33%</f>
        <v>0</v>
      </c>
      <c r="J33" s="156">
        <f>'2001PopuST'!J33/'2001Popu'!J33%</f>
        <v>0</v>
      </c>
      <c r="K33" s="156">
        <f>'2001PopuST'!K33/'2001Popu'!K33%</f>
        <v>0</v>
      </c>
      <c r="L33" s="156">
        <f>'2001PopuST'!L33/'2001Popu'!L33%</f>
        <v>0</v>
      </c>
      <c r="M33" s="156">
        <f>'2001PopuST'!M33/'2001Popu'!M33%</f>
        <v>0</v>
      </c>
    </row>
    <row r="34" spans="1:13" ht="15.75" x14ac:dyDescent="0.2">
      <c r="A34" s="142" t="s">
        <v>42</v>
      </c>
      <c r="B34" s="156">
        <f>'2001PopuST'!B34/'2001Popu'!B34%</f>
        <v>73.328759814010212</v>
      </c>
      <c r="C34" s="156">
        <f>'2001PopuST'!C34/'2001Popu'!C34%</f>
        <v>75.224259744383588</v>
      </c>
      <c r="D34" s="156">
        <f>'2001PopuST'!D34/'2001Popu'!D34%</f>
        <v>74.257271737439723</v>
      </c>
      <c r="E34" s="156">
        <f>'2001PopuST'!E34/'2001Popu'!E34%</f>
        <v>74.751667902149734</v>
      </c>
      <c r="F34" s="156">
        <f>'2001PopuST'!F34/'2001Popu'!F34%</f>
        <v>73.88514069442158</v>
      </c>
      <c r="G34" s="156">
        <f>'2001PopuST'!G34/'2001Popu'!G34%</f>
        <v>74.340976446732185</v>
      </c>
      <c r="H34" s="156">
        <f>'2001PopuST'!H34/'2001Popu'!H34%</f>
        <v>74.803513638465091</v>
      </c>
      <c r="I34" s="156">
        <f>'2001PopuST'!I34/'2001Popu'!I34%</f>
        <v>76.563335114911808</v>
      </c>
      <c r="J34" s="156">
        <f>'2001PopuST'!J34/'2001Popu'!J34%</f>
        <v>75.619732275656915</v>
      </c>
      <c r="K34" s="156">
        <f>'2001PopuST'!K34/'2001Popu'!K34%</f>
        <v>64.167368716652632</v>
      </c>
      <c r="L34" s="156">
        <f>'2001PopuST'!L34/'2001Popu'!L34%</f>
        <v>73.973910276805597</v>
      </c>
      <c r="M34" s="156">
        <f>'2001PopuST'!M34/'2001Popu'!M34%</f>
        <v>68.764916467780424</v>
      </c>
    </row>
    <row r="35" spans="1:13" ht="15.75" x14ac:dyDescent="0.2">
      <c r="A35" s="142" t="s">
        <v>43</v>
      </c>
      <c r="B35" s="156">
        <f>'2001PopuST'!B35/'2001Popu'!B35%</f>
        <v>11.777160248775971</v>
      </c>
      <c r="C35" s="156">
        <f>'2001PopuST'!C35/'2001Popu'!C35%</f>
        <v>12.014336917562725</v>
      </c>
      <c r="D35" s="156">
        <f>'2001PopuST'!D35/'2001Popu'!D35%</f>
        <v>11.890999174236169</v>
      </c>
      <c r="E35" s="156">
        <f>'2001PopuST'!E35/'2001Popu'!E35%</f>
        <v>11.856033874382499</v>
      </c>
      <c r="F35" s="156">
        <f>'2001PopuST'!F35/'2001Popu'!F35%</f>
        <v>11.575901078663509</v>
      </c>
      <c r="G35" s="156">
        <f>'2001PopuST'!G35/'2001Popu'!G35%</f>
        <v>11.723795330352708</v>
      </c>
      <c r="H35" s="156">
        <f>'2001PopuST'!H35/'2001Popu'!H35%</f>
        <v>12.151183327446132</v>
      </c>
      <c r="I35" s="156">
        <f>'2001PopuST'!I35/'2001Popu'!I35%</f>
        <v>11.538461538461538</v>
      </c>
      <c r="J35" s="156">
        <f>'2001PopuST'!J35/'2001Popu'!J35%</f>
        <v>11.85785306573375</v>
      </c>
      <c r="K35" s="156">
        <f>'2001PopuST'!K35/'2001Popu'!K35%</f>
        <v>9.8069261415874962</v>
      </c>
      <c r="L35" s="156">
        <f>'2001PopuST'!L35/'2001Popu'!L35%</f>
        <v>11.16</v>
      </c>
      <c r="M35" s="156">
        <f>'2001PopuST'!M35/'2001Popu'!M35%</f>
        <v>10.393892070102376</v>
      </c>
    </row>
    <row r="36" spans="1:13" ht="15.75" x14ac:dyDescent="0.2">
      <c r="A36" s="142" t="s">
        <v>44</v>
      </c>
      <c r="B36" s="156">
        <f>'2001PopuST'!B36/'2001Popu'!B36%</f>
        <v>0</v>
      </c>
      <c r="C36" s="156">
        <f>'2001PopuST'!C36/'2001Popu'!C36%</f>
        <v>0</v>
      </c>
      <c r="D36" s="156">
        <f>'2001PopuST'!D36/'2001Popu'!D36%</f>
        <v>0</v>
      </c>
      <c r="E36" s="156">
        <f>'2001PopuST'!E36/'2001Popu'!E36%</f>
        <v>0</v>
      </c>
      <c r="F36" s="156">
        <f>'2001PopuST'!F36/'2001Popu'!F36%</f>
        <v>0</v>
      </c>
      <c r="G36" s="156">
        <f>'2001PopuST'!G36/'2001Popu'!G36%</f>
        <v>0</v>
      </c>
      <c r="H36" s="156">
        <f>'2001PopuST'!H36/'2001Popu'!H36%</f>
        <v>0</v>
      </c>
      <c r="I36" s="156">
        <f>'2001PopuST'!I36/'2001Popu'!I36%</f>
        <v>0</v>
      </c>
      <c r="J36" s="156">
        <f>'2001PopuST'!J36/'2001Popu'!J36%</f>
        <v>0</v>
      </c>
      <c r="K36" s="156">
        <f>'2001PopuST'!K36/'2001Popu'!K36%</f>
        <v>0</v>
      </c>
      <c r="L36" s="156">
        <f>'2001PopuST'!L36/'2001Popu'!L36%</f>
        <v>0</v>
      </c>
      <c r="M36" s="156">
        <f>'2001PopuST'!M36/'2001Popu'!M36%</f>
        <v>0</v>
      </c>
    </row>
    <row r="37" spans="1:13" ht="15.75" x14ac:dyDescent="0.2">
      <c r="A37" s="142" t="s">
        <v>59</v>
      </c>
      <c r="B37" s="156">
        <f>'2001PopuST'!B37/'2001Popu'!B37%</f>
        <v>98.319814600231737</v>
      </c>
      <c r="C37" s="156">
        <f>'2001PopuST'!C37/'2001Popu'!C37%</f>
        <v>97.987191216834404</v>
      </c>
      <c r="D37" s="156">
        <f>'2001PopuST'!D37/'2001Popu'!D37%</f>
        <v>98.157777447630366</v>
      </c>
      <c r="E37" s="156">
        <f>'2001PopuST'!E37/'2001Popu'!E37%</f>
        <v>97.186056278874432</v>
      </c>
      <c r="F37" s="156">
        <f>'2001PopuST'!F37/'2001Popu'!F37%</f>
        <v>97.578015836050312</v>
      </c>
      <c r="G37" s="156">
        <f>'2001PopuST'!G37/'2001Popu'!G37%</f>
        <v>97.371908127208485</v>
      </c>
      <c r="H37" s="156">
        <f>'2001PopuST'!H37/'2001Popu'!H37%</f>
        <v>96.691424713031736</v>
      </c>
      <c r="I37" s="156">
        <f>'2001PopuST'!I37/'2001Popu'!I37%</f>
        <v>97.48743718592965</v>
      </c>
      <c r="J37" s="156">
        <f>'2001PopuST'!J37/'2001Popu'!J37%</f>
        <v>97.077244258872653</v>
      </c>
      <c r="K37" s="156">
        <f>'2001PopuST'!K37/'2001Popu'!K37%</f>
        <v>95.371109337589786</v>
      </c>
      <c r="L37" s="156">
        <f>'2001PopuST'!L37/'2001Popu'!L37%</f>
        <v>96.548821548821536</v>
      </c>
      <c r="M37" s="156">
        <f>'2001PopuST'!M37/'2001Popu'!M37%</f>
        <v>95.944285129045468</v>
      </c>
    </row>
    <row r="38" spans="1:13" ht="15.75" x14ac:dyDescent="0.2">
      <c r="A38" s="142" t="s">
        <v>46</v>
      </c>
      <c r="B38" s="156">
        <f>'2001PopuST'!B38/'2001Popu'!B38%</f>
        <v>0</v>
      </c>
      <c r="C38" s="156">
        <f>'2001PopuST'!C38/'2001Popu'!C38%</f>
        <v>0</v>
      </c>
      <c r="D38" s="156">
        <f>'2001PopuST'!D38/'2001Popu'!D38%</f>
        <v>0</v>
      </c>
      <c r="E38" s="156">
        <f>'2001PopuST'!E38/'2001Popu'!E38%</f>
        <v>0</v>
      </c>
      <c r="F38" s="156">
        <f>'2001PopuST'!F38/'2001Popu'!F38%</f>
        <v>0</v>
      </c>
      <c r="G38" s="156">
        <f>'2001PopuST'!G38/'2001Popu'!G38%</f>
        <v>0</v>
      </c>
      <c r="H38" s="156">
        <f>'2001PopuST'!H38/'2001Popu'!H38%</f>
        <v>0</v>
      </c>
      <c r="I38" s="156">
        <f>'2001PopuST'!I38/'2001Popu'!I38%</f>
        <v>0</v>
      </c>
      <c r="J38" s="156">
        <f>'2001PopuST'!J38/'2001Popu'!J38%</f>
        <v>0</v>
      </c>
      <c r="K38" s="156">
        <f>'2001PopuST'!K38/'2001Popu'!K38%</f>
        <v>0</v>
      </c>
      <c r="L38" s="156">
        <f>'2001PopuST'!L38/'2001Popu'!L38%</f>
        <v>0</v>
      </c>
      <c r="M38" s="156">
        <f>'2001PopuST'!M38/'2001Popu'!M38%</f>
        <v>0</v>
      </c>
    </row>
    <row r="39" spans="1:13" ht="15.75" x14ac:dyDescent="0.2">
      <c r="A39" s="142" t="s">
        <v>47</v>
      </c>
      <c r="B39" s="156">
        <f>'2001PopuST'!B39/'2001Popu'!B39%</f>
        <v>9.1415289351498679</v>
      </c>
      <c r="C39" s="156">
        <f>'2001PopuST'!C39/'2001Popu'!C39%</f>
        <v>9.450180532772869</v>
      </c>
      <c r="D39" s="156">
        <f>'2001PopuST'!D39/'2001Popu'!D39%</f>
        <v>9.28934028285029</v>
      </c>
      <c r="E39" s="156">
        <f>'2001PopuST'!E39/'2001Popu'!E39%</f>
        <v>8.4525163301414441</v>
      </c>
      <c r="F39" s="156">
        <f>'2001PopuST'!F39/'2001Popu'!F39%</f>
        <v>8.5468191857036437</v>
      </c>
      <c r="G39" s="156">
        <f>'2001PopuST'!G39/'2001Popu'!G39%</f>
        <v>8.497356177860615</v>
      </c>
      <c r="H39" s="156">
        <f>'2001PopuST'!H39/'2001Popu'!H39%</f>
        <v>8.3505840132726163</v>
      </c>
      <c r="I39" s="156">
        <f>'2001PopuST'!I39/'2001Popu'!I39%</f>
        <v>8.4667413747902032</v>
      </c>
      <c r="J39" s="156">
        <f>'2001PopuST'!J39/'2001Popu'!J39%</f>
        <v>8.4048410620382459</v>
      </c>
      <c r="K39" s="156">
        <f>'2001PopuST'!K39/'2001Popu'!K39%</f>
        <v>7.5195003980922177</v>
      </c>
      <c r="L39" s="156">
        <f>'2001PopuST'!L39/'2001Popu'!L39%</f>
        <v>7.9913772529735523</v>
      </c>
      <c r="M39" s="156">
        <f>'2001PopuST'!M39/'2001Popu'!M39%</f>
        <v>7.7391291118234511</v>
      </c>
    </row>
    <row r="40" spans="1:13" x14ac:dyDescent="0.2">
      <c r="B40" s="157"/>
      <c r="C40" s="157"/>
      <c r="D40" s="157"/>
      <c r="E40" s="157"/>
      <c r="F40" s="157"/>
      <c r="G40" s="157"/>
      <c r="H40" s="157"/>
      <c r="I40" s="157"/>
      <c r="J40" s="157"/>
    </row>
    <row r="41" spans="1:13" x14ac:dyDescent="0.2">
      <c r="B41" s="157"/>
      <c r="C41" s="157"/>
      <c r="D41" s="157"/>
      <c r="E41" s="157"/>
      <c r="F41" s="157"/>
      <c r="G41" s="157"/>
      <c r="H41" s="157"/>
      <c r="I41" s="157"/>
      <c r="J41" s="157"/>
    </row>
    <row r="42" spans="1:13" x14ac:dyDescent="0.2">
      <c r="B42" s="157"/>
      <c r="C42" s="157"/>
      <c r="D42" s="157"/>
      <c r="E42" s="157"/>
      <c r="F42" s="157"/>
      <c r="G42" s="157"/>
      <c r="H42" s="157"/>
      <c r="I42" s="157"/>
      <c r="J42" s="157"/>
    </row>
    <row r="43" spans="1:13" x14ac:dyDescent="0.2">
      <c r="B43" s="157"/>
      <c r="C43" s="157"/>
      <c r="D43" s="157"/>
      <c r="E43" s="157"/>
      <c r="F43" s="157"/>
      <c r="G43" s="157"/>
      <c r="H43" s="157"/>
      <c r="I43" s="157"/>
      <c r="J43" s="157"/>
    </row>
  </sheetData>
  <mergeCells count="5">
    <mergeCell ref="A2:A3"/>
    <mergeCell ref="B2:D2"/>
    <mergeCell ref="E2:G2"/>
    <mergeCell ref="H2:J2"/>
    <mergeCell ref="K2:M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249977111117893"/>
  </sheetPr>
  <dimension ref="A1:AL48"/>
  <sheetViews>
    <sheetView view="pageBreakPreview" topLeftCell="A34" zoomScaleSheetLayoutView="100" workbookViewId="0">
      <selection activeCell="C10" sqref="C10"/>
    </sheetView>
  </sheetViews>
  <sheetFormatPr defaultRowHeight="15.75" x14ac:dyDescent="0.25"/>
  <cols>
    <col min="1" max="1" width="5.140625" style="166" customWidth="1"/>
    <col min="2" max="2" width="21.42578125" style="166" customWidth="1"/>
    <col min="3" max="38" width="11.28515625" style="166" customWidth="1"/>
    <col min="39" max="243" width="9.140625" style="166"/>
    <col min="244" max="244" width="5.140625" style="166" customWidth="1"/>
    <col min="245" max="245" width="21.42578125" style="166" customWidth="1"/>
    <col min="246" max="246" width="11.140625" style="166" customWidth="1"/>
    <col min="247" max="247" width="9.42578125" style="166" customWidth="1"/>
    <col min="248" max="248" width="11.85546875" style="166" customWidth="1"/>
    <col min="249" max="249" width="10.42578125" style="166" customWidth="1"/>
    <col min="250" max="250" width="9.28515625" style="166" customWidth="1"/>
    <col min="251" max="251" width="11.28515625" style="166" customWidth="1"/>
    <col min="252" max="253" width="8.28515625" style="166" customWidth="1"/>
    <col min="254" max="254" width="9.42578125" style="166" customWidth="1"/>
    <col min="255" max="255" width="10.5703125" style="166" customWidth="1"/>
    <col min="256" max="256" width="10.5703125" style="166" bestFit="1" customWidth="1"/>
    <col min="257" max="257" width="10.5703125" style="166" customWidth="1"/>
    <col min="258" max="258" width="8.28515625" style="166" customWidth="1"/>
    <col min="259" max="259" width="10.28515625" style="166" bestFit="1" customWidth="1"/>
    <col min="260" max="260" width="9.5703125" style="166" customWidth="1"/>
    <col min="261" max="266" width="8.28515625" style="166" customWidth="1"/>
    <col min="267" max="267" width="9.42578125" style="166" customWidth="1"/>
    <col min="268" max="269" width="9.28515625" style="166" customWidth="1"/>
    <col min="270" max="280" width="8.28515625" style="166" customWidth="1"/>
    <col min="281" max="281" width="10.85546875" style="166" customWidth="1"/>
    <col min="282" max="499" width="9.140625" style="166"/>
    <col min="500" max="500" width="5.140625" style="166" customWidth="1"/>
    <col min="501" max="501" width="21.42578125" style="166" customWidth="1"/>
    <col min="502" max="502" width="11.140625" style="166" customWidth="1"/>
    <col min="503" max="503" width="9.42578125" style="166" customWidth="1"/>
    <col min="504" max="504" width="11.85546875" style="166" customWidth="1"/>
    <col min="505" max="505" width="10.42578125" style="166" customWidth="1"/>
    <col min="506" max="506" width="9.28515625" style="166" customWidth="1"/>
    <col min="507" max="507" width="11.28515625" style="166" customWidth="1"/>
    <col min="508" max="509" width="8.28515625" style="166" customWidth="1"/>
    <col min="510" max="510" width="9.42578125" style="166" customWidth="1"/>
    <col min="511" max="511" width="10.5703125" style="166" customWidth="1"/>
    <col min="512" max="512" width="10.5703125" style="166" bestFit="1" customWidth="1"/>
    <col min="513" max="513" width="10.5703125" style="166" customWidth="1"/>
    <col min="514" max="514" width="8.28515625" style="166" customWidth="1"/>
    <col min="515" max="515" width="10.28515625" style="166" bestFit="1" customWidth="1"/>
    <col min="516" max="516" width="9.5703125" style="166" customWidth="1"/>
    <col min="517" max="522" width="8.28515625" style="166" customWidth="1"/>
    <col min="523" max="523" width="9.42578125" style="166" customWidth="1"/>
    <col min="524" max="525" width="9.28515625" style="166" customWidth="1"/>
    <col min="526" max="536" width="8.28515625" style="166" customWidth="1"/>
    <col min="537" max="537" width="10.85546875" style="166" customWidth="1"/>
    <col min="538" max="755" width="9.140625" style="166"/>
    <col min="756" max="756" width="5.140625" style="166" customWidth="1"/>
    <col min="757" max="757" width="21.42578125" style="166" customWidth="1"/>
    <col min="758" max="758" width="11.140625" style="166" customWidth="1"/>
    <col min="759" max="759" width="9.42578125" style="166" customWidth="1"/>
    <col min="760" max="760" width="11.85546875" style="166" customWidth="1"/>
    <col min="761" max="761" width="10.42578125" style="166" customWidth="1"/>
    <col min="762" max="762" width="9.28515625" style="166" customWidth="1"/>
    <col min="763" max="763" width="11.28515625" style="166" customWidth="1"/>
    <col min="764" max="765" width="8.28515625" style="166" customWidth="1"/>
    <col min="766" max="766" width="9.42578125" style="166" customWidth="1"/>
    <col min="767" max="767" width="10.5703125" style="166" customWidth="1"/>
    <col min="768" max="768" width="10.5703125" style="166" bestFit="1" customWidth="1"/>
    <col min="769" max="769" width="10.5703125" style="166" customWidth="1"/>
    <col min="770" max="770" width="8.28515625" style="166" customWidth="1"/>
    <col min="771" max="771" width="10.28515625" style="166" bestFit="1" customWidth="1"/>
    <col min="772" max="772" width="9.5703125" style="166" customWidth="1"/>
    <col min="773" max="778" width="8.28515625" style="166" customWidth="1"/>
    <col min="779" max="779" width="9.42578125" style="166" customWidth="1"/>
    <col min="780" max="781" width="9.28515625" style="166" customWidth="1"/>
    <col min="782" max="792" width="8.28515625" style="166" customWidth="1"/>
    <col min="793" max="793" width="10.85546875" style="166" customWidth="1"/>
    <col min="794" max="1011" width="9.140625" style="166"/>
    <col min="1012" max="1012" width="5.140625" style="166" customWidth="1"/>
    <col min="1013" max="1013" width="21.42578125" style="166" customWidth="1"/>
    <col min="1014" max="1014" width="11.140625" style="166" customWidth="1"/>
    <col min="1015" max="1015" width="9.42578125" style="166" customWidth="1"/>
    <col min="1016" max="1016" width="11.85546875" style="166" customWidth="1"/>
    <col min="1017" max="1017" width="10.42578125" style="166" customWidth="1"/>
    <col min="1018" max="1018" width="9.28515625" style="166" customWidth="1"/>
    <col min="1019" max="1019" width="11.28515625" style="166" customWidth="1"/>
    <col min="1020" max="1021" width="8.28515625" style="166" customWidth="1"/>
    <col min="1022" max="1022" width="9.42578125" style="166" customWidth="1"/>
    <col min="1023" max="1023" width="10.5703125" style="166" customWidth="1"/>
    <col min="1024" max="1024" width="10.5703125" style="166" bestFit="1" customWidth="1"/>
    <col min="1025" max="1025" width="10.5703125" style="166" customWidth="1"/>
    <col min="1026" max="1026" width="8.28515625" style="166" customWidth="1"/>
    <col min="1027" max="1027" width="10.28515625" style="166" bestFit="1" customWidth="1"/>
    <col min="1028" max="1028" width="9.5703125" style="166" customWidth="1"/>
    <col min="1029" max="1034" width="8.28515625" style="166" customWidth="1"/>
    <col min="1035" max="1035" width="9.42578125" style="166" customWidth="1"/>
    <col min="1036" max="1037" width="9.28515625" style="166" customWidth="1"/>
    <col min="1038" max="1048" width="8.28515625" style="166" customWidth="1"/>
    <col min="1049" max="1049" width="10.85546875" style="166" customWidth="1"/>
    <col min="1050" max="1267" width="9.140625" style="166"/>
    <col min="1268" max="1268" width="5.140625" style="166" customWidth="1"/>
    <col min="1269" max="1269" width="21.42578125" style="166" customWidth="1"/>
    <col min="1270" max="1270" width="11.140625" style="166" customWidth="1"/>
    <col min="1271" max="1271" width="9.42578125" style="166" customWidth="1"/>
    <col min="1272" max="1272" width="11.85546875" style="166" customWidth="1"/>
    <col min="1273" max="1273" width="10.42578125" style="166" customWidth="1"/>
    <col min="1274" max="1274" width="9.28515625" style="166" customWidth="1"/>
    <col min="1275" max="1275" width="11.28515625" style="166" customWidth="1"/>
    <col min="1276" max="1277" width="8.28515625" style="166" customWidth="1"/>
    <col min="1278" max="1278" width="9.42578125" style="166" customWidth="1"/>
    <col min="1279" max="1279" width="10.5703125" style="166" customWidth="1"/>
    <col min="1280" max="1280" width="10.5703125" style="166" bestFit="1" customWidth="1"/>
    <col min="1281" max="1281" width="10.5703125" style="166" customWidth="1"/>
    <col min="1282" max="1282" width="8.28515625" style="166" customWidth="1"/>
    <col min="1283" max="1283" width="10.28515625" style="166" bestFit="1" customWidth="1"/>
    <col min="1284" max="1284" width="9.5703125" style="166" customWidth="1"/>
    <col min="1285" max="1290" width="8.28515625" style="166" customWidth="1"/>
    <col min="1291" max="1291" width="9.42578125" style="166" customWidth="1"/>
    <col min="1292" max="1293" width="9.28515625" style="166" customWidth="1"/>
    <col min="1294" max="1304" width="8.28515625" style="166" customWidth="1"/>
    <col min="1305" max="1305" width="10.85546875" style="166" customWidth="1"/>
    <col min="1306" max="1523" width="9.140625" style="166"/>
    <col min="1524" max="1524" width="5.140625" style="166" customWidth="1"/>
    <col min="1525" max="1525" width="21.42578125" style="166" customWidth="1"/>
    <col min="1526" max="1526" width="11.140625" style="166" customWidth="1"/>
    <col min="1527" max="1527" width="9.42578125" style="166" customWidth="1"/>
    <col min="1528" max="1528" width="11.85546875" style="166" customWidth="1"/>
    <col min="1529" max="1529" width="10.42578125" style="166" customWidth="1"/>
    <col min="1530" max="1530" width="9.28515625" style="166" customWidth="1"/>
    <col min="1531" max="1531" width="11.28515625" style="166" customWidth="1"/>
    <col min="1532" max="1533" width="8.28515625" style="166" customWidth="1"/>
    <col min="1534" max="1534" width="9.42578125" style="166" customWidth="1"/>
    <col min="1535" max="1535" width="10.5703125" style="166" customWidth="1"/>
    <col min="1536" max="1536" width="10.5703125" style="166" bestFit="1" customWidth="1"/>
    <col min="1537" max="1537" width="10.5703125" style="166" customWidth="1"/>
    <col min="1538" max="1538" width="8.28515625" style="166" customWidth="1"/>
    <col min="1539" max="1539" width="10.28515625" style="166" bestFit="1" customWidth="1"/>
    <col min="1540" max="1540" width="9.5703125" style="166" customWidth="1"/>
    <col min="1541" max="1546" width="8.28515625" style="166" customWidth="1"/>
    <col min="1547" max="1547" width="9.42578125" style="166" customWidth="1"/>
    <col min="1548" max="1549" width="9.28515625" style="166" customWidth="1"/>
    <col min="1550" max="1560" width="8.28515625" style="166" customWidth="1"/>
    <col min="1561" max="1561" width="10.85546875" style="166" customWidth="1"/>
    <col min="1562" max="1779" width="9.140625" style="166"/>
    <col min="1780" max="1780" width="5.140625" style="166" customWidth="1"/>
    <col min="1781" max="1781" width="21.42578125" style="166" customWidth="1"/>
    <col min="1782" max="1782" width="11.140625" style="166" customWidth="1"/>
    <col min="1783" max="1783" width="9.42578125" style="166" customWidth="1"/>
    <col min="1784" max="1784" width="11.85546875" style="166" customWidth="1"/>
    <col min="1785" max="1785" width="10.42578125" style="166" customWidth="1"/>
    <col min="1786" max="1786" width="9.28515625" style="166" customWidth="1"/>
    <col min="1787" max="1787" width="11.28515625" style="166" customWidth="1"/>
    <col min="1788" max="1789" width="8.28515625" style="166" customWidth="1"/>
    <col min="1790" max="1790" width="9.42578125" style="166" customWidth="1"/>
    <col min="1791" max="1791" width="10.5703125" style="166" customWidth="1"/>
    <col min="1792" max="1792" width="10.5703125" style="166" bestFit="1" customWidth="1"/>
    <col min="1793" max="1793" width="10.5703125" style="166" customWidth="1"/>
    <col min="1794" max="1794" width="8.28515625" style="166" customWidth="1"/>
    <col min="1795" max="1795" width="10.28515625" style="166" bestFit="1" customWidth="1"/>
    <col min="1796" max="1796" width="9.5703125" style="166" customWidth="1"/>
    <col min="1797" max="1802" width="8.28515625" style="166" customWidth="1"/>
    <col min="1803" max="1803" width="9.42578125" style="166" customWidth="1"/>
    <col min="1804" max="1805" width="9.28515625" style="166" customWidth="1"/>
    <col min="1806" max="1816" width="8.28515625" style="166" customWidth="1"/>
    <col min="1817" max="1817" width="10.85546875" style="166" customWidth="1"/>
    <col min="1818" max="2035" width="9.140625" style="166"/>
    <col min="2036" max="2036" width="5.140625" style="166" customWidth="1"/>
    <col min="2037" max="2037" width="21.42578125" style="166" customWidth="1"/>
    <col min="2038" max="2038" width="11.140625" style="166" customWidth="1"/>
    <col min="2039" max="2039" width="9.42578125" style="166" customWidth="1"/>
    <col min="2040" max="2040" width="11.85546875" style="166" customWidth="1"/>
    <col min="2041" max="2041" width="10.42578125" style="166" customWidth="1"/>
    <col min="2042" max="2042" width="9.28515625" style="166" customWidth="1"/>
    <col min="2043" max="2043" width="11.28515625" style="166" customWidth="1"/>
    <col min="2044" max="2045" width="8.28515625" style="166" customWidth="1"/>
    <col min="2046" max="2046" width="9.42578125" style="166" customWidth="1"/>
    <col min="2047" max="2047" width="10.5703125" style="166" customWidth="1"/>
    <col min="2048" max="2048" width="10.5703125" style="166" bestFit="1" customWidth="1"/>
    <col min="2049" max="2049" width="10.5703125" style="166" customWidth="1"/>
    <col min="2050" max="2050" width="8.28515625" style="166" customWidth="1"/>
    <col min="2051" max="2051" width="10.28515625" style="166" bestFit="1" customWidth="1"/>
    <col min="2052" max="2052" width="9.5703125" style="166" customWidth="1"/>
    <col min="2053" max="2058" width="8.28515625" style="166" customWidth="1"/>
    <col min="2059" max="2059" width="9.42578125" style="166" customWidth="1"/>
    <col min="2060" max="2061" width="9.28515625" style="166" customWidth="1"/>
    <col min="2062" max="2072" width="8.28515625" style="166" customWidth="1"/>
    <col min="2073" max="2073" width="10.85546875" style="166" customWidth="1"/>
    <col min="2074" max="2291" width="9.140625" style="166"/>
    <col min="2292" max="2292" width="5.140625" style="166" customWidth="1"/>
    <col min="2293" max="2293" width="21.42578125" style="166" customWidth="1"/>
    <col min="2294" max="2294" width="11.140625" style="166" customWidth="1"/>
    <col min="2295" max="2295" width="9.42578125" style="166" customWidth="1"/>
    <col min="2296" max="2296" width="11.85546875" style="166" customWidth="1"/>
    <col min="2297" max="2297" width="10.42578125" style="166" customWidth="1"/>
    <col min="2298" max="2298" width="9.28515625" style="166" customWidth="1"/>
    <col min="2299" max="2299" width="11.28515625" style="166" customWidth="1"/>
    <col min="2300" max="2301" width="8.28515625" style="166" customWidth="1"/>
    <col min="2302" max="2302" width="9.42578125" style="166" customWidth="1"/>
    <col min="2303" max="2303" width="10.5703125" style="166" customWidth="1"/>
    <col min="2304" max="2304" width="10.5703125" style="166" bestFit="1" customWidth="1"/>
    <col min="2305" max="2305" width="10.5703125" style="166" customWidth="1"/>
    <col min="2306" max="2306" width="8.28515625" style="166" customWidth="1"/>
    <col min="2307" max="2307" width="10.28515625" style="166" bestFit="1" customWidth="1"/>
    <col min="2308" max="2308" width="9.5703125" style="166" customWidth="1"/>
    <col min="2309" max="2314" width="8.28515625" style="166" customWidth="1"/>
    <col min="2315" max="2315" width="9.42578125" style="166" customWidth="1"/>
    <col min="2316" max="2317" width="9.28515625" style="166" customWidth="1"/>
    <col min="2318" max="2328" width="8.28515625" style="166" customWidth="1"/>
    <col min="2329" max="2329" width="10.85546875" style="166" customWidth="1"/>
    <col min="2330" max="2547" width="9.140625" style="166"/>
    <col min="2548" max="2548" width="5.140625" style="166" customWidth="1"/>
    <col min="2549" max="2549" width="21.42578125" style="166" customWidth="1"/>
    <col min="2550" max="2550" width="11.140625" style="166" customWidth="1"/>
    <col min="2551" max="2551" width="9.42578125" style="166" customWidth="1"/>
    <col min="2552" max="2552" width="11.85546875" style="166" customWidth="1"/>
    <col min="2553" max="2553" width="10.42578125" style="166" customWidth="1"/>
    <col min="2554" max="2554" width="9.28515625" style="166" customWidth="1"/>
    <col min="2555" max="2555" width="11.28515625" style="166" customWidth="1"/>
    <col min="2556" max="2557" width="8.28515625" style="166" customWidth="1"/>
    <col min="2558" max="2558" width="9.42578125" style="166" customWidth="1"/>
    <col min="2559" max="2559" width="10.5703125" style="166" customWidth="1"/>
    <col min="2560" max="2560" width="10.5703125" style="166" bestFit="1" customWidth="1"/>
    <col min="2561" max="2561" width="10.5703125" style="166" customWidth="1"/>
    <col min="2562" max="2562" width="8.28515625" style="166" customWidth="1"/>
    <col min="2563" max="2563" width="10.28515625" style="166" bestFit="1" customWidth="1"/>
    <col min="2564" max="2564" width="9.5703125" style="166" customWidth="1"/>
    <col min="2565" max="2570" width="8.28515625" style="166" customWidth="1"/>
    <col min="2571" max="2571" width="9.42578125" style="166" customWidth="1"/>
    <col min="2572" max="2573" width="9.28515625" style="166" customWidth="1"/>
    <col min="2574" max="2584" width="8.28515625" style="166" customWidth="1"/>
    <col min="2585" max="2585" width="10.85546875" style="166" customWidth="1"/>
    <col min="2586" max="2803" width="9.140625" style="166"/>
    <col min="2804" max="2804" width="5.140625" style="166" customWidth="1"/>
    <col min="2805" max="2805" width="21.42578125" style="166" customWidth="1"/>
    <col min="2806" max="2806" width="11.140625" style="166" customWidth="1"/>
    <col min="2807" max="2807" width="9.42578125" style="166" customWidth="1"/>
    <col min="2808" max="2808" width="11.85546875" style="166" customWidth="1"/>
    <col min="2809" max="2809" width="10.42578125" style="166" customWidth="1"/>
    <col min="2810" max="2810" width="9.28515625" style="166" customWidth="1"/>
    <col min="2811" max="2811" width="11.28515625" style="166" customWidth="1"/>
    <col min="2812" max="2813" width="8.28515625" style="166" customWidth="1"/>
    <col min="2814" max="2814" width="9.42578125" style="166" customWidth="1"/>
    <col min="2815" max="2815" width="10.5703125" style="166" customWidth="1"/>
    <col min="2816" max="2816" width="10.5703125" style="166" bestFit="1" customWidth="1"/>
    <col min="2817" max="2817" width="10.5703125" style="166" customWidth="1"/>
    <col min="2818" max="2818" width="8.28515625" style="166" customWidth="1"/>
    <col min="2819" max="2819" width="10.28515625" style="166" bestFit="1" customWidth="1"/>
    <col min="2820" max="2820" width="9.5703125" style="166" customWidth="1"/>
    <col min="2821" max="2826" width="8.28515625" style="166" customWidth="1"/>
    <col min="2827" max="2827" width="9.42578125" style="166" customWidth="1"/>
    <col min="2828" max="2829" width="9.28515625" style="166" customWidth="1"/>
    <col min="2830" max="2840" width="8.28515625" style="166" customWidth="1"/>
    <col min="2841" max="2841" width="10.85546875" style="166" customWidth="1"/>
    <col min="2842" max="3059" width="9.140625" style="166"/>
    <col min="3060" max="3060" width="5.140625" style="166" customWidth="1"/>
    <col min="3061" max="3061" width="21.42578125" style="166" customWidth="1"/>
    <col min="3062" max="3062" width="11.140625" style="166" customWidth="1"/>
    <col min="3063" max="3063" width="9.42578125" style="166" customWidth="1"/>
    <col min="3064" max="3064" width="11.85546875" style="166" customWidth="1"/>
    <col min="3065" max="3065" width="10.42578125" style="166" customWidth="1"/>
    <col min="3066" max="3066" width="9.28515625" style="166" customWidth="1"/>
    <col min="3067" max="3067" width="11.28515625" style="166" customWidth="1"/>
    <col min="3068" max="3069" width="8.28515625" style="166" customWidth="1"/>
    <col min="3070" max="3070" width="9.42578125" style="166" customWidth="1"/>
    <col min="3071" max="3071" width="10.5703125" style="166" customWidth="1"/>
    <col min="3072" max="3072" width="10.5703125" style="166" bestFit="1" customWidth="1"/>
    <col min="3073" max="3073" width="10.5703125" style="166" customWidth="1"/>
    <col min="3074" max="3074" width="8.28515625" style="166" customWidth="1"/>
    <col min="3075" max="3075" width="10.28515625" style="166" bestFit="1" customWidth="1"/>
    <col min="3076" max="3076" width="9.5703125" style="166" customWidth="1"/>
    <col min="3077" max="3082" width="8.28515625" style="166" customWidth="1"/>
    <col min="3083" max="3083" width="9.42578125" style="166" customWidth="1"/>
    <col min="3084" max="3085" width="9.28515625" style="166" customWidth="1"/>
    <col min="3086" max="3096" width="8.28515625" style="166" customWidth="1"/>
    <col min="3097" max="3097" width="10.85546875" style="166" customWidth="1"/>
    <col min="3098" max="3315" width="9.140625" style="166"/>
    <col min="3316" max="3316" width="5.140625" style="166" customWidth="1"/>
    <col min="3317" max="3317" width="21.42578125" style="166" customWidth="1"/>
    <col min="3318" max="3318" width="11.140625" style="166" customWidth="1"/>
    <col min="3319" max="3319" width="9.42578125" style="166" customWidth="1"/>
    <col min="3320" max="3320" width="11.85546875" style="166" customWidth="1"/>
    <col min="3321" max="3321" width="10.42578125" style="166" customWidth="1"/>
    <col min="3322" max="3322" width="9.28515625" style="166" customWidth="1"/>
    <col min="3323" max="3323" width="11.28515625" style="166" customWidth="1"/>
    <col min="3324" max="3325" width="8.28515625" style="166" customWidth="1"/>
    <col min="3326" max="3326" width="9.42578125" style="166" customWidth="1"/>
    <col min="3327" max="3327" width="10.5703125" style="166" customWidth="1"/>
    <col min="3328" max="3328" width="10.5703125" style="166" bestFit="1" customWidth="1"/>
    <col min="3329" max="3329" width="10.5703125" style="166" customWidth="1"/>
    <col min="3330" max="3330" width="8.28515625" style="166" customWidth="1"/>
    <col min="3331" max="3331" width="10.28515625" style="166" bestFit="1" customWidth="1"/>
    <col min="3332" max="3332" width="9.5703125" style="166" customWidth="1"/>
    <col min="3333" max="3338" width="8.28515625" style="166" customWidth="1"/>
    <col min="3339" max="3339" width="9.42578125" style="166" customWidth="1"/>
    <col min="3340" max="3341" width="9.28515625" style="166" customWidth="1"/>
    <col min="3342" max="3352" width="8.28515625" style="166" customWidth="1"/>
    <col min="3353" max="3353" width="10.85546875" style="166" customWidth="1"/>
    <col min="3354" max="3571" width="9.140625" style="166"/>
    <col min="3572" max="3572" width="5.140625" style="166" customWidth="1"/>
    <col min="3573" max="3573" width="21.42578125" style="166" customWidth="1"/>
    <col min="3574" max="3574" width="11.140625" style="166" customWidth="1"/>
    <col min="3575" max="3575" width="9.42578125" style="166" customWidth="1"/>
    <col min="3576" max="3576" width="11.85546875" style="166" customWidth="1"/>
    <col min="3577" max="3577" width="10.42578125" style="166" customWidth="1"/>
    <col min="3578" max="3578" width="9.28515625" style="166" customWidth="1"/>
    <col min="3579" max="3579" width="11.28515625" style="166" customWidth="1"/>
    <col min="3580" max="3581" width="8.28515625" style="166" customWidth="1"/>
    <col min="3582" max="3582" width="9.42578125" style="166" customWidth="1"/>
    <col min="3583" max="3583" width="10.5703125" style="166" customWidth="1"/>
    <col min="3584" max="3584" width="10.5703125" style="166" bestFit="1" customWidth="1"/>
    <col min="3585" max="3585" width="10.5703125" style="166" customWidth="1"/>
    <col min="3586" max="3586" width="8.28515625" style="166" customWidth="1"/>
    <col min="3587" max="3587" width="10.28515625" style="166" bestFit="1" customWidth="1"/>
    <col min="3588" max="3588" width="9.5703125" style="166" customWidth="1"/>
    <col min="3589" max="3594" width="8.28515625" style="166" customWidth="1"/>
    <col min="3595" max="3595" width="9.42578125" style="166" customWidth="1"/>
    <col min="3596" max="3597" width="9.28515625" style="166" customWidth="1"/>
    <col min="3598" max="3608" width="8.28515625" style="166" customWidth="1"/>
    <col min="3609" max="3609" width="10.85546875" style="166" customWidth="1"/>
    <col min="3610" max="3827" width="9.140625" style="166"/>
    <col min="3828" max="3828" width="5.140625" style="166" customWidth="1"/>
    <col min="3829" max="3829" width="21.42578125" style="166" customWidth="1"/>
    <col min="3830" max="3830" width="11.140625" style="166" customWidth="1"/>
    <col min="3831" max="3831" width="9.42578125" style="166" customWidth="1"/>
    <col min="3832" max="3832" width="11.85546875" style="166" customWidth="1"/>
    <col min="3833" max="3833" width="10.42578125" style="166" customWidth="1"/>
    <col min="3834" max="3834" width="9.28515625" style="166" customWidth="1"/>
    <col min="3835" max="3835" width="11.28515625" style="166" customWidth="1"/>
    <col min="3836" max="3837" width="8.28515625" style="166" customWidth="1"/>
    <col min="3838" max="3838" width="9.42578125" style="166" customWidth="1"/>
    <col min="3839" max="3839" width="10.5703125" style="166" customWidth="1"/>
    <col min="3840" max="3840" width="10.5703125" style="166" bestFit="1" customWidth="1"/>
    <col min="3841" max="3841" width="10.5703125" style="166" customWidth="1"/>
    <col min="3842" max="3842" width="8.28515625" style="166" customWidth="1"/>
    <col min="3843" max="3843" width="10.28515625" style="166" bestFit="1" customWidth="1"/>
    <col min="3844" max="3844" width="9.5703125" style="166" customWidth="1"/>
    <col min="3845" max="3850" width="8.28515625" style="166" customWidth="1"/>
    <col min="3851" max="3851" width="9.42578125" style="166" customWidth="1"/>
    <col min="3852" max="3853" width="9.28515625" style="166" customWidth="1"/>
    <col min="3854" max="3864" width="8.28515625" style="166" customWidth="1"/>
    <col min="3865" max="3865" width="10.85546875" style="166" customWidth="1"/>
    <col min="3866" max="4083" width="9.140625" style="166"/>
    <col min="4084" max="4084" width="5.140625" style="166" customWidth="1"/>
    <col min="4085" max="4085" width="21.42578125" style="166" customWidth="1"/>
    <col min="4086" max="4086" width="11.140625" style="166" customWidth="1"/>
    <col min="4087" max="4087" width="9.42578125" style="166" customWidth="1"/>
    <col min="4088" max="4088" width="11.85546875" style="166" customWidth="1"/>
    <col min="4089" max="4089" width="10.42578125" style="166" customWidth="1"/>
    <col min="4090" max="4090" width="9.28515625" style="166" customWidth="1"/>
    <col min="4091" max="4091" width="11.28515625" style="166" customWidth="1"/>
    <col min="4092" max="4093" width="8.28515625" style="166" customWidth="1"/>
    <col min="4094" max="4094" width="9.42578125" style="166" customWidth="1"/>
    <col min="4095" max="4095" width="10.5703125" style="166" customWidth="1"/>
    <col min="4096" max="4096" width="10.5703125" style="166" bestFit="1" customWidth="1"/>
    <col min="4097" max="4097" width="10.5703125" style="166" customWidth="1"/>
    <col min="4098" max="4098" width="8.28515625" style="166" customWidth="1"/>
    <col min="4099" max="4099" width="10.28515625" style="166" bestFit="1" customWidth="1"/>
    <col min="4100" max="4100" width="9.5703125" style="166" customWidth="1"/>
    <col min="4101" max="4106" width="8.28515625" style="166" customWidth="1"/>
    <col min="4107" max="4107" width="9.42578125" style="166" customWidth="1"/>
    <col min="4108" max="4109" width="9.28515625" style="166" customWidth="1"/>
    <col min="4110" max="4120" width="8.28515625" style="166" customWidth="1"/>
    <col min="4121" max="4121" width="10.85546875" style="166" customWidth="1"/>
    <col min="4122" max="4339" width="9.140625" style="166"/>
    <col min="4340" max="4340" width="5.140625" style="166" customWidth="1"/>
    <col min="4341" max="4341" width="21.42578125" style="166" customWidth="1"/>
    <col min="4342" max="4342" width="11.140625" style="166" customWidth="1"/>
    <col min="4343" max="4343" width="9.42578125" style="166" customWidth="1"/>
    <col min="4344" max="4344" width="11.85546875" style="166" customWidth="1"/>
    <col min="4345" max="4345" width="10.42578125" style="166" customWidth="1"/>
    <col min="4346" max="4346" width="9.28515625" style="166" customWidth="1"/>
    <col min="4347" max="4347" width="11.28515625" style="166" customWidth="1"/>
    <col min="4348" max="4349" width="8.28515625" style="166" customWidth="1"/>
    <col min="4350" max="4350" width="9.42578125" style="166" customWidth="1"/>
    <col min="4351" max="4351" width="10.5703125" style="166" customWidth="1"/>
    <col min="4352" max="4352" width="10.5703125" style="166" bestFit="1" customWidth="1"/>
    <col min="4353" max="4353" width="10.5703125" style="166" customWidth="1"/>
    <col min="4354" max="4354" width="8.28515625" style="166" customWidth="1"/>
    <col min="4355" max="4355" width="10.28515625" style="166" bestFit="1" customWidth="1"/>
    <col min="4356" max="4356" width="9.5703125" style="166" customWidth="1"/>
    <col min="4357" max="4362" width="8.28515625" style="166" customWidth="1"/>
    <col min="4363" max="4363" width="9.42578125" style="166" customWidth="1"/>
    <col min="4364" max="4365" width="9.28515625" style="166" customWidth="1"/>
    <col min="4366" max="4376" width="8.28515625" style="166" customWidth="1"/>
    <col min="4377" max="4377" width="10.85546875" style="166" customWidth="1"/>
    <col min="4378" max="4595" width="9.140625" style="166"/>
    <col min="4596" max="4596" width="5.140625" style="166" customWidth="1"/>
    <col min="4597" max="4597" width="21.42578125" style="166" customWidth="1"/>
    <col min="4598" max="4598" width="11.140625" style="166" customWidth="1"/>
    <col min="4599" max="4599" width="9.42578125" style="166" customWidth="1"/>
    <col min="4600" max="4600" width="11.85546875" style="166" customWidth="1"/>
    <col min="4601" max="4601" width="10.42578125" style="166" customWidth="1"/>
    <col min="4602" max="4602" width="9.28515625" style="166" customWidth="1"/>
    <col min="4603" max="4603" width="11.28515625" style="166" customWidth="1"/>
    <col min="4604" max="4605" width="8.28515625" style="166" customWidth="1"/>
    <col min="4606" max="4606" width="9.42578125" style="166" customWidth="1"/>
    <col min="4607" max="4607" width="10.5703125" style="166" customWidth="1"/>
    <col min="4608" max="4608" width="10.5703125" style="166" bestFit="1" customWidth="1"/>
    <col min="4609" max="4609" width="10.5703125" style="166" customWidth="1"/>
    <col min="4610" max="4610" width="8.28515625" style="166" customWidth="1"/>
    <col min="4611" max="4611" width="10.28515625" style="166" bestFit="1" customWidth="1"/>
    <col min="4612" max="4612" width="9.5703125" style="166" customWidth="1"/>
    <col min="4613" max="4618" width="8.28515625" style="166" customWidth="1"/>
    <col min="4619" max="4619" width="9.42578125" style="166" customWidth="1"/>
    <col min="4620" max="4621" width="9.28515625" style="166" customWidth="1"/>
    <col min="4622" max="4632" width="8.28515625" style="166" customWidth="1"/>
    <col min="4633" max="4633" width="10.85546875" style="166" customWidth="1"/>
    <col min="4634" max="4851" width="9.140625" style="166"/>
    <col min="4852" max="4852" width="5.140625" style="166" customWidth="1"/>
    <col min="4853" max="4853" width="21.42578125" style="166" customWidth="1"/>
    <col min="4854" max="4854" width="11.140625" style="166" customWidth="1"/>
    <col min="4855" max="4855" width="9.42578125" style="166" customWidth="1"/>
    <col min="4856" max="4856" width="11.85546875" style="166" customWidth="1"/>
    <col min="4857" max="4857" width="10.42578125" style="166" customWidth="1"/>
    <col min="4858" max="4858" width="9.28515625" style="166" customWidth="1"/>
    <col min="4859" max="4859" width="11.28515625" style="166" customWidth="1"/>
    <col min="4860" max="4861" width="8.28515625" style="166" customWidth="1"/>
    <col min="4862" max="4862" width="9.42578125" style="166" customWidth="1"/>
    <col min="4863" max="4863" width="10.5703125" style="166" customWidth="1"/>
    <col min="4864" max="4864" width="10.5703125" style="166" bestFit="1" customWidth="1"/>
    <col min="4865" max="4865" width="10.5703125" style="166" customWidth="1"/>
    <col min="4866" max="4866" width="8.28515625" style="166" customWidth="1"/>
    <col min="4867" max="4867" width="10.28515625" style="166" bestFit="1" customWidth="1"/>
    <col min="4868" max="4868" width="9.5703125" style="166" customWidth="1"/>
    <col min="4869" max="4874" width="8.28515625" style="166" customWidth="1"/>
    <col min="4875" max="4875" width="9.42578125" style="166" customWidth="1"/>
    <col min="4876" max="4877" width="9.28515625" style="166" customWidth="1"/>
    <col min="4878" max="4888" width="8.28515625" style="166" customWidth="1"/>
    <col min="4889" max="4889" width="10.85546875" style="166" customWidth="1"/>
    <col min="4890" max="5107" width="9.140625" style="166"/>
    <col min="5108" max="5108" width="5.140625" style="166" customWidth="1"/>
    <col min="5109" max="5109" width="21.42578125" style="166" customWidth="1"/>
    <col min="5110" max="5110" width="11.140625" style="166" customWidth="1"/>
    <col min="5111" max="5111" width="9.42578125" style="166" customWidth="1"/>
    <col min="5112" max="5112" width="11.85546875" style="166" customWidth="1"/>
    <col min="5113" max="5113" width="10.42578125" style="166" customWidth="1"/>
    <col min="5114" max="5114" width="9.28515625" style="166" customWidth="1"/>
    <col min="5115" max="5115" width="11.28515625" style="166" customWidth="1"/>
    <col min="5116" max="5117" width="8.28515625" style="166" customWidth="1"/>
    <col min="5118" max="5118" width="9.42578125" style="166" customWidth="1"/>
    <col min="5119" max="5119" width="10.5703125" style="166" customWidth="1"/>
    <col min="5120" max="5120" width="10.5703125" style="166" bestFit="1" customWidth="1"/>
    <col min="5121" max="5121" width="10.5703125" style="166" customWidth="1"/>
    <col min="5122" max="5122" width="8.28515625" style="166" customWidth="1"/>
    <col min="5123" max="5123" width="10.28515625" style="166" bestFit="1" customWidth="1"/>
    <col min="5124" max="5124" width="9.5703125" style="166" customWidth="1"/>
    <col min="5125" max="5130" width="8.28515625" style="166" customWidth="1"/>
    <col min="5131" max="5131" width="9.42578125" style="166" customWidth="1"/>
    <col min="5132" max="5133" width="9.28515625" style="166" customWidth="1"/>
    <col min="5134" max="5144" width="8.28515625" style="166" customWidth="1"/>
    <col min="5145" max="5145" width="10.85546875" style="166" customWidth="1"/>
    <col min="5146" max="5363" width="9.140625" style="166"/>
    <col min="5364" max="5364" width="5.140625" style="166" customWidth="1"/>
    <col min="5365" max="5365" width="21.42578125" style="166" customWidth="1"/>
    <col min="5366" max="5366" width="11.140625" style="166" customWidth="1"/>
    <col min="5367" max="5367" width="9.42578125" style="166" customWidth="1"/>
    <col min="5368" max="5368" width="11.85546875" style="166" customWidth="1"/>
    <col min="5369" max="5369" width="10.42578125" style="166" customWidth="1"/>
    <col min="5370" max="5370" width="9.28515625" style="166" customWidth="1"/>
    <col min="5371" max="5371" width="11.28515625" style="166" customWidth="1"/>
    <col min="5372" max="5373" width="8.28515625" style="166" customWidth="1"/>
    <col min="5374" max="5374" width="9.42578125" style="166" customWidth="1"/>
    <col min="5375" max="5375" width="10.5703125" style="166" customWidth="1"/>
    <col min="5376" max="5376" width="10.5703125" style="166" bestFit="1" customWidth="1"/>
    <col min="5377" max="5377" width="10.5703125" style="166" customWidth="1"/>
    <col min="5378" max="5378" width="8.28515625" style="166" customWidth="1"/>
    <col min="5379" max="5379" width="10.28515625" style="166" bestFit="1" customWidth="1"/>
    <col min="5380" max="5380" width="9.5703125" style="166" customWidth="1"/>
    <col min="5381" max="5386" width="8.28515625" style="166" customWidth="1"/>
    <col min="5387" max="5387" width="9.42578125" style="166" customWidth="1"/>
    <col min="5388" max="5389" width="9.28515625" style="166" customWidth="1"/>
    <col min="5390" max="5400" width="8.28515625" style="166" customWidth="1"/>
    <col min="5401" max="5401" width="10.85546875" style="166" customWidth="1"/>
    <col min="5402" max="5619" width="9.140625" style="166"/>
    <col min="5620" max="5620" width="5.140625" style="166" customWidth="1"/>
    <col min="5621" max="5621" width="21.42578125" style="166" customWidth="1"/>
    <col min="5622" max="5622" width="11.140625" style="166" customWidth="1"/>
    <col min="5623" max="5623" width="9.42578125" style="166" customWidth="1"/>
    <col min="5624" max="5624" width="11.85546875" style="166" customWidth="1"/>
    <col min="5625" max="5625" width="10.42578125" style="166" customWidth="1"/>
    <col min="5626" max="5626" width="9.28515625" style="166" customWidth="1"/>
    <col min="5627" max="5627" width="11.28515625" style="166" customWidth="1"/>
    <col min="5628" max="5629" width="8.28515625" style="166" customWidth="1"/>
    <col min="5630" max="5630" width="9.42578125" style="166" customWidth="1"/>
    <col min="5631" max="5631" width="10.5703125" style="166" customWidth="1"/>
    <col min="5632" max="5632" width="10.5703125" style="166" bestFit="1" customWidth="1"/>
    <col min="5633" max="5633" width="10.5703125" style="166" customWidth="1"/>
    <col min="5634" max="5634" width="8.28515625" style="166" customWidth="1"/>
    <col min="5635" max="5635" width="10.28515625" style="166" bestFit="1" customWidth="1"/>
    <col min="5636" max="5636" width="9.5703125" style="166" customWidth="1"/>
    <col min="5637" max="5642" width="8.28515625" style="166" customWidth="1"/>
    <col min="5643" max="5643" width="9.42578125" style="166" customWidth="1"/>
    <col min="5644" max="5645" width="9.28515625" style="166" customWidth="1"/>
    <col min="5646" max="5656" width="8.28515625" style="166" customWidth="1"/>
    <col min="5657" max="5657" width="10.85546875" style="166" customWidth="1"/>
    <col min="5658" max="5875" width="9.140625" style="166"/>
    <col min="5876" max="5876" width="5.140625" style="166" customWidth="1"/>
    <col min="5877" max="5877" width="21.42578125" style="166" customWidth="1"/>
    <col min="5878" max="5878" width="11.140625" style="166" customWidth="1"/>
    <col min="5879" max="5879" width="9.42578125" style="166" customWidth="1"/>
    <col min="5880" max="5880" width="11.85546875" style="166" customWidth="1"/>
    <col min="5881" max="5881" width="10.42578125" style="166" customWidth="1"/>
    <col min="5882" max="5882" width="9.28515625" style="166" customWidth="1"/>
    <col min="5883" max="5883" width="11.28515625" style="166" customWidth="1"/>
    <col min="5884" max="5885" width="8.28515625" style="166" customWidth="1"/>
    <col min="5886" max="5886" width="9.42578125" style="166" customWidth="1"/>
    <col min="5887" max="5887" width="10.5703125" style="166" customWidth="1"/>
    <col min="5888" max="5888" width="10.5703125" style="166" bestFit="1" customWidth="1"/>
    <col min="5889" max="5889" width="10.5703125" style="166" customWidth="1"/>
    <col min="5890" max="5890" width="8.28515625" style="166" customWidth="1"/>
    <col min="5891" max="5891" width="10.28515625" style="166" bestFit="1" customWidth="1"/>
    <col min="5892" max="5892" width="9.5703125" style="166" customWidth="1"/>
    <col min="5893" max="5898" width="8.28515625" style="166" customWidth="1"/>
    <col min="5899" max="5899" width="9.42578125" style="166" customWidth="1"/>
    <col min="5900" max="5901" width="9.28515625" style="166" customWidth="1"/>
    <col min="5902" max="5912" width="8.28515625" style="166" customWidth="1"/>
    <col min="5913" max="5913" width="10.85546875" style="166" customWidth="1"/>
    <col min="5914" max="6131" width="9.140625" style="166"/>
    <col min="6132" max="6132" width="5.140625" style="166" customWidth="1"/>
    <col min="6133" max="6133" width="21.42578125" style="166" customWidth="1"/>
    <col min="6134" max="6134" width="11.140625" style="166" customWidth="1"/>
    <col min="6135" max="6135" width="9.42578125" style="166" customWidth="1"/>
    <col min="6136" max="6136" width="11.85546875" style="166" customWidth="1"/>
    <col min="6137" max="6137" width="10.42578125" style="166" customWidth="1"/>
    <col min="6138" max="6138" width="9.28515625" style="166" customWidth="1"/>
    <col min="6139" max="6139" width="11.28515625" style="166" customWidth="1"/>
    <col min="6140" max="6141" width="8.28515625" style="166" customWidth="1"/>
    <col min="6142" max="6142" width="9.42578125" style="166" customWidth="1"/>
    <col min="6143" max="6143" width="10.5703125" style="166" customWidth="1"/>
    <col min="6144" max="6144" width="10.5703125" style="166" bestFit="1" customWidth="1"/>
    <col min="6145" max="6145" width="10.5703125" style="166" customWidth="1"/>
    <col min="6146" max="6146" width="8.28515625" style="166" customWidth="1"/>
    <col min="6147" max="6147" width="10.28515625" style="166" bestFit="1" customWidth="1"/>
    <col min="6148" max="6148" width="9.5703125" style="166" customWidth="1"/>
    <col min="6149" max="6154" width="8.28515625" style="166" customWidth="1"/>
    <col min="6155" max="6155" width="9.42578125" style="166" customWidth="1"/>
    <col min="6156" max="6157" width="9.28515625" style="166" customWidth="1"/>
    <col min="6158" max="6168" width="8.28515625" style="166" customWidth="1"/>
    <col min="6169" max="6169" width="10.85546875" style="166" customWidth="1"/>
    <col min="6170" max="6387" width="9.140625" style="166"/>
    <col min="6388" max="6388" width="5.140625" style="166" customWidth="1"/>
    <col min="6389" max="6389" width="21.42578125" style="166" customWidth="1"/>
    <col min="6390" max="6390" width="11.140625" style="166" customWidth="1"/>
    <col min="6391" max="6391" width="9.42578125" style="166" customWidth="1"/>
    <col min="6392" max="6392" width="11.85546875" style="166" customWidth="1"/>
    <col min="6393" max="6393" width="10.42578125" style="166" customWidth="1"/>
    <col min="6394" max="6394" width="9.28515625" style="166" customWidth="1"/>
    <col min="6395" max="6395" width="11.28515625" style="166" customWidth="1"/>
    <col min="6396" max="6397" width="8.28515625" style="166" customWidth="1"/>
    <col min="6398" max="6398" width="9.42578125" style="166" customWidth="1"/>
    <col min="6399" max="6399" width="10.5703125" style="166" customWidth="1"/>
    <col min="6400" max="6400" width="10.5703125" style="166" bestFit="1" customWidth="1"/>
    <col min="6401" max="6401" width="10.5703125" style="166" customWidth="1"/>
    <col min="6402" max="6402" width="8.28515625" style="166" customWidth="1"/>
    <col min="6403" max="6403" width="10.28515625" style="166" bestFit="1" customWidth="1"/>
    <col min="6404" max="6404" width="9.5703125" style="166" customWidth="1"/>
    <col min="6405" max="6410" width="8.28515625" style="166" customWidth="1"/>
    <col min="6411" max="6411" width="9.42578125" style="166" customWidth="1"/>
    <col min="6412" max="6413" width="9.28515625" style="166" customWidth="1"/>
    <col min="6414" max="6424" width="8.28515625" style="166" customWidth="1"/>
    <col min="6425" max="6425" width="10.85546875" style="166" customWidth="1"/>
    <col min="6426" max="6643" width="9.140625" style="166"/>
    <col min="6644" max="6644" width="5.140625" style="166" customWidth="1"/>
    <col min="6645" max="6645" width="21.42578125" style="166" customWidth="1"/>
    <col min="6646" max="6646" width="11.140625" style="166" customWidth="1"/>
    <col min="6647" max="6647" width="9.42578125" style="166" customWidth="1"/>
    <col min="6648" max="6648" width="11.85546875" style="166" customWidth="1"/>
    <col min="6649" max="6649" width="10.42578125" style="166" customWidth="1"/>
    <col min="6650" max="6650" width="9.28515625" style="166" customWidth="1"/>
    <col min="6651" max="6651" width="11.28515625" style="166" customWidth="1"/>
    <col min="6652" max="6653" width="8.28515625" style="166" customWidth="1"/>
    <col min="6654" max="6654" width="9.42578125" style="166" customWidth="1"/>
    <col min="6655" max="6655" width="10.5703125" style="166" customWidth="1"/>
    <col min="6656" max="6656" width="10.5703125" style="166" bestFit="1" customWidth="1"/>
    <col min="6657" max="6657" width="10.5703125" style="166" customWidth="1"/>
    <col min="6658" max="6658" width="8.28515625" style="166" customWidth="1"/>
    <col min="6659" max="6659" width="10.28515625" style="166" bestFit="1" customWidth="1"/>
    <col min="6660" max="6660" width="9.5703125" style="166" customWidth="1"/>
    <col min="6661" max="6666" width="8.28515625" style="166" customWidth="1"/>
    <col min="6667" max="6667" width="9.42578125" style="166" customWidth="1"/>
    <col min="6668" max="6669" width="9.28515625" style="166" customWidth="1"/>
    <col min="6670" max="6680" width="8.28515625" style="166" customWidth="1"/>
    <col min="6681" max="6681" width="10.85546875" style="166" customWidth="1"/>
    <col min="6682" max="6899" width="9.140625" style="166"/>
    <col min="6900" max="6900" width="5.140625" style="166" customWidth="1"/>
    <col min="6901" max="6901" width="21.42578125" style="166" customWidth="1"/>
    <col min="6902" max="6902" width="11.140625" style="166" customWidth="1"/>
    <col min="6903" max="6903" width="9.42578125" style="166" customWidth="1"/>
    <col min="6904" max="6904" width="11.85546875" style="166" customWidth="1"/>
    <col min="6905" max="6905" width="10.42578125" style="166" customWidth="1"/>
    <col min="6906" max="6906" width="9.28515625" style="166" customWidth="1"/>
    <col min="6907" max="6907" width="11.28515625" style="166" customWidth="1"/>
    <col min="6908" max="6909" width="8.28515625" style="166" customWidth="1"/>
    <col min="6910" max="6910" width="9.42578125" style="166" customWidth="1"/>
    <col min="6911" max="6911" width="10.5703125" style="166" customWidth="1"/>
    <col min="6912" max="6912" width="10.5703125" style="166" bestFit="1" customWidth="1"/>
    <col min="6913" max="6913" width="10.5703125" style="166" customWidth="1"/>
    <col min="6914" max="6914" width="8.28515625" style="166" customWidth="1"/>
    <col min="6915" max="6915" width="10.28515625" style="166" bestFit="1" customWidth="1"/>
    <col min="6916" max="6916" width="9.5703125" style="166" customWidth="1"/>
    <col min="6917" max="6922" width="8.28515625" style="166" customWidth="1"/>
    <col min="6923" max="6923" width="9.42578125" style="166" customWidth="1"/>
    <col min="6924" max="6925" width="9.28515625" style="166" customWidth="1"/>
    <col min="6926" max="6936" width="8.28515625" style="166" customWidth="1"/>
    <col min="6937" max="6937" width="10.85546875" style="166" customWidth="1"/>
    <col min="6938" max="7155" width="9.140625" style="166"/>
    <col min="7156" max="7156" width="5.140625" style="166" customWidth="1"/>
    <col min="7157" max="7157" width="21.42578125" style="166" customWidth="1"/>
    <col min="7158" max="7158" width="11.140625" style="166" customWidth="1"/>
    <col min="7159" max="7159" width="9.42578125" style="166" customWidth="1"/>
    <col min="7160" max="7160" width="11.85546875" style="166" customWidth="1"/>
    <col min="7161" max="7161" width="10.42578125" style="166" customWidth="1"/>
    <col min="7162" max="7162" width="9.28515625" style="166" customWidth="1"/>
    <col min="7163" max="7163" width="11.28515625" style="166" customWidth="1"/>
    <col min="7164" max="7165" width="8.28515625" style="166" customWidth="1"/>
    <col min="7166" max="7166" width="9.42578125" style="166" customWidth="1"/>
    <col min="7167" max="7167" width="10.5703125" style="166" customWidth="1"/>
    <col min="7168" max="7168" width="10.5703125" style="166" bestFit="1" customWidth="1"/>
    <col min="7169" max="7169" width="10.5703125" style="166" customWidth="1"/>
    <col min="7170" max="7170" width="8.28515625" style="166" customWidth="1"/>
    <col min="7171" max="7171" width="10.28515625" style="166" bestFit="1" customWidth="1"/>
    <col min="7172" max="7172" width="9.5703125" style="166" customWidth="1"/>
    <col min="7173" max="7178" width="8.28515625" style="166" customWidth="1"/>
    <col min="7179" max="7179" width="9.42578125" style="166" customWidth="1"/>
    <col min="7180" max="7181" width="9.28515625" style="166" customWidth="1"/>
    <col min="7182" max="7192" width="8.28515625" style="166" customWidth="1"/>
    <col min="7193" max="7193" width="10.85546875" style="166" customWidth="1"/>
    <col min="7194" max="7411" width="9.140625" style="166"/>
    <col min="7412" max="7412" width="5.140625" style="166" customWidth="1"/>
    <col min="7413" max="7413" width="21.42578125" style="166" customWidth="1"/>
    <col min="7414" max="7414" width="11.140625" style="166" customWidth="1"/>
    <col min="7415" max="7415" width="9.42578125" style="166" customWidth="1"/>
    <col min="7416" max="7416" width="11.85546875" style="166" customWidth="1"/>
    <col min="7417" max="7417" width="10.42578125" style="166" customWidth="1"/>
    <col min="7418" max="7418" width="9.28515625" style="166" customWidth="1"/>
    <col min="7419" max="7419" width="11.28515625" style="166" customWidth="1"/>
    <col min="7420" max="7421" width="8.28515625" style="166" customWidth="1"/>
    <col min="7422" max="7422" width="9.42578125" style="166" customWidth="1"/>
    <col min="7423" max="7423" width="10.5703125" style="166" customWidth="1"/>
    <col min="7424" max="7424" width="10.5703125" style="166" bestFit="1" customWidth="1"/>
    <col min="7425" max="7425" width="10.5703125" style="166" customWidth="1"/>
    <col min="7426" max="7426" width="8.28515625" style="166" customWidth="1"/>
    <col min="7427" max="7427" width="10.28515625" style="166" bestFit="1" customWidth="1"/>
    <col min="7428" max="7428" width="9.5703125" style="166" customWidth="1"/>
    <col min="7429" max="7434" width="8.28515625" style="166" customWidth="1"/>
    <col min="7435" max="7435" width="9.42578125" style="166" customWidth="1"/>
    <col min="7436" max="7437" width="9.28515625" style="166" customWidth="1"/>
    <col min="7438" max="7448" width="8.28515625" style="166" customWidth="1"/>
    <col min="7449" max="7449" width="10.85546875" style="166" customWidth="1"/>
    <col min="7450" max="7667" width="9.140625" style="166"/>
    <col min="7668" max="7668" width="5.140625" style="166" customWidth="1"/>
    <col min="7669" max="7669" width="21.42578125" style="166" customWidth="1"/>
    <col min="7670" max="7670" width="11.140625" style="166" customWidth="1"/>
    <col min="7671" max="7671" width="9.42578125" style="166" customWidth="1"/>
    <col min="7672" max="7672" width="11.85546875" style="166" customWidth="1"/>
    <col min="7673" max="7673" width="10.42578125" style="166" customWidth="1"/>
    <col min="7674" max="7674" width="9.28515625" style="166" customWidth="1"/>
    <col min="7675" max="7675" width="11.28515625" style="166" customWidth="1"/>
    <col min="7676" max="7677" width="8.28515625" style="166" customWidth="1"/>
    <col min="7678" max="7678" width="9.42578125" style="166" customWidth="1"/>
    <col min="7679" max="7679" width="10.5703125" style="166" customWidth="1"/>
    <col min="7680" max="7680" width="10.5703125" style="166" bestFit="1" customWidth="1"/>
    <col min="7681" max="7681" width="10.5703125" style="166" customWidth="1"/>
    <col min="7682" max="7682" width="8.28515625" style="166" customWidth="1"/>
    <col min="7683" max="7683" width="10.28515625" style="166" bestFit="1" customWidth="1"/>
    <col min="7684" max="7684" width="9.5703125" style="166" customWidth="1"/>
    <col min="7685" max="7690" width="8.28515625" style="166" customWidth="1"/>
    <col min="7691" max="7691" width="9.42578125" style="166" customWidth="1"/>
    <col min="7692" max="7693" width="9.28515625" style="166" customWidth="1"/>
    <col min="7694" max="7704" width="8.28515625" style="166" customWidth="1"/>
    <col min="7705" max="7705" width="10.85546875" style="166" customWidth="1"/>
    <col min="7706" max="7923" width="9.140625" style="166"/>
    <col min="7924" max="7924" width="5.140625" style="166" customWidth="1"/>
    <col min="7925" max="7925" width="21.42578125" style="166" customWidth="1"/>
    <col min="7926" max="7926" width="11.140625" style="166" customWidth="1"/>
    <col min="7927" max="7927" width="9.42578125" style="166" customWidth="1"/>
    <col min="7928" max="7928" width="11.85546875" style="166" customWidth="1"/>
    <col min="7929" max="7929" width="10.42578125" style="166" customWidth="1"/>
    <col min="7930" max="7930" width="9.28515625" style="166" customWidth="1"/>
    <col min="7931" max="7931" width="11.28515625" style="166" customWidth="1"/>
    <col min="7932" max="7933" width="8.28515625" style="166" customWidth="1"/>
    <col min="7934" max="7934" width="9.42578125" style="166" customWidth="1"/>
    <col min="7935" max="7935" width="10.5703125" style="166" customWidth="1"/>
    <col min="7936" max="7936" width="10.5703125" style="166" bestFit="1" customWidth="1"/>
    <col min="7937" max="7937" width="10.5703125" style="166" customWidth="1"/>
    <col min="7938" max="7938" width="8.28515625" style="166" customWidth="1"/>
    <col min="7939" max="7939" width="10.28515625" style="166" bestFit="1" customWidth="1"/>
    <col min="7940" max="7940" width="9.5703125" style="166" customWidth="1"/>
    <col min="7941" max="7946" width="8.28515625" style="166" customWidth="1"/>
    <col min="7947" max="7947" width="9.42578125" style="166" customWidth="1"/>
    <col min="7948" max="7949" width="9.28515625" style="166" customWidth="1"/>
    <col min="7950" max="7960" width="8.28515625" style="166" customWidth="1"/>
    <col min="7961" max="7961" width="10.85546875" style="166" customWidth="1"/>
    <col min="7962" max="8179" width="9.140625" style="166"/>
    <col min="8180" max="8180" width="5.140625" style="166" customWidth="1"/>
    <col min="8181" max="8181" width="21.42578125" style="166" customWidth="1"/>
    <col min="8182" max="8182" width="11.140625" style="166" customWidth="1"/>
    <col min="8183" max="8183" width="9.42578125" style="166" customWidth="1"/>
    <col min="8184" max="8184" width="11.85546875" style="166" customWidth="1"/>
    <col min="8185" max="8185" width="10.42578125" style="166" customWidth="1"/>
    <col min="8186" max="8186" width="9.28515625" style="166" customWidth="1"/>
    <col min="8187" max="8187" width="11.28515625" style="166" customWidth="1"/>
    <col min="8188" max="8189" width="8.28515625" style="166" customWidth="1"/>
    <col min="8190" max="8190" width="9.42578125" style="166" customWidth="1"/>
    <col min="8191" max="8191" width="10.5703125" style="166" customWidth="1"/>
    <col min="8192" max="8192" width="10.5703125" style="166" bestFit="1" customWidth="1"/>
    <col min="8193" max="8193" width="10.5703125" style="166" customWidth="1"/>
    <col min="8194" max="8194" width="8.28515625" style="166" customWidth="1"/>
    <col min="8195" max="8195" width="10.28515625" style="166" bestFit="1" customWidth="1"/>
    <col min="8196" max="8196" width="9.5703125" style="166" customWidth="1"/>
    <col min="8197" max="8202" width="8.28515625" style="166" customWidth="1"/>
    <col min="8203" max="8203" width="9.42578125" style="166" customWidth="1"/>
    <col min="8204" max="8205" width="9.28515625" style="166" customWidth="1"/>
    <col min="8206" max="8216" width="8.28515625" style="166" customWidth="1"/>
    <col min="8217" max="8217" width="10.85546875" style="166" customWidth="1"/>
    <col min="8218" max="8435" width="9.140625" style="166"/>
    <col min="8436" max="8436" width="5.140625" style="166" customWidth="1"/>
    <col min="8437" max="8437" width="21.42578125" style="166" customWidth="1"/>
    <col min="8438" max="8438" width="11.140625" style="166" customWidth="1"/>
    <col min="8439" max="8439" width="9.42578125" style="166" customWidth="1"/>
    <col min="8440" max="8440" width="11.85546875" style="166" customWidth="1"/>
    <col min="8441" max="8441" width="10.42578125" style="166" customWidth="1"/>
    <col min="8442" max="8442" width="9.28515625" style="166" customWidth="1"/>
    <col min="8443" max="8443" width="11.28515625" style="166" customWidth="1"/>
    <col min="8444" max="8445" width="8.28515625" style="166" customWidth="1"/>
    <col min="8446" max="8446" width="9.42578125" style="166" customWidth="1"/>
    <col min="8447" max="8447" width="10.5703125" style="166" customWidth="1"/>
    <col min="8448" max="8448" width="10.5703125" style="166" bestFit="1" customWidth="1"/>
    <col min="8449" max="8449" width="10.5703125" style="166" customWidth="1"/>
    <col min="8450" max="8450" width="8.28515625" style="166" customWidth="1"/>
    <col min="8451" max="8451" width="10.28515625" style="166" bestFit="1" customWidth="1"/>
    <col min="8452" max="8452" width="9.5703125" style="166" customWidth="1"/>
    <col min="8453" max="8458" width="8.28515625" style="166" customWidth="1"/>
    <col min="8459" max="8459" width="9.42578125" style="166" customWidth="1"/>
    <col min="8460" max="8461" width="9.28515625" style="166" customWidth="1"/>
    <col min="8462" max="8472" width="8.28515625" style="166" customWidth="1"/>
    <col min="8473" max="8473" width="10.85546875" style="166" customWidth="1"/>
    <col min="8474" max="8691" width="9.140625" style="166"/>
    <col min="8692" max="8692" width="5.140625" style="166" customWidth="1"/>
    <col min="8693" max="8693" width="21.42578125" style="166" customWidth="1"/>
    <col min="8694" max="8694" width="11.140625" style="166" customWidth="1"/>
    <col min="8695" max="8695" width="9.42578125" style="166" customWidth="1"/>
    <col min="8696" max="8696" width="11.85546875" style="166" customWidth="1"/>
    <col min="8697" max="8697" width="10.42578125" style="166" customWidth="1"/>
    <col min="8698" max="8698" width="9.28515625" style="166" customWidth="1"/>
    <col min="8699" max="8699" width="11.28515625" style="166" customWidth="1"/>
    <col min="8700" max="8701" width="8.28515625" style="166" customWidth="1"/>
    <col min="8702" max="8702" width="9.42578125" style="166" customWidth="1"/>
    <col min="8703" max="8703" width="10.5703125" style="166" customWidth="1"/>
    <col min="8704" max="8704" width="10.5703125" style="166" bestFit="1" customWidth="1"/>
    <col min="8705" max="8705" width="10.5703125" style="166" customWidth="1"/>
    <col min="8706" max="8706" width="8.28515625" style="166" customWidth="1"/>
    <col min="8707" max="8707" width="10.28515625" style="166" bestFit="1" customWidth="1"/>
    <col min="8708" max="8708" width="9.5703125" style="166" customWidth="1"/>
    <col min="8709" max="8714" width="8.28515625" style="166" customWidth="1"/>
    <col min="8715" max="8715" width="9.42578125" style="166" customWidth="1"/>
    <col min="8716" max="8717" width="9.28515625" style="166" customWidth="1"/>
    <col min="8718" max="8728" width="8.28515625" style="166" customWidth="1"/>
    <col min="8729" max="8729" width="10.85546875" style="166" customWidth="1"/>
    <col min="8730" max="8947" width="9.140625" style="166"/>
    <col min="8948" max="8948" width="5.140625" style="166" customWidth="1"/>
    <col min="8949" max="8949" width="21.42578125" style="166" customWidth="1"/>
    <col min="8950" max="8950" width="11.140625" style="166" customWidth="1"/>
    <col min="8951" max="8951" width="9.42578125" style="166" customWidth="1"/>
    <col min="8952" max="8952" width="11.85546875" style="166" customWidth="1"/>
    <col min="8953" max="8953" width="10.42578125" style="166" customWidth="1"/>
    <col min="8954" max="8954" width="9.28515625" style="166" customWidth="1"/>
    <col min="8955" max="8955" width="11.28515625" style="166" customWidth="1"/>
    <col min="8956" max="8957" width="8.28515625" style="166" customWidth="1"/>
    <col min="8958" max="8958" width="9.42578125" style="166" customWidth="1"/>
    <col min="8959" max="8959" width="10.5703125" style="166" customWidth="1"/>
    <col min="8960" max="8960" width="10.5703125" style="166" bestFit="1" customWidth="1"/>
    <col min="8961" max="8961" width="10.5703125" style="166" customWidth="1"/>
    <col min="8962" max="8962" width="8.28515625" style="166" customWidth="1"/>
    <col min="8963" max="8963" width="10.28515625" style="166" bestFit="1" customWidth="1"/>
    <col min="8964" max="8964" width="9.5703125" style="166" customWidth="1"/>
    <col min="8965" max="8970" width="8.28515625" style="166" customWidth="1"/>
    <col min="8971" max="8971" width="9.42578125" style="166" customWidth="1"/>
    <col min="8972" max="8973" width="9.28515625" style="166" customWidth="1"/>
    <col min="8974" max="8984" width="8.28515625" style="166" customWidth="1"/>
    <col min="8985" max="8985" width="10.85546875" style="166" customWidth="1"/>
    <col min="8986" max="9203" width="9.140625" style="166"/>
    <col min="9204" max="9204" width="5.140625" style="166" customWidth="1"/>
    <col min="9205" max="9205" width="21.42578125" style="166" customWidth="1"/>
    <col min="9206" max="9206" width="11.140625" style="166" customWidth="1"/>
    <col min="9207" max="9207" width="9.42578125" style="166" customWidth="1"/>
    <col min="9208" max="9208" width="11.85546875" style="166" customWidth="1"/>
    <col min="9209" max="9209" width="10.42578125" style="166" customWidth="1"/>
    <col min="9210" max="9210" width="9.28515625" style="166" customWidth="1"/>
    <col min="9211" max="9211" width="11.28515625" style="166" customWidth="1"/>
    <col min="9212" max="9213" width="8.28515625" style="166" customWidth="1"/>
    <col min="9214" max="9214" width="9.42578125" style="166" customWidth="1"/>
    <col min="9215" max="9215" width="10.5703125" style="166" customWidth="1"/>
    <col min="9216" max="9216" width="10.5703125" style="166" bestFit="1" customWidth="1"/>
    <col min="9217" max="9217" width="10.5703125" style="166" customWidth="1"/>
    <col min="9218" max="9218" width="8.28515625" style="166" customWidth="1"/>
    <col min="9219" max="9219" width="10.28515625" style="166" bestFit="1" customWidth="1"/>
    <col min="9220" max="9220" width="9.5703125" style="166" customWidth="1"/>
    <col min="9221" max="9226" width="8.28515625" style="166" customWidth="1"/>
    <col min="9227" max="9227" width="9.42578125" style="166" customWidth="1"/>
    <col min="9228" max="9229" width="9.28515625" style="166" customWidth="1"/>
    <col min="9230" max="9240" width="8.28515625" style="166" customWidth="1"/>
    <col min="9241" max="9241" width="10.85546875" style="166" customWidth="1"/>
    <col min="9242" max="9459" width="9.140625" style="166"/>
    <col min="9460" max="9460" width="5.140625" style="166" customWidth="1"/>
    <col min="9461" max="9461" width="21.42578125" style="166" customWidth="1"/>
    <col min="9462" max="9462" width="11.140625" style="166" customWidth="1"/>
    <col min="9463" max="9463" width="9.42578125" style="166" customWidth="1"/>
    <col min="9464" max="9464" width="11.85546875" style="166" customWidth="1"/>
    <col min="9465" max="9465" width="10.42578125" style="166" customWidth="1"/>
    <col min="9466" max="9466" width="9.28515625" style="166" customWidth="1"/>
    <col min="9467" max="9467" width="11.28515625" style="166" customWidth="1"/>
    <col min="9468" max="9469" width="8.28515625" style="166" customWidth="1"/>
    <col min="9470" max="9470" width="9.42578125" style="166" customWidth="1"/>
    <col min="9471" max="9471" width="10.5703125" style="166" customWidth="1"/>
    <col min="9472" max="9472" width="10.5703125" style="166" bestFit="1" customWidth="1"/>
    <col min="9473" max="9473" width="10.5703125" style="166" customWidth="1"/>
    <col min="9474" max="9474" width="8.28515625" style="166" customWidth="1"/>
    <col min="9475" max="9475" width="10.28515625" style="166" bestFit="1" customWidth="1"/>
    <col min="9476" max="9476" width="9.5703125" style="166" customWidth="1"/>
    <col min="9477" max="9482" width="8.28515625" style="166" customWidth="1"/>
    <col min="9483" max="9483" width="9.42578125" style="166" customWidth="1"/>
    <col min="9484" max="9485" width="9.28515625" style="166" customWidth="1"/>
    <col min="9486" max="9496" width="8.28515625" style="166" customWidth="1"/>
    <col min="9497" max="9497" width="10.85546875" style="166" customWidth="1"/>
    <col min="9498" max="9715" width="9.140625" style="166"/>
    <col min="9716" max="9716" width="5.140625" style="166" customWidth="1"/>
    <col min="9717" max="9717" width="21.42578125" style="166" customWidth="1"/>
    <col min="9718" max="9718" width="11.140625" style="166" customWidth="1"/>
    <col min="9719" max="9719" width="9.42578125" style="166" customWidth="1"/>
    <col min="9720" max="9720" width="11.85546875" style="166" customWidth="1"/>
    <col min="9721" max="9721" width="10.42578125" style="166" customWidth="1"/>
    <col min="9722" max="9722" width="9.28515625" style="166" customWidth="1"/>
    <col min="9723" max="9723" width="11.28515625" style="166" customWidth="1"/>
    <col min="9724" max="9725" width="8.28515625" style="166" customWidth="1"/>
    <col min="9726" max="9726" width="9.42578125" style="166" customWidth="1"/>
    <col min="9727" max="9727" width="10.5703125" style="166" customWidth="1"/>
    <col min="9728" max="9728" width="10.5703125" style="166" bestFit="1" customWidth="1"/>
    <col min="9729" max="9729" width="10.5703125" style="166" customWidth="1"/>
    <col min="9730" max="9730" width="8.28515625" style="166" customWidth="1"/>
    <col min="9731" max="9731" width="10.28515625" style="166" bestFit="1" customWidth="1"/>
    <col min="9732" max="9732" width="9.5703125" style="166" customWidth="1"/>
    <col min="9733" max="9738" width="8.28515625" style="166" customWidth="1"/>
    <col min="9739" max="9739" width="9.42578125" style="166" customWidth="1"/>
    <col min="9740" max="9741" width="9.28515625" style="166" customWidth="1"/>
    <col min="9742" max="9752" width="8.28515625" style="166" customWidth="1"/>
    <col min="9753" max="9753" width="10.85546875" style="166" customWidth="1"/>
    <col min="9754" max="9971" width="9.140625" style="166"/>
    <col min="9972" max="9972" width="5.140625" style="166" customWidth="1"/>
    <col min="9973" max="9973" width="21.42578125" style="166" customWidth="1"/>
    <col min="9974" max="9974" width="11.140625" style="166" customWidth="1"/>
    <col min="9975" max="9975" width="9.42578125" style="166" customWidth="1"/>
    <col min="9976" max="9976" width="11.85546875" style="166" customWidth="1"/>
    <col min="9977" max="9977" width="10.42578125" style="166" customWidth="1"/>
    <col min="9978" max="9978" width="9.28515625" style="166" customWidth="1"/>
    <col min="9979" max="9979" width="11.28515625" style="166" customWidth="1"/>
    <col min="9980" max="9981" width="8.28515625" style="166" customWidth="1"/>
    <col min="9982" max="9982" width="9.42578125" style="166" customWidth="1"/>
    <col min="9983" max="9983" width="10.5703125" style="166" customWidth="1"/>
    <col min="9984" max="9984" width="10.5703125" style="166" bestFit="1" customWidth="1"/>
    <col min="9985" max="9985" width="10.5703125" style="166" customWidth="1"/>
    <col min="9986" max="9986" width="8.28515625" style="166" customWidth="1"/>
    <col min="9987" max="9987" width="10.28515625" style="166" bestFit="1" customWidth="1"/>
    <col min="9988" max="9988" width="9.5703125" style="166" customWidth="1"/>
    <col min="9989" max="9994" width="8.28515625" style="166" customWidth="1"/>
    <col min="9995" max="9995" width="9.42578125" style="166" customWidth="1"/>
    <col min="9996" max="9997" width="9.28515625" style="166" customWidth="1"/>
    <col min="9998" max="10008" width="8.28515625" style="166" customWidth="1"/>
    <col min="10009" max="10009" width="10.85546875" style="166" customWidth="1"/>
    <col min="10010" max="10227" width="9.140625" style="166"/>
    <col min="10228" max="10228" width="5.140625" style="166" customWidth="1"/>
    <col min="10229" max="10229" width="21.42578125" style="166" customWidth="1"/>
    <col min="10230" max="10230" width="11.140625" style="166" customWidth="1"/>
    <col min="10231" max="10231" width="9.42578125" style="166" customWidth="1"/>
    <col min="10232" max="10232" width="11.85546875" style="166" customWidth="1"/>
    <col min="10233" max="10233" width="10.42578125" style="166" customWidth="1"/>
    <col min="10234" max="10234" width="9.28515625" style="166" customWidth="1"/>
    <col min="10235" max="10235" width="11.28515625" style="166" customWidth="1"/>
    <col min="10236" max="10237" width="8.28515625" style="166" customWidth="1"/>
    <col min="10238" max="10238" width="9.42578125" style="166" customWidth="1"/>
    <col min="10239" max="10239" width="10.5703125" style="166" customWidth="1"/>
    <col min="10240" max="10240" width="10.5703125" style="166" bestFit="1" customWidth="1"/>
    <col min="10241" max="10241" width="10.5703125" style="166" customWidth="1"/>
    <col min="10242" max="10242" width="8.28515625" style="166" customWidth="1"/>
    <col min="10243" max="10243" width="10.28515625" style="166" bestFit="1" customWidth="1"/>
    <col min="10244" max="10244" width="9.5703125" style="166" customWidth="1"/>
    <col min="10245" max="10250" width="8.28515625" style="166" customWidth="1"/>
    <col min="10251" max="10251" width="9.42578125" style="166" customWidth="1"/>
    <col min="10252" max="10253" width="9.28515625" style="166" customWidth="1"/>
    <col min="10254" max="10264" width="8.28515625" style="166" customWidth="1"/>
    <col min="10265" max="10265" width="10.85546875" style="166" customWidth="1"/>
    <col min="10266" max="10483" width="9.140625" style="166"/>
    <col min="10484" max="10484" width="5.140625" style="166" customWidth="1"/>
    <col min="10485" max="10485" width="21.42578125" style="166" customWidth="1"/>
    <col min="10486" max="10486" width="11.140625" style="166" customWidth="1"/>
    <col min="10487" max="10487" width="9.42578125" style="166" customWidth="1"/>
    <col min="10488" max="10488" width="11.85546875" style="166" customWidth="1"/>
    <col min="10489" max="10489" width="10.42578125" style="166" customWidth="1"/>
    <col min="10490" max="10490" width="9.28515625" style="166" customWidth="1"/>
    <col min="10491" max="10491" width="11.28515625" style="166" customWidth="1"/>
    <col min="10492" max="10493" width="8.28515625" style="166" customWidth="1"/>
    <col min="10494" max="10494" width="9.42578125" style="166" customWidth="1"/>
    <col min="10495" max="10495" width="10.5703125" style="166" customWidth="1"/>
    <col min="10496" max="10496" width="10.5703125" style="166" bestFit="1" customWidth="1"/>
    <col min="10497" max="10497" width="10.5703125" style="166" customWidth="1"/>
    <col min="10498" max="10498" width="8.28515625" style="166" customWidth="1"/>
    <col min="10499" max="10499" width="10.28515625" style="166" bestFit="1" customWidth="1"/>
    <col min="10500" max="10500" width="9.5703125" style="166" customWidth="1"/>
    <col min="10501" max="10506" width="8.28515625" style="166" customWidth="1"/>
    <col min="10507" max="10507" width="9.42578125" style="166" customWidth="1"/>
    <col min="10508" max="10509" width="9.28515625" style="166" customWidth="1"/>
    <col min="10510" max="10520" width="8.28515625" style="166" customWidth="1"/>
    <col min="10521" max="10521" width="10.85546875" style="166" customWidth="1"/>
    <col min="10522" max="10739" width="9.140625" style="166"/>
    <col min="10740" max="10740" width="5.140625" style="166" customWidth="1"/>
    <col min="10741" max="10741" width="21.42578125" style="166" customWidth="1"/>
    <col min="10742" max="10742" width="11.140625" style="166" customWidth="1"/>
    <col min="10743" max="10743" width="9.42578125" style="166" customWidth="1"/>
    <col min="10744" max="10744" width="11.85546875" style="166" customWidth="1"/>
    <col min="10745" max="10745" width="10.42578125" style="166" customWidth="1"/>
    <col min="10746" max="10746" width="9.28515625" style="166" customWidth="1"/>
    <col min="10747" max="10747" width="11.28515625" style="166" customWidth="1"/>
    <col min="10748" max="10749" width="8.28515625" style="166" customWidth="1"/>
    <col min="10750" max="10750" width="9.42578125" style="166" customWidth="1"/>
    <col min="10751" max="10751" width="10.5703125" style="166" customWidth="1"/>
    <col min="10752" max="10752" width="10.5703125" style="166" bestFit="1" customWidth="1"/>
    <col min="10753" max="10753" width="10.5703125" style="166" customWidth="1"/>
    <col min="10754" max="10754" width="8.28515625" style="166" customWidth="1"/>
    <col min="10755" max="10755" width="10.28515625" style="166" bestFit="1" customWidth="1"/>
    <col min="10756" max="10756" width="9.5703125" style="166" customWidth="1"/>
    <col min="10757" max="10762" width="8.28515625" style="166" customWidth="1"/>
    <col min="10763" max="10763" width="9.42578125" style="166" customWidth="1"/>
    <col min="10764" max="10765" width="9.28515625" style="166" customWidth="1"/>
    <col min="10766" max="10776" width="8.28515625" style="166" customWidth="1"/>
    <col min="10777" max="10777" width="10.85546875" style="166" customWidth="1"/>
    <col min="10778" max="10995" width="9.140625" style="166"/>
    <col min="10996" max="10996" width="5.140625" style="166" customWidth="1"/>
    <col min="10997" max="10997" width="21.42578125" style="166" customWidth="1"/>
    <col min="10998" max="10998" width="11.140625" style="166" customWidth="1"/>
    <col min="10999" max="10999" width="9.42578125" style="166" customWidth="1"/>
    <col min="11000" max="11000" width="11.85546875" style="166" customWidth="1"/>
    <col min="11001" max="11001" width="10.42578125" style="166" customWidth="1"/>
    <col min="11002" max="11002" width="9.28515625" style="166" customWidth="1"/>
    <col min="11003" max="11003" width="11.28515625" style="166" customWidth="1"/>
    <col min="11004" max="11005" width="8.28515625" style="166" customWidth="1"/>
    <col min="11006" max="11006" width="9.42578125" style="166" customWidth="1"/>
    <col min="11007" max="11007" width="10.5703125" style="166" customWidth="1"/>
    <col min="11008" max="11008" width="10.5703125" style="166" bestFit="1" customWidth="1"/>
    <col min="11009" max="11009" width="10.5703125" style="166" customWidth="1"/>
    <col min="11010" max="11010" width="8.28515625" style="166" customWidth="1"/>
    <col min="11011" max="11011" width="10.28515625" style="166" bestFit="1" customWidth="1"/>
    <col min="11012" max="11012" width="9.5703125" style="166" customWidth="1"/>
    <col min="11013" max="11018" width="8.28515625" style="166" customWidth="1"/>
    <col min="11019" max="11019" width="9.42578125" style="166" customWidth="1"/>
    <col min="11020" max="11021" width="9.28515625" style="166" customWidth="1"/>
    <col min="11022" max="11032" width="8.28515625" style="166" customWidth="1"/>
    <col min="11033" max="11033" width="10.85546875" style="166" customWidth="1"/>
    <col min="11034" max="11251" width="9.140625" style="166"/>
    <col min="11252" max="11252" width="5.140625" style="166" customWidth="1"/>
    <col min="11253" max="11253" width="21.42578125" style="166" customWidth="1"/>
    <col min="11254" max="11254" width="11.140625" style="166" customWidth="1"/>
    <col min="11255" max="11255" width="9.42578125" style="166" customWidth="1"/>
    <col min="11256" max="11256" width="11.85546875" style="166" customWidth="1"/>
    <col min="11257" max="11257" width="10.42578125" style="166" customWidth="1"/>
    <col min="11258" max="11258" width="9.28515625" style="166" customWidth="1"/>
    <col min="11259" max="11259" width="11.28515625" style="166" customWidth="1"/>
    <col min="11260" max="11261" width="8.28515625" style="166" customWidth="1"/>
    <col min="11262" max="11262" width="9.42578125" style="166" customWidth="1"/>
    <col min="11263" max="11263" width="10.5703125" style="166" customWidth="1"/>
    <col min="11264" max="11264" width="10.5703125" style="166" bestFit="1" customWidth="1"/>
    <col min="11265" max="11265" width="10.5703125" style="166" customWidth="1"/>
    <col min="11266" max="11266" width="8.28515625" style="166" customWidth="1"/>
    <col min="11267" max="11267" width="10.28515625" style="166" bestFit="1" customWidth="1"/>
    <col min="11268" max="11268" width="9.5703125" style="166" customWidth="1"/>
    <col min="11269" max="11274" width="8.28515625" style="166" customWidth="1"/>
    <col min="11275" max="11275" width="9.42578125" style="166" customWidth="1"/>
    <col min="11276" max="11277" width="9.28515625" style="166" customWidth="1"/>
    <col min="11278" max="11288" width="8.28515625" style="166" customWidth="1"/>
    <col min="11289" max="11289" width="10.85546875" style="166" customWidth="1"/>
    <col min="11290" max="11507" width="9.140625" style="166"/>
    <col min="11508" max="11508" width="5.140625" style="166" customWidth="1"/>
    <col min="11509" max="11509" width="21.42578125" style="166" customWidth="1"/>
    <col min="11510" max="11510" width="11.140625" style="166" customWidth="1"/>
    <col min="11511" max="11511" width="9.42578125" style="166" customWidth="1"/>
    <col min="11512" max="11512" width="11.85546875" style="166" customWidth="1"/>
    <col min="11513" max="11513" width="10.42578125" style="166" customWidth="1"/>
    <col min="11514" max="11514" width="9.28515625" style="166" customWidth="1"/>
    <col min="11515" max="11515" width="11.28515625" style="166" customWidth="1"/>
    <col min="11516" max="11517" width="8.28515625" style="166" customWidth="1"/>
    <col min="11518" max="11518" width="9.42578125" style="166" customWidth="1"/>
    <col min="11519" max="11519" width="10.5703125" style="166" customWidth="1"/>
    <col min="11520" max="11520" width="10.5703125" style="166" bestFit="1" customWidth="1"/>
    <col min="11521" max="11521" width="10.5703125" style="166" customWidth="1"/>
    <col min="11522" max="11522" width="8.28515625" style="166" customWidth="1"/>
    <col min="11523" max="11523" width="10.28515625" style="166" bestFit="1" customWidth="1"/>
    <col min="11524" max="11524" width="9.5703125" style="166" customWidth="1"/>
    <col min="11525" max="11530" width="8.28515625" style="166" customWidth="1"/>
    <col min="11531" max="11531" width="9.42578125" style="166" customWidth="1"/>
    <col min="11532" max="11533" width="9.28515625" style="166" customWidth="1"/>
    <col min="11534" max="11544" width="8.28515625" style="166" customWidth="1"/>
    <col min="11545" max="11545" width="10.85546875" style="166" customWidth="1"/>
    <col min="11546" max="11763" width="9.140625" style="166"/>
    <col min="11764" max="11764" width="5.140625" style="166" customWidth="1"/>
    <col min="11765" max="11765" width="21.42578125" style="166" customWidth="1"/>
    <col min="11766" max="11766" width="11.140625" style="166" customWidth="1"/>
    <col min="11767" max="11767" width="9.42578125" style="166" customWidth="1"/>
    <col min="11768" max="11768" width="11.85546875" style="166" customWidth="1"/>
    <col min="11769" max="11769" width="10.42578125" style="166" customWidth="1"/>
    <col min="11770" max="11770" width="9.28515625" style="166" customWidth="1"/>
    <col min="11771" max="11771" width="11.28515625" style="166" customWidth="1"/>
    <col min="11772" max="11773" width="8.28515625" style="166" customWidth="1"/>
    <col min="11774" max="11774" width="9.42578125" style="166" customWidth="1"/>
    <col min="11775" max="11775" width="10.5703125" style="166" customWidth="1"/>
    <col min="11776" max="11776" width="10.5703125" style="166" bestFit="1" customWidth="1"/>
    <col min="11777" max="11777" width="10.5703125" style="166" customWidth="1"/>
    <col min="11778" max="11778" width="8.28515625" style="166" customWidth="1"/>
    <col min="11779" max="11779" width="10.28515625" style="166" bestFit="1" customWidth="1"/>
    <col min="11780" max="11780" width="9.5703125" style="166" customWidth="1"/>
    <col min="11781" max="11786" width="8.28515625" style="166" customWidth="1"/>
    <col min="11787" max="11787" width="9.42578125" style="166" customWidth="1"/>
    <col min="11788" max="11789" width="9.28515625" style="166" customWidth="1"/>
    <col min="11790" max="11800" width="8.28515625" style="166" customWidth="1"/>
    <col min="11801" max="11801" width="10.85546875" style="166" customWidth="1"/>
    <col min="11802" max="12019" width="9.140625" style="166"/>
    <col min="12020" max="12020" width="5.140625" style="166" customWidth="1"/>
    <col min="12021" max="12021" width="21.42578125" style="166" customWidth="1"/>
    <col min="12022" max="12022" width="11.140625" style="166" customWidth="1"/>
    <col min="12023" max="12023" width="9.42578125" style="166" customWidth="1"/>
    <col min="12024" max="12024" width="11.85546875" style="166" customWidth="1"/>
    <col min="12025" max="12025" width="10.42578125" style="166" customWidth="1"/>
    <col min="12026" max="12026" width="9.28515625" style="166" customWidth="1"/>
    <col min="12027" max="12027" width="11.28515625" style="166" customWidth="1"/>
    <col min="12028" max="12029" width="8.28515625" style="166" customWidth="1"/>
    <col min="12030" max="12030" width="9.42578125" style="166" customWidth="1"/>
    <col min="12031" max="12031" width="10.5703125" style="166" customWidth="1"/>
    <col min="12032" max="12032" width="10.5703125" style="166" bestFit="1" customWidth="1"/>
    <col min="12033" max="12033" width="10.5703125" style="166" customWidth="1"/>
    <col min="12034" max="12034" width="8.28515625" style="166" customWidth="1"/>
    <col min="12035" max="12035" width="10.28515625" style="166" bestFit="1" customWidth="1"/>
    <col min="12036" max="12036" width="9.5703125" style="166" customWidth="1"/>
    <col min="12037" max="12042" width="8.28515625" style="166" customWidth="1"/>
    <col min="12043" max="12043" width="9.42578125" style="166" customWidth="1"/>
    <col min="12044" max="12045" width="9.28515625" style="166" customWidth="1"/>
    <col min="12046" max="12056" width="8.28515625" style="166" customWidth="1"/>
    <col min="12057" max="12057" width="10.85546875" style="166" customWidth="1"/>
    <col min="12058" max="12275" width="9.140625" style="166"/>
    <col min="12276" max="12276" width="5.140625" style="166" customWidth="1"/>
    <col min="12277" max="12277" width="21.42578125" style="166" customWidth="1"/>
    <col min="12278" max="12278" width="11.140625" style="166" customWidth="1"/>
    <col min="12279" max="12279" width="9.42578125" style="166" customWidth="1"/>
    <col min="12280" max="12280" width="11.85546875" style="166" customWidth="1"/>
    <col min="12281" max="12281" width="10.42578125" style="166" customWidth="1"/>
    <col min="12282" max="12282" width="9.28515625" style="166" customWidth="1"/>
    <col min="12283" max="12283" width="11.28515625" style="166" customWidth="1"/>
    <col min="12284" max="12285" width="8.28515625" style="166" customWidth="1"/>
    <col min="12286" max="12286" width="9.42578125" style="166" customWidth="1"/>
    <col min="12287" max="12287" width="10.5703125" style="166" customWidth="1"/>
    <col min="12288" max="12288" width="10.5703125" style="166" bestFit="1" customWidth="1"/>
    <col min="12289" max="12289" width="10.5703125" style="166" customWidth="1"/>
    <col min="12290" max="12290" width="8.28515625" style="166" customWidth="1"/>
    <col min="12291" max="12291" width="10.28515625" style="166" bestFit="1" customWidth="1"/>
    <col min="12292" max="12292" width="9.5703125" style="166" customWidth="1"/>
    <col min="12293" max="12298" width="8.28515625" style="166" customWidth="1"/>
    <col min="12299" max="12299" width="9.42578125" style="166" customWidth="1"/>
    <col min="12300" max="12301" width="9.28515625" style="166" customWidth="1"/>
    <col min="12302" max="12312" width="8.28515625" style="166" customWidth="1"/>
    <col min="12313" max="12313" width="10.85546875" style="166" customWidth="1"/>
    <col min="12314" max="12531" width="9.140625" style="166"/>
    <col min="12532" max="12532" width="5.140625" style="166" customWidth="1"/>
    <col min="12533" max="12533" width="21.42578125" style="166" customWidth="1"/>
    <col min="12534" max="12534" width="11.140625" style="166" customWidth="1"/>
    <col min="12535" max="12535" width="9.42578125" style="166" customWidth="1"/>
    <col min="12536" max="12536" width="11.85546875" style="166" customWidth="1"/>
    <col min="12537" max="12537" width="10.42578125" style="166" customWidth="1"/>
    <col min="12538" max="12538" width="9.28515625" style="166" customWidth="1"/>
    <col min="12539" max="12539" width="11.28515625" style="166" customWidth="1"/>
    <col min="12540" max="12541" width="8.28515625" style="166" customWidth="1"/>
    <col min="12542" max="12542" width="9.42578125" style="166" customWidth="1"/>
    <col min="12543" max="12543" width="10.5703125" style="166" customWidth="1"/>
    <col min="12544" max="12544" width="10.5703125" style="166" bestFit="1" customWidth="1"/>
    <col min="12545" max="12545" width="10.5703125" style="166" customWidth="1"/>
    <col min="12546" max="12546" width="8.28515625" style="166" customWidth="1"/>
    <col min="12547" max="12547" width="10.28515625" style="166" bestFit="1" customWidth="1"/>
    <col min="12548" max="12548" width="9.5703125" style="166" customWidth="1"/>
    <col min="12549" max="12554" width="8.28515625" style="166" customWidth="1"/>
    <col min="12555" max="12555" width="9.42578125" style="166" customWidth="1"/>
    <col min="12556" max="12557" width="9.28515625" style="166" customWidth="1"/>
    <col min="12558" max="12568" width="8.28515625" style="166" customWidth="1"/>
    <col min="12569" max="12569" width="10.85546875" style="166" customWidth="1"/>
    <col min="12570" max="12787" width="9.140625" style="166"/>
    <col min="12788" max="12788" width="5.140625" style="166" customWidth="1"/>
    <col min="12789" max="12789" width="21.42578125" style="166" customWidth="1"/>
    <col min="12790" max="12790" width="11.140625" style="166" customWidth="1"/>
    <col min="12791" max="12791" width="9.42578125" style="166" customWidth="1"/>
    <col min="12792" max="12792" width="11.85546875" style="166" customWidth="1"/>
    <col min="12793" max="12793" width="10.42578125" style="166" customWidth="1"/>
    <col min="12794" max="12794" width="9.28515625" style="166" customWidth="1"/>
    <col min="12795" max="12795" width="11.28515625" style="166" customWidth="1"/>
    <col min="12796" max="12797" width="8.28515625" style="166" customWidth="1"/>
    <col min="12798" max="12798" width="9.42578125" style="166" customWidth="1"/>
    <col min="12799" max="12799" width="10.5703125" style="166" customWidth="1"/>
    <col min="12800" max="12800" width="10.5703125" style="166" bestFit="1" customWidth="1"/>
    <col min="12801" max="12801" width="10.5703125" style="166" customWidth="1"/>
    <col min="12802" max="12802" width="8.28515625" style="166" customWidth="1"/>
    <col min="12803" max="12803" width="10.28515625" style="166" bestFit="1" customWidth="1"/>
    <col min="12804" max="12804" width="9.5703125" style="166" customWidth="1"/>
    <col min="12805" max="12810" width="8.28515625" style="166" customWidth="1"/>
    <col min="12811" max="12811" width="9.42578125" style="166" customWidth="1"/>
    <col min="12812" max="12813" width="9.28515625" style="166" customWidth="1"/>
    <col min="12814" max="12824" width="8.28515625" style="166" customWidth="1"/>
    <col min="12825" max="12825" width="10.85546875" style="166" customWidth="1"/>
    <col min="12826" max="13043" width="9.140625" style="166"/>
    <col min="13044" max="13044" width="5.140625" style="166" customWidth="1"/>
    <col min="13045" max="13045" width="21.42578125" style="166" customWidth="1"/>
    <col min="13046" max="13046" width="11.140625" style="166" customWidth="1"/>
    <col min="13047" max="13047" width="9.42578125" style="166" customWidth="1"/>
    <col min="13048" max="13048" width="11.85546875" style="166" customWidth="1"/>
    <col min="13049" max="13049" width="10.42578125" style="166" customWidth="1"/>
    <col min="13050" max="13050" width="9.28515625" style="166" customWidth="1"/>
    <col min="13051" max="13051" width="11.28515625" style="166" customWidth="1"/>
    <col min="13052" max="13053" width="8.28515625" style="166" customWidth="1"/>
    <col min="13054" max="13054" width="9.42578125" style="166" customWidth="1"/>
    <col min="13055" max="13055" width="10.5703125" style="166" customWidth="1"/>
    <col min="13056" max="13056" width="10.5703125" style="166" bestFit="1" customWidth="1"/>
    <col min="13057" max="13057" width="10.5703125" style="166" customWidth="1"/>
    <col min="13058" max="13058" width="8.28515625" style="166" customWidth="1"/>
    <col min="13059" max="13059" width="10.28515625" style="166" bestFit="1" customWidth="1"/>
    <col min="13060" max="13060" width="9.5703125" style="166" customWidth="1"/>
    <col min="13061" max="13066" width="8.28515625" style="166" customWidth="1"/>
    <col min="13067" max="13067" width="9.42578125" style="166" customWidth="1"/>
    <col min="13068" max="13069" width="9.28515625" style="166" customWidth="1"/>
    <col min="13070" max="13080" width="8.28515625" style="166" customWidth="1"/>
    <col min="13081" max="13081" width="10.85546875" style="166" customWidth="1"/>
    <col min="13082" max="13299" width="9.140625" style="166"/>
    <col min="13300" max="13300" width="5.140625" style="166" customWidth="1"/>
    <col min="13301" max="13301" width="21.42578125" style="166" customWidth="1"/>
    <col min="13302" max="13302" width="11.140625" style="166" customWidth="1"/>
    <col min="13303" max="13303" width="9.42578125" style="166" customWidth="1"/>
    <col min="13304" max="13304" width="11.85546875" style="166" customWidth="1"/>
    <col min="13305" max="13305" width="10.42578125" style="166" customWidth="1"/>
    <col min="13306" max="13306" width="9.28515625" style="166" customWidth="1"/>
    <col min="13307" max="13307" width="11.28515625" style="166" customWidth="1"/>
    <col min="13308" max="13309" width="8.28515625" style="166" customWidth="1"/>
    <col min="13310" max="13310" width="9.42578125" style="166" customWidth="1"/>
    <col min="13311" max="13311" width="10.5703125" style="166" customWidth="1"/>
    <col min="13312" max="13312" width="10.5703125" style="166" bestFit="1" customWidth="1"/>
    <col min="13313" max="13313" width="10.5703125" style="166" customWidth="1"/>
    <col min="13314" max="13314" width="8.28515625" style="166" customWidth="1"/>
    <col min="13315" max="13315" width="10.28515625" style="166" bestFit="1" customWidth="1"/>
    <col min="13316" max="13316" width="9.5703125" style="166" customWidth="1"/>
    <col min="13317" max="13322" width="8.28515625" style="166" customWidth="1"/>
    <col min="13323" max="13323" width="9.42578125" style="166" customWidth="1"/>
    <col min="13324" max="13325" width="9.28515625" style="166" customWidth="1"/>
    <col min="13326" max="13336" width="8.28515625" style="166" customWidth="1"/>
    <col min="13337" max="13337" width="10.85546875" style="166" customWidth="1"/>
    <col min="13338" max="13555" width="9.140625" style="166"/>
    <col min="13556" max="13556" width="5.140625" style="166" customWidth="1"/>
    <col min="13557" max="13557" width="21.42578125" style="166" customWidth="1"/>
    <col min="13558" max="13558" width="11.140625" style="166" customWidth="1"/>
    <col min="13559" max="13559" width="9.42578125" style="166" customWidth="1"/>
    <col min="13560" max="13560" width="11.85546875" style="166" customWidth="1"/>
    <col min="13561" max="13561" width="10.42578125" style="166" customWidth="1"/>
    <col min="13562" max="13562" width="9.28515625" style="166" customWidth="1"/>
    <col min="13563" max="13563" width="11.28515625" style="166" customWidth="1"/>
    <col min="13564" max="13565" width="8.28515625" style="166" customWidth="1"/>
    <col min="13566" max="13566" width="9.42578125" style="166" customWidth="1"/>
    <col min="13567" max="13567" width="10.5703125" style="166" customWidth="1"/>
    <col min="13568" max="13568" width="10.5703125" style="166" bestFit="1" customWidth="1"/>
    <col min="13569" max="13569" width="10.5703125" style="166" customWidth="1"/>
    <col min="13570" max="13570" width="8.28515625" style="166" customWidth="1"/>
    <col min="13571" max="13571" width="10.28515625" style="166" bestFit="1" customWidth="1"/>
    <col min="13572" max="13572" width="9.5703125" style="166" customWidth="1"/>
    <col min="13573" max="13578" width="8.28515625" style="166" customWidth="1"/>
    <col min="13579" max="13579" width="9.42578125" style="166" customWidth="1"/>
    <col min="13580" max="13581" width="9.28515625" style="166" customWidth="1"/>
    <col min="13582" max="13592" width="8.28515625" style="166" customWidth="1"/>
    <col min="13593" max="13593" width="10.85546875" style="166" customWidth="1"/>
    <col min="13594" max="13811" width="9.140625" style="166"/>
    <col min="13812" max="13812" width="5.140625" style="166" customWidth="1"/>
    <col min="13813" max="13813" width="21.42578125" style="166" customWidth="1"/>
    <col min="13814" max="13814" width="11.140625" style="166" customWidth="1"/>
    <col min="13815" max="13815" width="9.42578125" style="166" customWidth="1"/>
    <col min="13816" max="13816" width="11.85546875" style="166" customWidth="1"/>
    <col min="13817" max="13817" width="10.42578125" style="166" customWidth="1"/>
    <col min="13818" max="13818" width="9.28515625" style="166" customWidth="1"/>
    <col min="13819" max="13819" width="11.28515625" style="166" customWidth="1"/>
    <col min="13820" max="13821" width="8.28515625" style="166" customWidth="1"/>
    <col min="13822" max="13822" width="9.42578125" style="166" customWidth="1"/>
    <col min="13823" max="13823" width="10.5703125" style="166" customWidth="1"/>
    <col min="13824" max="13824" width="10.5703125" style="166" bestFit="1" customWidth="1"/>
    <col min="13825" max="13825" width="10.5703125" style="166" customWidth="1"/>
    <col min="13826" max="13826" width="8.28515625" style="166" customWidth="1"/>
    <col min="13827" max="13827" width="10.28515625" style="166" bestFit="1" customWidth="1"/>
    <col min="13828" max="13828" width="9.5703125" style="166" customWidth="1"/>
    <col min="13829" max="13834" width="8.28515625" style="166" customWidth="1"/>
    <col min="13835" max="13835" width="9.42578125" style="166" customWidth="1"/>
    <col min="13836" max="13837" width="9.28515625" style="166" customWidth="1"/>
    <col min="13838" max="13848" width="8.28515625" style="166" customWidth="1"/>
    <col min="13849" max="13849" width="10.85546875" style="166" customWidth="1"/>
    <col min="13850" max="14067" width="9.140625" style="166"/>
    <col min="14068" max="14068" width="5.140625" style="166" customWidth="1"/>
    <col min="14069" max="14069" width="21.42578125" style="166" customWidth="1"/>
    <col min="14070" max="14070" width="11.140625" style="166" customWidth="1"/>
    <col min="14071" max="14071" width="9.42578125" style="166" customWidth="1"/>
    <col min="14072" max="14072" width="11.85546875" style="166" customWidth="1"/>
    <col min="14073" max="14073" width="10.42578125" style="166" customWidth="1"/>
    <col min="14074" max="14074" width="9.28515625" style="166" customWidth="1"/>
    <col min="14075" max="14075" width="11.28515625" style="166" customWidth="1"/>
    <col min="14076" max="14077" width="8.28515625" style="166" customWidth="1"/>
    <col min="14078" max="14078" width="9.42578125" style="166" customWidth="1"/>
    <col min="14079" max="14079" width="10.5703125" style="166" customWidth="1"/>
    <col min="14080" max="14080" width="10.5703125" style="166" bestFit="1" customWidth="1"/>
    <col min="14081" max="14081" width="10.5703125" style="166" customWidth="1"/>
    <col min="14082" max="14082" width="8.28515625" style="166" customWidth="1"/>
    <col min="14083" max="14083" width="10.28515625" style="166" bestFit="1" customWidth="1"/>
    <col min="14084" max="14084" width="9.5703125" style="166" customWidth="1"/>
    <col min="14085" max="14090" width="8.28515625" style="166" customWidth="1"/>
    <col min="14091" max="14091" width="9.42578125" style="166" customWidth="1"/>
    <col min="14092" max="14093" width="9.28515625" style="166" customWidth="1"/>
    <col min="14094" max="14104" width="8.28515625" style="166" customWidth="1"/>
    <col min="14105" max="14105" width="10.85546875" style="166" customWidth="1"/>
    <col min="14106" max="14323" width="9.140625" style="166"/>
    <col min="14324" max="14324" width="5.140625" style="166" customWidth="1"/>
    <col min="14325" max="14325" width="21.42578125" style="166" customWidth="1"/>
    <col min="14326" max="14326" width="11.140625" style="166" customWidth="1"/>
    <col min="14327" max="14327" width="9.42578125" style="166" customWidth="1"/>
    <col min="14328" max="14328" width="11.85546875" style="166" customWidth="1"/>
    <col min="14329" max="14329" width="10.42578125" style="166" customWidth="1"/>
    <col min="14330" max="14330" width="9.28515625" style="166" customWidth="1"/>
    <col min="14331" max="14331" width="11.28515625" style="166" customWidth="1"/>
    <col min="14332" max="14333" width="8.28515625" style="166" customWidth="1"/>
    <col min="14334" max="14334" width="9.42578125" style="166" customWidth="1"/>
    <col min="14335" max="14335" width="10.5703125" style="166" customWidth="1"/>
    <col min="14336" max="14336" width="10.5703125" style="166" bestFit="1" customWidth="1"/>
    <col min="14337" max="14337" width="10.5703125" style="166" customWidth="1"/>
    <col min="14338" max="14338" width="8.28515625" style="166" customWidth="1"/>
    <col min="14339" max="14339" width="10.28515625" style="166" bestFit="1" customWidth="1"/>
    <col min="14340" max="14340" width="9.5703125" style="166" customWidth="1"/>
    <col min="14341" max="14346" width="8.28515625" style="166" customWidth="1"/>
    <col min="14347" max="14347" width="9.42578125" style="166" customWidth="1"/>
    <col min="14348" max="14349" width="9.28515625" style="166" customWidth="1"/>
    <col min="14350" max="14360" width="8.28515625" style="166" customWidth="1"/>
    <col min="14361" max="14361" width="10.85546875" style="166" customWidth="1"/>
    <col min="14362" max="14579" width="9.140625" style="166"/>
    <col min="14580" max="14580" width="5.140625" style="166" customWidth="1"/>
    <col min="14581" max="14581" width="21.42578125" style="166" customWidth="1"/>
    <col min="14582" max="14582" width="11.140625" style="166" customWidth="1"/>
    <col min="14583" max="14583" width="9.42578125" style="166" customWidth="1"/>
    <col min="14584" max="14584" width="11.85546875" style="166" customWidth="1"/>
    <col min="14585" max="14585" width="10.42578125" style="166" customWidth="1"/>
    <col min="14586" max="14586" width="9.28515625" style="166" customWidth="1"/>
    <col min="14587" max="14587" width="11.28515625" style="166" customWidth="1"/>
    <col min="14588" max="14589" width="8.28515625" style="166" customWidth="1"/>
    <col min="14590" max="14590" width="9.42578125" style="166" customWidth="1"/>
    <col min="14591" max="14591" width="10.5703125" style="166" customWidth="1"/>
    <col min="14592" max="14592" width="10.5703125" style="166" bestFit="1" customWidth="1"/>
    <col min="14593" max="14593" width="10.5703125" style="166" customWidth="1"/>
    <col min="14594" max="14594" width="8.28515625" style="166" customWidth="1"/>
    <col min="14595" max="14595" width="10.28515625" style="166" bestFit="1" customWidth="1"/>
    <col min="14596" max="14596" width="9.5703125" style="166" customWidth="1"/>
    <col min="14597" max="14602" width="8.28515625" style="166" customWidth="1"/>
    <col min="14603" max="14603" width="9.42578125" style="166" customWidth="1"/>
    <col min="14604" max="14605" width="9.28515625" style="166" customWidth="1"/>
    <col min="14606" max="14616" width="8.28515625" style="166" customWidth="1"/>
    <col min="14617" max="14617" width="10.85546875" style="166" customWidth="1"/>
    <col min="14618" max="14835" width="9.140625" style="166"/>
    <col min="14836" max="14836" width="5.140625" style="166" customWidth="1"/>
    <col min="14837" max="14837" width="21.42578125" style="166" customWidth="1"/>
    <col min="14838" max="14838" width="11.140625" style="166" customWidth="1"/>
    <col min="14839" max="14839" width="9.42578125" style="166" customWidth="1"/>
    <col min="14840" max="14840" width="11.85546875" style="166" customWidth="1"/>
    <col min="14841" max="14841" width="10.42578125" style="166" customWidth="1"/>
    <col min="14842" max="14842" width="9.28515625" style="166" customWidth="1"/>
    <col min="14843" max="14843" width="11.28515625" style="166" customWidth="1"/>
    <col min="14844" max="14845" width="8.28515625" style="166" customWidth="1"/>
    <col min="14846" max="14846" width="9.42578125" style="166" customWidth="1"/>
    <col min="14847" max="14847" width="10.5703125" style="166" customWidth="1"/>
    <col min="14848" max="14848" width="10.5703125" style="166" bestFit="1" customWidth="1"/>
    <col min="14849" max="14849" width="10.5703125" style="166" customWidth="1"/>
    <col min="14850" max="14850" width="8.28515625" style="166" customWidth="1"/>
    <col min="14851" max="14851" width="10.28515625" style="166" bestFit="1" customWidth="1"/>
    <col min="14852" max="14852" width="9.5703125" style="166" customWidth="1"/>
    <col min="14853" max="14858" width="8.28515625" style="166" customWidth="1"/>
    <col min="14859" max="14859" width="9.42578125" style="166" customWidth="1"/>
    <col min="14860" max="14861" width="9.28515625" style="166" customWidth="1"/>
    <col min="14862" max="14872" width="8.28515625" style="166" customWidth="1"/>
    <col min="14873" max="14873" width="10.85546875" style="166" customWidth="1"/>
    <col min="14874" max="15091" width="9.140625" style="166"/>
    <col min="15092" max="15092" width="5.140625" style="166" customWidth="1"/>
    <col min="15093" max="15093" width="21.42578125" style="166" customWidth="1"/>
    <col min="15094" max="15094" width="11.140625" style="166" customWidth="1"/>
    <col min="15095" max="15095" width="9.42578125" style="166" customWidth="1"/>
    <col min="15096" max="15096" width="11.85546875" style="166" customWidth="1"/>
    <col min="15097" max="15097" width="10.42578125" style="166" customWidth="1"/>
    <col min="15098" max="15098" width="9.28515625" style="166" customWidth="1"/>
    <col min="15099" max="15099" width="11.28515625" style="166" customWidth="1"/>
    <col min="15100" max="15101" width="8.28515625" style="166" customWidth="1"/>
    <col min="15102" max="15102" width="9.42578125" style="166" customWidth="1"/>
    <col min="15103" max="15103" width="10.5703125" style="166" customWidth="1"/>
    <col min="15104" max="15104" width="10.5703125" style="166" bestFit="1" customWidth="1"/>
    <col min="15105" max="15105" width="10.5703125" style="166" customWidth="1"/>
    <col min="15106" max="15106" width="8.28515625" style="166" customWidth="1"/>
    <col min="15107" max="15107" width="10.28515625" style="166" bestFit="1" customWidth="1"/>
    <col min="15108" max="15108" width="9.5703125" style="166" customWidth="1"/>
    <col min="15109" max="15114" width="8.28515625" style="166" customWidth="1"/>
    <col min="15115" max="15115" width="9.42578125" style="166" customWidth="1"/>
    <col min="15116" max="15117" width="9.28515625" style="166" customWidth="1"/>
    <col min="15118" max="15128" width="8.28515625" style="166" customWidth="1"/>
    <col min="15129" max="15129" width="10.85546875" style="166" customWidth="1"/>
    <col min="15130" max="15347" width="9.140625" style="166"/>
    <col min="15348" max="15348" width="5.140625" style="166" customWidth="1"/>
    <col min="15349" max="15349" width="21.42578125" style="166" customWidth="1"/>
    <col min="15350" max="15350" width="11.140625" style="166" customWidth="1"/>
    <col min="15351" max="15351" width="9.42578125" style="166" customWidth="1"/>
    <col min="15352" max="15352" width="11.85546875" style="166" customWidth="1"/>
    <col min="15353" max="15353" width="10.42578125" style="166" customWidth="1"/>
    <col min="15354" max="15354" width="9.28515625" style="166" customWidth="1"/>
    <col min="15355" max="15355" width="11.28515625" style="166" customWidth="1"/>
    <col min="15356" max="15357" width="8.28515625" style="166" customWidth="1"/>
    <col min="15358" max="15358" width="9.42578125" style="166" customWidth="1"/>
    <col min="15359" max="15359" width="10.5703125" style="166" customWidth="1"/>
    <col min="15360" max="15360" width="10.5703125" style="166" bestFit="1" customWidth="1"/>
    <col min="15361" max="15361" width="10.5703125" style="166" customWidth="1"/>
    <col min="15362" max="15362" width="8.28515625" style="166" customWidth="1"/>
    <col min="15363" max="15363" width="10.28515625" style="166" bestFit="1" customWidth="1"/>
    <col min="15364" max="15364" width="9.5703125" style="166" customWidth="1"/>
    <col min="15365" max="15370" width="8.28515625" style="166" customWidth="1"/>
    <col min="15371" max="15371" width="9.42578125" style="166" customWidth="1"/>
    <col min="15372" max="15373" width="9.28515625" style="166" customWidth="1"/>
    <col min="15374" max="15384" width="8.28515625" style="166" customWidth="1"/>
    <col min="15385" max="15385" width="10.85546875" style="166" customWidth="1"/>
    <col min="15386" max="15603" width="9.140625" style="166"/>
    <col min="15604" max="15604" width="5.140625" style="166" customWidth="1"/>
    <col min="15605" max="15605" width="21.42578125" style="166" customWidth="1"/>
    <col min="15606" max="15606" width="11.140625" style="166" customWidth="1"/>
    <col min="15607" max="15607" width="9.42578125" style="166" customWidth="1"/>
    <col min="15608" max="15608" width="11.85546875" style="166" customWidth="1"/>
    <col min="15609" max="15609" width="10.42578125" style="166" customWidth="1"/>
    <col min="15610" max="15610" width="9.28515625" style="166" customWidth="1"/>
    <col min="15611" max="15611" width="11.28515625" style="166" customWidth="1"/>
    <col min="15612" max="15613" width="8.28515625" style="166" customWidth="1"/>
    <col min="15614" max="15614" width="9.42578125" style="166" customWidth="1"/>
    <col min="15615" max="15615" width="10.5703125" style="166" customWidth="1"/>
    <col min="15616" max="15616" width="10.5703125" style="166" bestFit="1" customWidth="1"/>
    <col min="15617" max="15617" width="10.5703125" style="166" customWidth="1"/>
    <col min="15618" max="15618" width="8.28515625" style="166" customWidth="1"/>
    <col min="15619" max="15619" width="10.28515625" style="166" bestFit="1" customWidth="1"/>
    <col min="15620" max="15620" width="9.5703125" style="166" customWidth="1"/>
    <col min="15621" max="15626" width="8.28515625" style="166" customWidth="1"/>
    <col min="15627" max="15627" width="9.42578125" style="166" customWidth="1"/>
    <col min="15628" max="15629" width="9.28515625" style="166" customWidth="1"/>
    <col min="15630" max="15640" width="8.28515625" style="166" customWidth="1"/>
    <col min="15641" max="15641" width="10.85546875" style="166" customWidth="1"/>
    <col min="15642" max="15859" width="9.140625" style="166"/>
    <col min="15860" max="15860" width="5.140625" style="166" customWidth="1"/>
    <col min="15861" max="15861" width="21.42578125" style="166" customWidth="1"/>
    <col min="15862" max="15862" width="11.140625" style="166" customWidth="1"/>
    <col min="15863" max="15863" width="9.42578125" style="166" customWidth="1"/>
    <col min="15864" max="15864" width="11.85546875" style="166" customWidth="1"/>
    <col min="15865" max="15865" width="10.42578125" style="166" customWidth="1"/>
    <col min="15866" max="15866" width="9.28515625" style="166" customWidth="1"/>
    <col min="15867" max="15867" width="11.28515625" style="166" customWidth="1"/>
    <col min="15868" max="15869" width="8.28515625" style="166" customWidth="1"/>
    <col min="15870" max="15870" width="9.42578125" style="166" customWidth="1"/>
    <col min="15871" max="15871" width="10.5703125" style="166" customWidth="1"/>
    <col min="15872" max="15872" width="10.5703125" style="166" bestFit="1" customWidth="1"/>
    <col min="15873" max="15873" width="10.5703125" style="166" customWidth="1"/>
    <col min="15874" max="15874" width="8.28515625" style="166" customWidth="1"/>
    <col min="15875" max="15875" width="10.28515625" style="166" bestFit="1" customWidth="1"/>
    <col min="15876" max="15876" width="9.5703125" style="166" customWidth="1"/>
    <col min="15877" max="15882" width="8.28515625" style="166" customWidth="1"/>
    <col min="15883" max="15883" width="9.42578125" style="166" customWidth="1"/>
    <col min="15884" max="15885" width="9.28515625" style="166" customWidth="1"/>
    <col min="15886" max="15896" width="8.28515625" style="166" customWidth="1"/>
    <col min="15897" max="15897" width="10.85546875" style="166" customWidth="1"/>
    <col min="15898" max="16115" width="9.140625" style="166"/>
    <col min="16116" max="16116" width="5.140625" style="166" customWidth="1"/>
    <col min="16117" max="16117" width="21.42578125" style="166" customWidth="1"/>
    <col min="16118" max="16118" width="11.140625" style="166" customWidth="1"/>
    <col min="16119" max="16119" width="9.42578125" style="166" customWidth="1"/>
    <col min="16120" max="16120" width="11.85546875" style="166" customWidth="1"/>
    <col min="16121" max="16121" width="10.42578125" style="166" customWidth="1"/>
    <col min="16122" max="16122" width="9.28515625" style="166" customWidth="1"/>
    <col min="16123" max="16123" width="11.28515625" style="166" customWidth="1"/>
    <col min="16124" max="16125" width="8.28515625" style="166" customWidth="1"/>
    <col min="16126" max="16126" width="9.42578125" style="166" customWidth="1"/>
    <col min="16127" max="16127" width="10.5703125" style="166" customWidth="1"/>
    <col min="16128" max="16128" width="10.5703125" style="166" bestFit="1" customWidth="1"/>
    <col min="16129" max="16129" width="10.5703125" style="166" customWidth="1"/>
    <col min="16130" max="16130" width="8.28515625" style="166" customWidth="1"/>
    <col min="16131" max="16131" width="10.28515625" style="166" bestFit="1" customWidth="1"/>
    <col min="16132" max="16132" width="9.5703125" style="166" customWidth="1"/>
    <col min="16133" max="16138" width="8.28515625" style="166" customWidth="1"/>
    <col min="16139" max="16139" width="9.42578125" style="166" customWidth="1"/>
    <col min="16140" max="16141" width="9.28515625" style="166" customWidth="1"/>
    <col min="16142" max="16152" width="8.28515625" style="166" customWidth="1"/>
    <col min="16153" max="16153" width="10.85546875" style="166" customWidth="1"/>
    <col min="16154" max="16384" width="9.140625" style="166"/>
  </cols>
  <sheetData>
    <row r="1" spans="1:38" s="163" customFormat="1" ht="17.25" customHeight="1" x14ac:dyDescent="0.25">
      <c r="A1" s="160"/>
      <c r="B1" s="50" t="s">
        <v>97</v>
      </c>
      <c r="C1" s="161" t="s">
        <v>98</v>
      </c>
      <c r="D1" s="162"/>
      <c r="E1" s="162"/>
      <c r="F1" s="162"/>
      <c r="G1" s="162"/>
      <c r="H1" s="162"/>
      <c r="I1" s="162" t="str">
        <f>C1</f>
        <v>ENROLMENT IN OPEN SCHOOL EDUCATION</v>
      </c>
      <c r="J1" s="162"/>
      <c r="K1" s="162"/>
      <c r="L1" s="162"/>
      <c r="M1" s="162"/>
      <c r="N1" s="162"/>
      <c r="O1" s="162" t="str">
        <f>C1</f>
        <v>ENROLMENT IN OPEN SCHOOL EDUCATION</v>
      </c>
      <c r="P1" s="162"/>
      <c r="Q1" s="162"/>
      <c r="R1" s="162"/>
      <c r="S1" s="162"/>
      <c r="T1" s="162"/>
      <c r="U1" s="162" t="str">
        <f>O1</f>
        <v>ENROLMENT IN OPEN SCHOOL EDUCATION</v>
      </c>
      <c r="V1" s="162"/>
      <c r="W1" s="162"/>
      <c r="X1" s="162"/>
      <c r="Y1" s="162"/>
      <c r="Z1" s="162"/>
      <c r="AA1" s="162" t="str">
        <f>O1</f>
        <v>ENROLMENT IN OPEN SCHOOL EDUCATION</v>
      </c>
      <c r="AB1" s="162"/>
      <c r="AC1" s="162"/>
      <c r="AD1" s="162"/>
      <c r="AE1" s="162"/>
      <c r="AF1" s="162"/>
      <c r="AG1" s="162" t="str">
        <f>AA1</f>
        <v>ENROLMENT IN OPEN SCHOOL EDUCATION</v>
      </c>
      <c r="AH1" s="162"/>
      <c r="AI1" s="162"/>
      <c r="AJ1" s="162"/>
      <c r="AK1" s="162"/>
      <c r="AL1" s="162"/>
    </row>
    <row r="2" spans="1:38" ht="20.25" customHeight="1" x14ac:dyDescent="0.25">
      <c r="A2" s="164"/>
      <c r="B2" s="164"/>
      <c r="C2" s="74" t="s">
        <v>101</v>
      </c>
      <c r="D2" s="165"/>
      <c r="E2" s="165"/>
      <c r="F2" s="165"/>
      <c r="G2" s="165"/>
      <c r="H2" s="165"/>
      <c r="I2" s="165" t="str">
        <f>C2</f>
        <v>All Categories</v>
      </c>
      <c r="J2" s="165"/>
      <c r="K2" s="165"/>
      <c r="L2" s="165"/>
      <c r="M2" s="165"/>
      <c r="N2" s="165"/>
      <c r="O2" s="74" t="s">
        <v>99</v>
      </c>
      <c r="P2" s="165"/>
      <c r="Q2" s="165"/>
      <c r="R2" s="165"/>
      <c r="S2" s="165"/>
      <c r="T2" s="165"/>
      <c r="U2" s="165" t="str">
        <f>O2</f>
        <v>Scheduled Caste</v>
      </c>
      <c r="V2" s="165"/>
      <c r="W2" s="165"/>
      <c r="X2" s="165"/>
      <c r="Y2" s="165"/>
      <c r="Z2" s="165"/>
      <c r="AA2" s="74" t="s">
        <v>100</v>
      </c>
      <c r="AB2" s="165"/>
      <c r="AC2" s="165"/>
      <c r="AD2" s="165"/>
      <c r="AE2" s="165"/>
      <c r="AF2" s="165"/>
      <c r="AG2" s="165" t="str">
        <f>AA2</f>
        <v>Scheduled Tribe</v>
      </c>
      <c r="AH2" s="165"/>
      <c r="AI2" s="165"/>
      <c r="AJ2" s="165"/>
      <c r="AK2" s="165"/>
      <c r="AL2" s="165"/>
    </row>
    <row r="3" spans="1:38" ht="21.75" customHeight="1" x14ac:dyDescent="0.25">
      <c r="A3" s="247" t="s">
        <v>70</v>
      </c>
      <c r="B3" s="247" t="s">
        <v>68</v>
      </c>
      <c r="C3" s="244" t="s">
        <v>93</v>
      </c>
      <c r="D3" s="244"/>
      <c r="E3" s="244"/>
      <c r="F3" s="244" t="s">
        <v>96</v>
      </c>
      <c r="G3" s="244"/>
      <c r="H3" s="244"/>
      <c r="I3" s="243" t="s">
        <v>94</v>
      </c>
      <c r="J3" s="243"/>
      <c r="K3" s="243"/>
      <c r="L3" s="244" t="s">
        <v>15</v>
      </c>
      <c r="M3" s="244"/>
      <c r="N3" s="244"/>
      <c r="O3" s="244" t="s">
        <v>93</v>
      </c>
      <c r="P3" s="244"/>
      <c r="Q3" s="244"/>
      <c r="R3" s="244" t="s">
        <v>96</v>
      </c>
      <c r="S3" s="244"/>
      <c r="T3" s="244"/>
      <c r="U3" s="243" t="s">
        <v>94</v>
      </c>
      <c r="V3" s="243"/>
      <c r="W3" s="243"/>
      <c r="X3" s="244" t="s">
        <v>15</v>
      </c>
      <c r="Y3" s="244"/>
      <c r="Z3" s="244"/>
      <c r="AA3" s="244" t="s">
        <v>93</v>
      </c>
      <c r="AB3" s="244"/>
      <c r="AC3" s="244"/>
      <c r="AD3" s="244" t="s">
        <v>96</v>
      </c>
      <c r="AE3" s="244"/>
      <c r="AF3" s="244"/>
      <c r="AG3" s="243" t="s">
        <v>94</v>
      </c>
      <c r="AH3" s="243"/>
      <c r="AI3" s="243"/>
      <c r="AJ3" s="244" t="s">
        <v>15</v>
      </c>
      <c r="AK3" s="244"/>
      <c r="AL3" s="244"/>
    </row>
    <row r="4" spans="1:38" ht="21.75" customHeight="1" x14ac:dyDescent="0.25">
      <c r="A4" s="247"/>
      <c r="B4" s="247"/>
      <c r="C4" s="167" t="s">
        <v>13</v>
      </c>
      <c r="D4" s="167" t="s">
        <v>14</v>
      </c>
      <c r="E4" s="167" t="s">
        <v>15</v>
      </c>
      <c r="F4" s="168" t="s">
        <v>13</v>
      </c>
      <c r="G4" s="168" t="s">
        <v>14</v>
      </c>
      <c r="H4" s="168" t="s">
        <v>15</v>
      </c>
      <c r="I4" s="168" t="s">
        <v>13</v>
      </c>
      <c r="J4" s="168" t="s">
        <v>14</v>
      </c>
      <c r="K4" s="168" t="s">
        <v>15</v>
      </c>
      <c r="L4" s="168" t="s">
        <v>13</v>
      </c>
      <c r="M4" s="168" t="s">
        <v>14</v>
      </c>
      <c r="N4" s="168" t="s">
        <v>15</v>
      </c>
      <c r="O4" s="167" t="s">
        <v>13</v>
      </c>
      <c r="P4" s="167" t="s">
        <v>14</v>
      </c>
      <c r="Q4" s="167" t="s">
        <v>15</v>
      </c>
      <c r="R4" s="168" t="s">
        <v>13</v>
      </c>
      <c r="S4" s="168" t="s">
        <v>14</v>
      </c>
      <c r="T4" s="168" t="s">
        <v>15</v>
      </c>
      <c r="U4" s="168" t="s">
        <v>13</v>
      </c>
      <c r="V4" s="168" t="s">
        <v>14</v>
      </c>
      <c r="W4" s="168" t="s">
        <v>15</v>
      </c>
      <c r="X4" s="168" t="s">
        <v>13</v>
      </c>
      <c r="Y4" s="168" t="s">
        <v>14</v>
      </c>
      <c r="Z4" s="168" t="s">
        <v>15</v>
      </c>
      <c r="AA4" s="167" t="s">
        <v>13</v>
      </c>
      <c r="AB4" s="167" t="s">
        <v>14</v>
      </c>
      <c r="AC4" s="167" t="s">
        <v>15</v>
      </c>
      <c r="AD4" s="168" t="s">
        <v>13</v>
      </c>
      <c r="AE4" s="168" t="s">
        <v>14</v>
      </c>
      <c r="AF4" s="168" t="s">
        <v>15</v>
      </c>
      <c r="AG4" s="168" t="s">
        <v>13</v>
      </c>
      <c r="AH4" s="168" t="s">
        <v>14</v>
      </c>
      <c r="AI4" s="168" t="s">
        <v>15</v>
      </c>
      <c r="AJ4" s="168" t="s">
        <v>13</v>
      </c>
      <c r="AK4" s="168" t="s">
        <v>14</v>
      </c>
      <c r="AL4" s="168" t="s">
        <v>15</v>
      </c>
    </row>
    <row r="5" spans="1:38" ht="12" customHeight="1" x14ac:dyDescent="0.25">
      <c r="A5" s="169">
        <v>1</v>
      </c>
      <c r="B5" s="169">
        <v>2</v>
      </c>
      <c r="C5" s="169">
        <v>3</v>
      </c>
      <c r="D5" s="169">
        <v>4</v>
      </c>
      <c r="E5" s="169">
        <v>5</v>
      </c>
      <c r="F5" s="169">
        <v>6</v>
      </c>
      <c r="G5" s="169">
        <v>7</v>
      </c>
      <c r="H5" s="169">
        <v>8</v>
      </c>
      <c r="I5" s="169">
        <v>9</v>
      </c>
      <c r="J5" s="169">
        <v>10</v>
      </c>
      <c r="K5" s="169">
        <v>11</v>
      </c>
      <c r="L5" s="169">
        <v>12</v>
      </c>
      <c r="M5" s="169">
        <v>13</v>
      </c>
      <c r="N5" s="169">
        <v>14</v>
      </c>
      <c r="O5" s="169">
        <v>15</v>
      </c>
      <c r="P5" s="169">
        <v>16</v>
      </c>
      <c r="Q5" s="169">
        <v>17</v>
      </c>
      <c r="R5" s="169">
        <v>18</v>
      </c>
      <c r="S5" s="169">
        <v>19</v>
      </c>
      <c r="T5" s="169">
        <v>20</v>
      </c>
      <c r="U5" s="169">
        <v>21</v>
      </c>
      <c r="V5" s="169">
        <v>22</v>
      </c>
      <c r="W5" s="169">
        <v>23</v>
      </c>
      <c r="X5" s="169">
        <v>24</v>
      </c>
      <c r="Y5" s="169">
        <v>25</v>
      </c>
      <c r="Z5" s="169">
        <v>26</v>
      </c>
      <c r="AA5" s="169">
        <v>27</v>
      </c>
      <c r="AB5" s="169">
        <v>28</v>
      </c>
      <c r="AC5" s="169">
        <v>29</v>
      </c>
      <c r="AD5" s="169">
        <v>30</v>
      </c>
      <c r="AE5" s="169">
        <v>31</v>
      </c>
      <c r="AF5" s="169">
        <v>32</v>
      </c>
      <c r="AG5" s="169">
        <v>33</v>
      </c>
      <c r="AH5" s="169">
        <v>34</v>
      </c>
      <c r="AI5" s="169">
        <v>35</v>
      </c>
      <c r="AJ5" s="169">
        <v>36</v>
      </c>
      <c r="AK5" s="169">
        <v>37</v>
      </c>
      <c r="AL5" s="169">
        <v>38</v>
      </c>
    </row>
    <row r="6" spans="1:38" ht="18" customHeight="1" x14ac:dyDescent="0.25">
      <c r="A6" s="170">
        <v>1</v>
      </c>
      <c r="B6" s="171" t="s">
        <v>16</v>
      </c>
      <c r="C6" s="172">
        <f>IF('EnrlOS2009-10'!E6=0,0,ROUND(E6*'EnrlOS2009-10'!C6/'EnrlOS2009-10'!E6,0))</f>
        <v>2503</v>
      </c>
      <c r="D6" s="172">
        <f>E6-C6</f>
        <v>730</v>
      </c>
      <c r="E6" s="172">
        <v>3233</v>
      </c>
      <c r="F6" s="172">
        <f>IF('EnrlOS2009-10'!H6=0,0,ROUND(H6*'EnrlOS2009-10'!F6/'EnrlOS2009-10'!H6,0))</f>
        <v>10595</v>
      </c>
      <c r="G6" s="172">
        <f>H6-F6</f>
        <v>2081</v>
      </c>
      <c r="H6" s="172">
        <v>12676</v>
      </c>
      <c r="I6" s="172">
        <f>IF('EnrlOS2009-10'!K6=0,0,ROUND(K6*'EnrlOS2009-10'!I6/'EnrlOS2009-10'!K6,0))</f>
        <v>50</v>
      </c>
      <c r="J6" s="172">
        <f>K6-I6</f>
        <v>184</v>
      </c>
      <c r="K6" s="172">
        <v>234</v>
      </c>
      <c r="L6" s="172"/>
      <c r="M6" s="172"/>
      <c r="N6" s="172"/>
      <c r="O6" s="172"/>
      <c r="P6" s="172"/>
      <c r="Q6" s="173">
        <f>IF('EnrlOS2009-10'!E6=0,0,ROUND(E6*'EnrlOS2009-10'!Q6/'EnrlOS2009-10'!E6,0))</f>
        <v>257</v>
      </c>
      <c r="R6" s="172"/>
      <c r="S6" s="172"/>
      <c r="T6" s="173">
        <f>IF('EnrlOS2009-10'!H6=0,0,ROUND(H6*'EnrlOS2009-10'!T6/'EnrlOS2009-10'!H6,0))</f>
        <v>1550</v>
      </c>
      <c r="U6" s="173"/>
      <c r="V6" s="172"/>
      <c r="W6" s="173">
        <f>IF('EnrlOS2009-10'!K6=0,0,ROUND(K6*'EnrlOS2009-10'!W6/'EnrlOS2009-10'!K6,0))</f>
        <v>3</v>
      </c>
      <c r="X6" s="171"/>
      <c r="Y6" s="173"/>
      <c r="Z6" s="173"/>
      <c r="AA6" s="172"/>
      <c r="AB6" s="172"/>
      <c r="AC6" s="173">
        <v>83</v>
      </c>
      <c r="AD6" s="172"/>
      <c r="AE6" s="172"/>
      <c r="AF6" s="173">
        <v>320</v>
      </c>
      <c r="AG6" s="172"/>
      <c r="AH6" s="172"/>
      <c r="AI6" s="172">
        <v>0</v>
      </c>
      <c r="AJ6" s="172"/>
      <c r="AK6" s="172"/>
      <c r="AL6" s="173"/>
    </row>
    <row r="7" spans="1:38" ht="18" customHeight="1" x14ac:dyDescent="0.25">
      <c r="A7" s="170">
        <v>2</v>
      </c>
      <c r="B7" s="171" t="s">
        <v>17</v>
      </c>
      <c r="C7" s="172">
        <f>IF('EnrlOS2009-10'!E7=0,0,ROUND(E7*'EnrlOS2009-10'!C7/'EnrlOS2009-10'!E7,0))</f>
        <v>1213</v>
      </c>
      <c r="D7" s="172">
        <f t="shared" ref="D7:D40" si="0">E7-C7</f>
        <v>1652</v>
      </c>
      <c r="E7" s="172">
        <v>2865</v>
      </c>
      <c r="F7" s="172">
        <f>IF('EnrlOS2009-10'!H7=0,0,ROUND(H7*'EnrlOS2009-10'!F7/'EnrlOS2009-10'!H7,0))</f>
        <v>864</v>
      </c>
      <c r="G7" s="172">
        <f t="shared" ref="G7:G40" si="1">H7-F7</f>
        <v>1426</v>
      </c>
      <c r="H7" s="172">
        <v>2290</v>
      </c>
      <c r="I7" s="172">
        <f>IF('EnrlOS2009-10'!K7=0,0,ROUND(K7*'EnrlOS2009-10'!I7/'EnrlOS2009-10'!K7,0))</f>
        <v>0</v>
      </c>
      <c r="J7" s="172">
        <f t="shared" ref="J7:J40" si="2">K7-I7</f>
        <v>0</v>
      </c>
      <c r="K7" s="172"/>
      <c r="L7" s="172"/>
      <c r="M7" s="172"/>
      <c r="N7" s="172"/>
      <c r="O7" s="172"/>
      <c r="P7" s="172"/>
      <c r="Q7" s="173">
        <f>IF('EnrlOS2009-10'!E7=0,0,ROUND(E7*'EnrlOS2009-10'!Q7/'EnrlOS2009-10'!E7,0))</f>
        <v>12</v>
      </c>
      <c r="R7" s="172"/>
      <c r="S7" s="172"/>
      <c r="T7" s="173">
        <f>IF('EnrlOS2009-10'!H7=0,0,ROUND(H7*'EnrlOS2009-10'!T7/'EnrlOS2009-10'!H7,0))</f>
        <v>21</v>
      </c>
      <c r="U7" s="173"/>
      <c r="V7" s="173"/>
      <c r="W7" s="173">
        <f>IF('EnrlOS2009-10'!K7=0,0,ROUND(K7*'EnrlOS2009-10'!W7/'EnrlOS2009-10'!K7,0))</f>
        <v>0</v>
      </c>
      <c r="X7" s="171"/>
      <c r="Y7" s="173"/>
      <c r="Z7" s="173"/>
      <c r="AA7" s="172"/>
      <c r="AB7" s="172"/>
      <c r="AC7" s="173">
        <v>1228</v>
      </c>
      <c r="AD7" s="172"/>
      <c r="AE7" s="172"/>
      <c r="AF7" s="173">
        <v>1038</v>
      </c>
      <c r="AG7" s="173"/>
      <c r="AH7" s="173"/>
      <c r="AI7" s="172">
        <v>0</v>
      </c>
      <c r="AJ7" s="172"/>
      <c r="AK7" s="172"/>
      <c r="AL7" s="173"/>
    </row>
    <row r="8" spans="1:38" ht="18" customHeight="1" x14ac:dyDescent="0.25">
      <c r="A8" s="170">
        <v>3</v>
      </c>
      <c r="B8" s="171" t="s">
        <v>49</v>
      </c>
      <c r="C8" s="172">
        <f>IF('EnrlOS2009-10'!E8=0,0,ROUND(E8*'EnrlOS2009-10'!C8/'EnrlOS2009-10'!E8,0))</f>
        <v>1248</v>
      </c>
      <c r="D8" s="172">
        <f t="shared" si="0"/>
        <v>728</v>
      </c>
      <c r="E8" s="172">
        <v>1976</v>
      </c>
      <c r="F8" s="172">
        <f>IF('EnrlOS2009-10'!H8=0,0,ROUND(H8*'EnrlOS2009-10'!F8/'EnrlOS2009-10'!H8,0))</f>
        <v>1359</v>
      </c>
      <c r="G8" s="172">
        <f t="shared" si="1"/>
        <v>592</v>
      </c>
      <c r="H8" s="172">
        <v>1951</v>
      </c>
      <c r="I8" s="172">
        <f>IF('EnrlOS2009-10'!K8=0,0,ROUND(K8*'EnrlOS2009-10'!I8/'EnrlOS2009-10'!K8,0))</f>
        <v>134</v>
      </c>
      <c r="J8" s="172">
        <f t="shared" si="2"/>
        <v>23</v>
      </c>
      <c r="K8" s="172">
        <v>157</v>
      </c>
      <c r="L8" s="172"/>
      <c r="M8" s="172"/>
      <c r="N8" s="172"/>
      <c r="O8" s="172"/>
      <c r="P8" s="172"/>
      <c r="Q8" s="173">
        <f>IF('EnrlOS2009-10'!E8=0,0,ROUND(E8*'EnrlOS2009-10'!Q8/'EnrlOS2009-10'!E8,0))</f>
        <v>101</v>
      </c>
      <c r="R8" s="172"/>
      <c r="S8" s="172"/>
      <c r="T8" s="173">
        <f>IF('EnrlOS2009-10'!H8=0,0,ROUND(H8*'EnrlOS2009-10'!T8/'EnrlOS2009-10'!H8,0))</f>
        <v>161</v>
      </c>
      <c r="U8" s="173"/>
      <c r="V8" s="173"/>
      <c r="W8" s="173">
        <f>IF('EnrlOS2009-10'!K8=0,0,ROUND(K8*'EnrlOS2009-10'!W8/'EnrlOS2009-10'!K8,0))</f>
        <v>0</v>
      </c>
      <c r="X8" s="171"/>
      <c r="Y8" s="173"/>
      <c r="Z8" s="173"/>
      <c r="AA8" s="172"/>
      <c r="AB8" s="172"/>
      <c r="AC8" s="173">
        <v>399</v>
      </c>
      <c r="AD8" s="172"/>
      <c r="AE8" s="172"/>
      <c r="AF8" s="173">
        <v>286</v>
      </c>
      <c r="AG8" s="173"/>
      <c r="AH8" s="173"/>
      <c r="AI8" s="172">
        <v>0</v>
      </c>
      <c r="AJ8" s="172"/>
      <c r="AK8" s="172"/>
      <c r="AL8" s="173"/>
    </row>
    <row r="9" spans="1:38" ht="18" customHeight="1" x14ac:dyDescent="0.25">
      <c r="A9" s="170">
        <v>4</v>
      </c>
      <c r="B9" s="174" t="s">
        <v>50</v>
      </c>
      <c r="C9" s="172">
        <f>IF('EnrlOS2009-10'!E9=0,0,ROUND(E9*'EnrlOS2009-10'!C9/'EnrlOS2009-10'!E9,0))</f>
        <v>10336</v>
      </c>
      <c r="D9" s="172">
        <f t="shared" si="0"/>
        <v>5623</v>
      </c>
      <c r="E9" s="172">
        <v>15959</v>
      </c>
      <c r="F9" s="172">
        <f>IF('EnrlOS2009-10'!H9=0,0,ROUND(H9*'EnrlOS2009-10'!F9/'EnrlOS2009-10'!H9,0))</f>
        <v>11249</v>
      </c>
      <c r="G9" s="172">
        <f t="shared" si="1"/>
        <v>5530</v>
      </c>
      <c r="H9" s="172">
        <v>16779</v>
      </c>
      <c r="I9" s="172">
        <f>IF('EnrlOS2009-10'!K9=0,0,ROUND(K9*'EnrlOS2009-10'!I9/'EnrlOS2009-10'!K9,0))</f>
        <v>472</v>
      </c>
      <c r="J9" s="172">
        <f t="shared" si="2"/>
        <v>655</v>
      </c>
      <c r="K9" s="172">
        <v>1127</v>
      </c>
      <c r="L9" s="172"/>
      <c r="M9" s="172"/>
      <c r="N9" s="172"/>
      <c r="O9" s="172"/>
      <c r="P9" s="172"/>
      <c r="Q9" s="173">
        <f>IF('EnrlOS2009-10'!E9=0,0,ROUND(E9*'EnrlOS2009-10'!Q9/'EnrlOS2009-10'!E9,0))</f>
        <v>1975</v>
      </c>
      <c r="R9" s="172"/>
      <c r="S9" s="172"/>
      <c r="T9" s="173">
        <f>IF('EnrlOS2009-10'!H9=0,0,ROUND(H9*'EnrlOS2009-10'!T9/'EnrlOS2009-10'!H9,0))</f>
        <v>1467</v>
      </c>
      <c r="U9" s="173"/>
      <c r="V9" s="173"/>
      <c r="W9" s="173">
        <f>IF('EnrlOS2009-10'!K9=0,0,ROUND(K9*'EnrlOS2009-10'!W9/'EnrlOS2009-10'!K9,0))</f>
        <v>15</v>
      </c>
      <c r="X9" s="171"/>
      <c r="Y9" s="173"/>
      <c r="Z9" s="173"/>
      <c r="AA9" s="172"/>
      <c r="AB9" s="172"/>
      <c r="AC9" s="173">
        <v>92</v>
      </c>
      <c r="AD9" s="172"/>
      <c r="AE9" s="172"/>
      <c r="AF9" s="173">
        <v>117</v>
      </c>
      <c r="AG9" s="173"/>
      <c r="AH9" s="173"/>
      <c r="AI9" s="172">
        <v>4</v>
      </c>
      <c r="AJ9" s="172"/>
      <c r="AK9" s="172"/>
      <c r="AL9" s="173"/>
    </row>
    <row r="10" spans="1:38" ht="18" customHeight="1" x14ac:dyDescent="0.25">
      <c r="A10" s="170">
        <v>5</v>
      </c>
      <c r="B10" s="174" t="s">
        <v>19</v>
      </c>
      <c r="C10" s="172">
        <f>IF('EnrlOS2009-10'!E10=0,0,ROUND(E10*'EnrlOS2009-10'!C10/'EnrlOS2009-10'!E10,0))</f>
        <v>2304</v>
      </c>
      <c r="D10" s="172">
        <f t="shared" si="0"/>
        <v>1464</v>
      </c>
      <c r="E10" s="172">
        <v>3768</v>
      </c>
      <c r="F10" s="172">
        <f>IF('EnrlOS2009-10'!H10=0,0,ROUND(H10*'EnrlOS2009-10'!F10/'EnrlOS2009-10'!H10,0))</f>
        <v>992</v>
      </c>
      <c r="G10" s="172">
        <f t="shared" si="1"/>
        <v>558</v>
      </c>
      <c r="H10" s="172">
        <v>1550</v>
      </c>
      <c r="I10" s="172">
        <f>IF('EnrlOS2009-10'!K10=0,0,ROUND(K10*'EnrlOS2009-10'!I10/'EnrlOS2009-10'!K10,0))</f>
        <v>304</v>
      </c>
      <c r="J10" s="172">
        <f t="shared" si="2"/>
        <v>133</v>
      </c>
      <c r="K10" s="172">
        <v>437</v>
      </c>
      <c r="L10" s="172"/>
      <c r="M10" s="172"/>
      <c r="N10" s="172"/>
      <c r="O10" s="172"/>
      <c r="P10" s="172"/>
      <c r="Q10" s="173">
        <f>IF('EnrlOS2009-10'!E10=0,0,ROUND(E10*'EnrlOS2009-10'!Q10/'EnrlOS2009-10'!E10,0))</f>
        <v>294</v>
      </c>
      <c r="R10" s="172"/>
      <c r="S10" s="172"/>
      <c r="T10" s="173">
        <f>IF('EnrlOS2009-10'!H10=0,0,ROUND(H10*'EnrlOS2009-10'!T10/'EnrlOS2009-10'!H10,0))</f>
        <v>146</v>
      </c>
      <c r="U10" s="173"/>
      <c r="V10" s="173"/>
      <c r="W10" s="173">
        <f>IF('EnrlOS2009-10'!K10=0,0,ROUND(K10*'EnrlOS2009-10'!W10/'EnrlOS2009-10'!K10,0))</f>
        <v>0</v>
      </c>
      <c r="X10" s="171"/>
      <c r="Y10" s="173"/>
      <c r="Z10" s="173"/>
      <c r="AA10" s="172"/>
      <c r="AB10" s="172"/>
      <c r="AC10" s="173">
        <v>581</v>
      </c>
      <c r="AD10" s="172"/>
      <c r="AE10" s="172"/>
      <c r="AF10" s="173">
        <v>329</v>
      </c>
      <c r="AG10" s="173"/>
      <c r="AH10" s="173"/>
      <c r="AI10" s="172">
        <v>0</v>
      </c>
      <c r="AJ10" s="172"/>
      <c r="AK10" s="172"/>
      <c r="AL10" s="173"/>
    </row>
    <row r="11" spans="1:38" ht="18" customHeight="1" x14ac:dyDescent="0.25">
      <c r="A11" s="170">
        <v>6</v>
      </c>
      <c r="B11" s="171" t="s">
        <v>20</v>
      </c>
      <c r="C11" s="172">
        <f>IF('EnrlOS2009-10'!E11=0,0,ROUND(E11*'EnrlOS2009-10'!C11/'EnrlOS2009-10'!E11,0))</f>
        <v>2003</v>
      </c>
      <c r="D11" s="172">
        <f t="shared" si="0"/>
        <v>821</v>
      </c>
      <c r="E11" s="172">
        <v>2824</v>
      </c>
      <c r="F11" s="172">
        <f>IF('EnrlOS2009-10'!H11=0,0,ROUND(H11*'EnrlOS2009-10'!F11/'EnrlOS2009-10'!H11,0))</f>
        <v>741</v>
      </c>
      <c r="G11" s="172">
        <f t="shared" si="1"/>
        <v>385</v>
      </c>
      <c r="H11" s="172">
        <v>1126</v>
      </c>
      <c r="I11" s="172">
        <f>IF('EnrlOS2009-10'!K11=0,0,ROUND(K11*'EnrlOS2009-10'!I11/'EnrlOS2009-10'!K11,0))</f>
        <v>18</v>
      </c>
      <c r="J11" s="172">
        <f t="shared" si="2"/>
        <v>6</v>
      </c>
      <c r="K11" s="172">
        <v>24</v>
      </c>
      <c r="L11" s="172"/>
      <c r="M11" s="172"/>
      <c r="N11" s="172"/>
      <c r="O11" s="175"/>
      <c r="P11" s="175"/>
      <c r="Q11" s="173">
        <f>IF('EnrlOS2009-10'!E11=0,0,ROUND(E11*'EnrlOS2009-10'!Q11/'EnrlOS2009-10'!E11,0))</f>
        <v>26</v>
      </c>
      <c r="R11" s="175"/>
      <c r="S11" s="175"/>
      <c r="T11" s="173">
        <f>IF('EnrlOS2009-10'!H11=0,0,ROUND(H11*'EnrlOS2009-10'!T11/'EnrlOS2009-10'!H11,0))</f>
        <v>4</v>
      </c>
      <c r="U11" s="173"/>
      <c r="V11" s="173"/>
      <c r="W11" s="173">
        <f>IF('EnrlOS2009-10'!K11=0,0,ROUND(K11*'EnrlOS2009-10'!W11/'EnrlOS2009-10'!K11,0))</f>
        <v>0</v>
      </c>
      <c r="X11" s="171"/>
      <c r="Y11" s="173"/>
      <c r="Z11" s="173"/>
      <c r="AA11" s="175"/>
      <c r="AB11" s="175"/>
      <c r="AC11" s="173">
        <v>36</v>
      </c>
      <c r="AD11" s="175"/>
      <c r="AE11" s="175"/>
      <c r="AF11" s="173">
        <v>3</v>
      </c>
      <c r="AG11" s="173"/>
      <c r="AH11" s="173"/>
      <c r="AI11" s="172">
        <v>0</v>
      </c>
      <c r="AJ11" s="172"/>
      <c r="AK11" s="172"/>
      <c r="AL11" s="173"/>
    </row>
    <row r="12" spans="1:38" ht="18" customHeight="1" x14ac:dyDescent="0.25">
      <c r="A12" s="170">
        <v>7</v>
      </c>
      <c r="B12" s="171" t="s">
        <v>21</v>
      </c>
      <c r="C12" s="172">
        <f>IF('EnrlOS2009-10'!E12=0,0,ROUND(E12*'EnrlOS2009-10'!C12/'EnrlOS2009-10'!E12,0))</f>
        <v>1057</v>
      </c>
      <c r="D12" s="172">
        <f t="shared" si="0"/>
        <v>435</v>
      </c>
      <c r="E12" s="172">
        <v>1492</v>
      </c>
      <c r="F12" s="172">
        <f>IF('EnrlOS2009-10'!H12=0,0,ROUND(H12*'EnrlOS2009-10'!F12/'EnrlOS2009-10'!H12,0))</f>
        <v>788</v>
      </c>
      <c r="G12" s="172">
        <f t="shared" si="1"/>
        <v>339</v>
      </c>
      <c r="H12" s="172">
        <v>1127</v>
      </c>
      <c r="I12" s="172">
        <f>IF('EnrlOS2009-10'!K12=0,0,ROUND(K12*'EnrlOS2009-10'!I12/'EnrlOS2009-10'!K12,0))</f>
        <v>76</v>
      </c>
      <c r="J12" s="172">
        <f t="shared" si="2"/>
        <v>116</v>
      </c>
      <c r="K12" s="172">
        <v>192</v>
      </c>
      <c r="L12" s="172"/>
      <c r="M12" s="172"/>
      <c r="N12" s="172"/>
      <c r="O12" s="172"/>
      <c r="P12" s="172"/>
      <c r="Q12" s="173">
        <f>IF('EnrlOS2009-10'!E12=0,0,ROUND(E12*'EnrlOS2009-10'!Q12/'EnrlOS2009-10'!E12,0))</f>
        <v>502</v>
      </c>
      <c r="R12" s="172"/>
      <c r="S12" s="172"/>
      <c r="T12" s="173">
        <f>IF('EnrlOS2009-10'!H12=0,0,ROUND(H12*'EnrlOS2009-10'!T12/'EnrlOS2009-10'!H12,0))</f>
        <v>36</v>
      </c>
      <c r="U12" s="173"/>
      <c r="V12" s="173"/>
      <c r="W12" s="173">
        <f>IF('EnrlOS2009-10'!K12=0,0,ROUND(K12*'EnrlOS2009-10'!W12/'EnrlOS2009-10'!K12,0))</f>
        <v>10</v>
      </c>
      <c r="X12" s="171"/>
      <c r="Y12" s="173"/>
      <c r="Z12" s="173"/>
      <c r="AA12" s="172"/>
      <c r="AB12" s="172"/>
      <c r="AC12" s="173">
        <v>44</v>
      </c>
      <c r="AD12" s="172"/>
      <c r="AE12" s="172"/>
      <c r="AF12" s="173">
        <v>10</v>
      </c>
      <c r="AG12" s="173"/>
      <c r="AH12" s="173"/>
      <c r="AI12" s="172">
        <v>10</v>
      </c>
      <c r="AJ12" s="172"/>
      <c r="AK12" s="172"/>
      <c r="AL12" s="173"/>
    </row>
    <row r="13" spans="1:38" ht="18" customHeight="1" x14ac:dyDescent="0.25">
      <c r="A13" s="170">
        <v>8</v>
      </c>
      <c r="B13" s="171" t="s">
        <v>22</v>
      </c>
      <c r="C13" s="172">
        <f>IF('EnrlOS2009-10'!E13=0,0,ROUND(E13*'EnrlOS2009-10'!C13/'EnrlOS2009-10'!E13,0))</f>
        <v>31125</v>
      </c>
      <c r="D13" s="172">
        <f t="shared" si="0"/>
        <v>7462</v>
      </c>
      <c r="E13" s="172">
        <v>38587</v>
      </c>
      <c r="F13" s="172">
        <f>IF('EnrlOS2009-10'!H13=0,0,ROUND(H13*'EnrlOS2009-10'!F13/'EnrlOS2009-10'!H13,0))</f>
        <v>31958</v>
      </c>
      <c r="G13" s="172">
        <f t="shared" si="1"/>
        <v>8910</v>
      </c>
      <c r="H13" s="172">
        <v>40868</v>
      </c>
      <c r="I13" s="172">
        <f>IF('EnrlOS2009-10'!K13=0,0,ROUND(K13*'EnrlOS2009-10'!I13/'EnrlOS2009-10'!K13,0))</f>
        <v>173</v>
      </c>
      <c r="J13" s="172">
        <f t="shared" si="2"/>
        <v>716</v>
      </c>
      <c r="K13" s="172">
        <v>889</v>
      </c>
      <c r="L13" s="172"/>
      <c r="M13" s="172"/>
      <c r="N13" s="172"/>
      <c r="O13" s="172"/>
      <c r="P13" s="172"/>
      <c r="Q13" s="173">
        <f>IF('EnrlOS2009-10'!E13=0,0,ROUND(E13*'EnrlOS2009-10'!Q13/'EnrlOS2009-10'!E13,0))</f>
        <v>6576</v>
      </c>
      <c r="R13" s="172"/>
      <c r="S13" s="172"/>
      <c r="T13" s="173">
        <f>IF('EnrlOS2009-10'!H13=0,0,ROUND(H13*'EnrlOS2009-10'!T13/'EnrlOS2009-10'!H13,0))</f>
        <v>5972</v>
      </c>
      <c r="U13" s="173"/>
      <c r="V13" s="173"/>
      <c r="W13" s="173">
        <f>IF('EnrlOS2009-10'!K13=0,0,ROUND(K13*'EnrlOS2009-10'!W13/'EnrlOS2009-10'!K13,0))</f>
        <v>64</v>
      </c>
      <c r="X13" s="171"/>
      <c r="Y13" s="173"/>
      <c r="Z13" s="173"/>
      <c r="AA13" s="172"/>
      <c r="AB13" s="172"/>
      <c r="AC13" s="173">
        <v>87</v>
      </c>
      <c r="AD13" s="172"/>
      <c r="AE13" s="172"/>
      <c r="AF13" s="173">
        <v>43</v>
      </c>
      <c r="AG13" s="173"/>
      <c r="AH13" s="173"/>
      <c r="AI13" s="172">
        <v>7</v>
      </c>
      <c r="AJ13" s="172"/>
      <c r="AK13" s="172"/>
      <c r="AL13" s="173"/>
    </row>
    <row r="14" spans="1:38" ht="18" customHeight="1" x14ac:dyDescent="0.25">
      <c r="A14" s="170">
        <v>9</v>
      </c>
      <c r="B14" s="171" t="s">
        <v>51</v>
      </c>
      <c r="C14" s="172">
        <f>IF('EnrlOS2009-10'!E14=0,0,ROUND(E14*'EnrlOS2009-10'!C14/'EnrlOS2009-10'!E14,0))</f>
        <v>2418</v>
      </c>
      <c r="D14" s="172">
        <f t="shared" si="0"/>
        <v>1196</v>
      </c>
      <c r="E14" s="172">
        <v>3614</v>
      </c>
      <c r="F14" s="172">
        <f>IF('EnrlOS2009-10'!H14=0,0,ROUND(H14*'EnrlOS2009-10'!F14/'EnrlOS2009-10'!H14,0))</f>
        <v>6596</v>
      </c>
      <c r="G14" s="172">
        <f t="shared" si="1"/>
        <v>3521</v>
      </c>
      <c r="H14" s="172">
        <v>10117</v>
      </c>
      <c r="I14" s="172">
        <f>IF('EnrlOS2009-10'!K14=0,0,ROUND(K14*'EnrlOS2009-10'!I14/'EnrlOS2009-10'!K14,0))</f>
        <v>487</v>
      </c>
      <c r="J14" s="172">
        <f t="shared" si="2"/>
        <v>349</v>
      </c>
      <c r="K14" s="172">
        <v>836</v>
      </c>
      <c r="L14" s="172"/>
      <c r="M14" s="172"/>
      <c r="N14" s="172"/>
      <c r="O14" s="172"/>
      <c r="P14" s="172"/>
      <c r="Q14" s="173">
        <f>IF('EnrlOS2009-10'!E14=0,0,ROUND(E14*'EnrlOS2009-10'!Q14/'EnrlOS2009-10'!E14,0))</f>
        <v>845</v>
      </c>
      <c r="R14" s="172"/>
      <c r="S14" s="172"/>
      <c r="T14" s="173">
        <f>IF('EnrlOS2009-10'!H14=0,0,ROUND(H14*'EnrlOS2009-10'!T14/'EnrlOS2009-10'!H14,0))</f>
        <v>2102</v>
      </c>
      <c r="U14" s="173"/>
      <c r="V14" s="173"/>
      <c r="W14" s="173">
        <f>IF('EnrlOS2009-10'!K14=0,0,ROUND(K14*'EnrlOS2009-10'!W14/'EnrlOS2009-10'!K14,0))</f>
        <v>43</v>
      </c>
      <c r="X14" s="171"/>
      <c r="Y14" s="173"/>
      <c r="Z14" s="173"/>
      <c r="AA14" s="172"/>
      <c r="AB14" s="172"/>
      <c r="AC14" s="173">
        <v>134</v>
      </c>
      <c r="AD14" s="172"/>
      <c r="AE14" s="172"/>
      <c r="AF14" s="173">
        <v>518</v>
      </c>
      <c r="AG14" s="173"/>
      <c r="AH14" s="173"/>
      <c r="AI14" s="172">
        <v>30</v>
      </c>
      <c r="AJ14" s="172"/>
      <c r="AK14" s="172"/>
      <c r="AL14" s="173"/>
    </row>
    <row r="15" spans="1:38" ht="18" customHeight="1" x14ac:dyDescent="0.25">
      <c r="A15" s="170">
        <v>10</v>
      </c>
      <c r="B15" s="171" t="s">
        <v>52</v>
      </c>
      <c r="C15" s="172">
        <f>IF('EnrlOS2009-10'!E15=0,0,ROUND(E15*'EnrlOS2009-10'!C15/'EnrlOS2009-10'!E15,0))</f>
        <v>1468</v>
      </c>
      <c r="D15" s="172">
        <f t="shared" si="0"/>
        <v>371</v>
      </c>
      <c r="E15" s="172">
        <v>1839</v>
      </c>
      <c r="F15" s="172">
        <f>IF('EnrlOS2009-10'!H15=0,0,ROUND(H15*'EnrlOS2009-10'!F15/'EnrlOS2009-10'!H15,0))</f>
        <v>1947</v>
      </c>
      <c r="G15" s="172">
        <f t="shared" si="1"/>
        <v>1049</v>
      </c>
      <c r="H15" s="172">
        <v>2996</v>
      </c>
      <c r="I15" s="172">
        <f>IF('EnrlOS2009-10'!K15=0,0,ROUND(K15*'EnrlOS2009-10'!I15/'EnrlOS2009-10'!K15,0))</f>
        <v>96</v>
      </c>
      <c r="J15" s="172">
        <f t="shared" si="2"/>
        <v>133</v>
      </c>
      <c r="K15" s="172">
        <v>229</v>
      </c>
      <c r="L15" s="172"/>
      <c r="M15" s="172"/>
      <c r="N15" s="172"/>
      <c r="O15" s="172"/>
      <c r="P15" s="172"/>
      <c r="Q15" s="173">
        <f>IF('EnrlOS2009-10'!E15=0,0,ROUND(E15*'EnrlOS2009-10'!Q15/'EnrlOS2009-10'!E15,0))</f>
        <v>152</v>
      </c>
      <c r="R15" s="172"/>
      <c r="S15" s="172"/>
      <c r="T15" s="173">
        <f>IF('EnrlOS2009-10'!H15=0,0,ROUND(H15*'EnrlOS2009-10'!T15/'EnrlOS2009-10'!H15,0))</f>
        <v>249</v>
      </c>
      <c r="U15" s="173"/>
      <c r="V15" s="173"/>
      <c r="W15" s="173">
        <f>IF('EnrlOS2009-10'!K15=0,0,ROUND(K15*'EnrlOS2009-10'!W15/'EnrlOS2009-10'!K15,0))</f>
        <v>7</v>
      </c>
      <c r="X15" s="171"/>
      <c r="Y15" s="173"/>
      <c r="Z15" s="173"/>
      <c r="AA15" s="172"/>
      <c r="AB15" s="172"/>
      <c r="AC15" s="173">
        <v>88</v>
      </c>
      <c r="AD15" s="172"/>
      <c r="AE15" s="172"/>
      <c r="AF15" s="173">
        <v>188</v>
      </c>
      <c r="AG15" s="173"/>
      <c r="AH15" s="173"/>
      <c r="AI15" s="172">
        <v>0</v>
      </c>
      <c r="AJ15" s="172"/>
      <c r="AK15" s="172"/>
      <c r="AL15" s="173"/>
    </row>
    <row r="16" spans="1:38" ht="18" customHeight="1" x14ac:dyDescent="0.25">
      <c r="A16" s="170">
        <v>11</v>
      </c>
      <c r="B16" s="171" t="s">
        <v>53</v>
      </c>
      <c r="C16" s="172">
        <f>IF('EnrlOS2009-10'!E16=0,0,ROUND(E16*'EnrlOS2009-10'!C16/'EnrlOS2009-10'!E16,0))</f>
        <v>1999</v>
      </c>
      <c r="D16" s="172">
        <f t="shared" si="0"/>
        <v>1690</v>
      </c>
      <c r="E16" s="172">
        <v>3689</v>
      </c>
      <c r="F16" s="172">
        <f>IF('EnrlOS2009-10'!H16=0,0,ROUND(H16*'EnrlOS2009-10'!F16/'EnrlOS2009-10'!H16,0))</f>
        <v>2628</v>
      </c>
      <c r="G16" s="172">
        <f t="shared" si="1"/>
        <v>783</v>
      </c>
      <c r="H16" s="172">
        <v>3411</v>
      </c>
      <c r="I16" s="172">
        <f>IF('EnrlOS2009-10'!K16=0,0,ROUND(K16*'EnrlOS2009-10'!I16/'EnrlOS2009-10'!K16,0))</f>
        <v>191</v>
      </c>
      <c r="J16" s="172">
        <f t="shared" si="2"/>
        <v>83</v>
      </c>
      <c r="K16" s="172">
        <v>274</v>
      </c>
      <c r="L16" s="172"/>
      <c r="M16" s="172"/>
      <c r="N16" s="172"/>
      <c r="O16" s="172"/>
      <c r="P16" s="175"/>
      <c r="Q16" s="173">
        <f>IF('EnrlOS2009-10'!E16=0,0,ROUND(E16*'EnrlOS2009-10'!Q16/'EnrlOS2009-10'!E16,0))</f>
        <v>268</v>
      </c>
      <c r="R16" s="172"/>
      <c r="S16" s="175"/>
      <c r="T16" s="173">
        <f>IF('EnrlOS2009-10'!H16=0,0,ROUND(H16*'EnrlOS2009-10'!T16/'EnrlOS2009-10'!H16,0))</f>
        <v>236</v>
      </c>
      <c r="U16" s="173"/>
      <c r="V16" s="173"/>
      <c r="W16" s="173">
        <f>IF('EnrlOS2009-10'!K16=0,0,ROUND(K16*'EnrlOS2009-10'!W16/'EnrlOS2009-10'!K16,0))</f>
        <v>3</v>
      </c>
      <c r="X16" s="171"/>
      <c r="Y16" s="173"/>
      <c r="Z16" s="173"/>
      <c r="AA16" s="172"/>
      <c r="AB16" s="175"/>
      <c r="AC16" s="173">
        <v>267</v>
      </c>
      <c r="AD16" s="172"/>
      <c r="AE16" s="175"/>
      <c r="AF16" s="173">
        <v>118</v>
      </c>
      <c r="AG16" s="173"/>
      <c r="AH16" s="173"/>
      <c r="AI16" s="172">
        <v>2</v>
      </c>
      <c r="AJ16" s="172"/>
      <c r="AK16" s="172"/>
      <c r="AL16" s="173"/>
    </row>
    <row r="17" spans="1:38" ht="18" customHeight="1" x14ac:dyDescent="0.25">
      <c r="A17" s="170">
        <v>12</v>
      </c>
      <c r="B17" s="171" t="s">
        <v>25</v>
      </c>
      <c r="C17" s="172">
        <f>IF('EnrlOS2009-10'!E17=0,0,ROUND(E17*'EnrlOS2009-10'!C17/'EnrlOS2009-10'!E17,0))</f>
        <v>505</v>
      </c>
      <c r="D17" s="172">
        <f t="shared" si="0"/>
        <v>202</v>
      </c>
      <c r="E17" s="172">
        <v>707</v>
      </c>
      <c r="F17" s="172">
        <f>IF('EnrlOS2009-10'!H17=0,0,ROUND(H17*'EnrlOS2009-10'!F17/'EnrlOS2009-10'!H17,0))</f>
        <v>1473</v>
      </c>
      <c r="G17" s="172">
        <f t="shared" si="1"/>
        <v>719</v>
      </c>
      <c r="H17" s="172">
        <v>2192</v>
      </c>
      <c r="I17" s="172">
        <f>IF('EnrlOS2009-10'!K17=0,0,ROUND(K17*'EnrlOS2009-10'!I17/'EnrlOS2009-10'!K17,0))</f>
        <v>152</v>
      </c>
      <c r="J17" s="172">
        <f t="shared" si="2"/>
        <v>217</v>
      </c>
      <c r="K17" s="172">
        <v>369</v>
      </c>
      <c r="L17" s="172"/>
      <c r="M17" s="172"/>
      <c r="N17" s="172"/>
      <c r="O17" s="172"/>
      <c r="P17" s="172"/>
      <c r="Q17" s="173">
        <f>IF('EnrlOS2009-10'!E17=0,0,ROUND(E17*'EnrlOS2009-10'!Q17/'EnrlOS2009-10'!E17,0))</f>
        <v>23</v>
      </c>
      <c r="R17" s="172"/>
      <c r="S17" s="172"/>
      <c r="T17" s="173">
        <f>IF('EnrlOS2009-10'!H17=0,0,ROUND(H17*'EnrlOS2009-10'!T17/'EnrlOS2009-10'!H17,0))</f>
        <v>222</v>
      </c>
      <c r="U17" s="173"/>
      <c r="V17" s="173"/>
      <c r="W17" s="173">
        <f>IF('EnrlOS2009-10'!K17=0,0,ROUND(K17*'EnrlOS2009-10'!W17/'EnrlOS2009-10'!K17,0))</f>
        <v>41</v>
      </c>
      <c r="X17" s="171"/>
      <c r="Y17" s="173"/>
      <c r="Z17" s="173"/>
      <c r="AA17" s="172"/>
      <c r="AB17" s="172"/>
      <c r="AC17" s="173">
        <v>11</v>
      </c>
      <c r="AD17" s="172"/>
      <c r="AE17" s="172"/>
      <c r="AF17" s="173">
        <v>64</v>
      </c>
      <c r="AG17" s="173"/>
      <c r="AH17" s="173"/>
      <c r="AI17" s="172">
        <v>3</v>
      </c>
      <c r="AJ17" s="172"/>
      <c r="AK17" s="172"/>
      <c r="AL17" s="173"/>
    </row>
    <row r="18" spans="1:38" ht="18" customHeight="1" x14ac:dyDescent="0.25">
      <c r="A18" s="170">
        <v>13</v>
      </c>
      <c r="B18" s="171" t="s">
        <v>54</v>
      </c>
      <c r="C18" s="172">
        <f>IF('EnrlOS2009-10'!E18=0,0,ROUND(E18*'EnrlOS2009-10'!C18/'EnrlOS2009-10'!E18,0))</f>
        <v>5788</v>
      </c>
      <c r="D18" s="172">
        <f t="shared" si="0"/>
        <v>1209</v>
      </c>
      <c r="E18" s="172">
        <v>6997</v>
      </c>
      <c r="F18" s="172">
        <f>IF('EnrlOS2009-10'!H18=0,0,ROUND(H18*'EnrlOS2009-10'!F18/'EnrlOS2009-10'!H18,0))</f>
        <v>8045</v>
      </c>
      <c r="G18" s="172">
        <f t="shared" si="1"/>
        <v>2420</v>
      </c>
      <c r="H18" s="172">
        <v>10465</v>
      </c>
      <c r="I18" s="172">
        <f>IF('EnrlOS2009-10'!K18=0,0,ROUND(K18*'EnrlOS2009-10'!I18/'EnrlOS2009-10'!K18,0))</f>
        <v>575</v>
      </c>
      <c r="J18" s="172">
        <f t="shared" si="2"/>
        <v>1064</v>
      </c>
      <c r="K18" s="172">
        <v>1639</v>
      </c>
      <c r="L18" s="172"/>
      <c r="M18" s="172"/>
      <c r="N18" s="172"/>
      <c r="O18" s="172"/>
      <c r="P18" s="172"/>
      <c r="Q18" s="173">
        <f>IF('EnrlOS2009-10'!E18=0,0,ROUND(E18*'EnrlOS2009-10'!Q18/'EnrlOS2009-10'!E18,0))</f>
        <v>63</v>
      </c>
      <c r="R18" s="172"/>
      <c r="S18" s="172"/>
      <c r="T18" s="173">
        <f>IF('EnrlOS2009-10'!H18=0,0,ROUND(H18*'EnrlOS2009-10'!T18/'EnrlOS2009-10'!H18,0))</f>
        <v>516</v>
      </c>
      <c r="U18" s="173"/>
      <c r="V18" s="173"/>
      <c r="W18" s="173">
        <f>IF('EnrlOS2009-10'!K18=0,0,ROUND(K18*'EnrlOS2009-10'!W18/'EnrlOS2009-10'!K18,0))</f>
        <v>155</v>
      </c>
      <c r="X18" s="171"/>
      <c r="Y18" s="173"/>
      <c r="Z18" s="173"/>
      <c r="AA18" s="172"/>
      <c r="AB18" s="172"/>
      <c r="AC18" s="173">
        <v>87</v>
      </c>
      <c r="AD18" s="172"/>
      <c r="AE18" s="172"/>
      <c r="AF18" s="173">
        <v>76</v>
      </c>
      <c r="AG18" s="173"/>
      <c r="AH18" s="173"/>
      <c r="AI18" s="172">
        <v>18</v>
      </c>
      <c r="AJ18" s="172"/>
      <c r="AK18" s="172"/>
      <c r="AL18" s="173"/>
    </row>
    <row r="19" spans="1:38" ht="18" customHeight="1" x14ac:dyDescent="0.25">
      <c r="A19" s="170">
        <v>14</v>
      </c>
      <c r="B19" s="171" t="s">
        <v>27</v>
      </c>
      <c r="C19" s="172">
        <f>IF('EnrlOS2009-10'!E19=0,0,ROUND(E19*'EnrlOS2009-10'!C19/'EnrlOS2009-10'!E19,0))</f>
        <v>7792</v>
      </c>
      <c r="D19" s="172">
        <f t="shared" si="0"/>
        <v>4377</v>
      </c>
      <c r="E19" s="172">
        <v>12169</v>
      </c>
      <c r="F19" s="172">
        <f>IF('EnrlOS2009-10'!H19=0,0,ROUND(H19*'EnrlOS2009-10'!F19/'EnrlOS2009-10'!H19,0))</f>
        <v>3673</v>
      </c>
      <c r="G19" s="172">
        <f t="shared" si="1"/>
        <v>1982</v>
      </c>
      <c r="H19" s="172">
        <v>5655</v>
      </c>
      <c r="I19" s="172">
        <f>IF('EnrlOS2009-10'!K19=0,0,ROUND(K19*'EnrlOS2009-10'!I19/'EnrlOS2009-10'!K19,0))</f>
        <v>877</v>
      </c>
      <c r="J19" s="172">
        <f t="shared" si="2"/>
        <v>501</v>
      </c>
      <c r="K19" s="172">
        <v>1378</v>
      </c>
      <c r="L19" s="172"/>
      <c r="M19" s="172"/>
      <c r="N19" s="172"/>
      <c r="O19" s="172"/>
      <c r="P19" s="172"/>
      <c r="Q19" s="173">
        <f>IF('EnrlOS2009-10'!E19=0,0,ROUND(E19*'EnrlOS2009-10'!Q19/'EnrlOS2009-10'!E19,0))</f>
        <v>1818</v>
      </c>
      <c r="R19" s="172"/>
      <c r="S19" s="172"/>
      <c r="T19" s="173">
        <f>IF('EnrlOS2009-10'!H19=0,0,ROUND(H19*'EnrlOS2009-10'!T19/'EnrlOS2009-10'!H19,0))</f>
        <v>586</v>
      </c>
      <c r="U19" s="173"/>
      <c r="V19" s="173"/>
      <c r="W19" s="173">
        <f>IF('EnrlOS2009-10'!K19=0,0,ROUND(K19*'EnrlOS2009-10'!W19/'EnrlOS2009-10'!K19,0))</f>
        <v>0</v>
      </c>
      <c r="X19" s="171"/>
      <c r="Y19" s="173"/>
      <c r="Z19" s="173"/>
      <c r="AA19" s="172"/>
      <c r="AB19" s="172"/>
      <c r="AC19" s="173">
        <v>1025</v>
      </c>
      <c r="AD19" s="172"/>
      <c r="AE19" s="172"/>
      <c r="AF19" s="173">
        <v>380</v>
      </c>
      <c r="AG19" s="173"/>
      <c r="AH19" s="173"/>
      <c r="AI19" s="172">
        <v>1</v>
      </c>
      <c r="AJ19" s="172"/>
      <c r="AK19" s="172"/>
      <c r="AL19" s="173"/>
    </row>
    <row r="20" spans="1:38" ht="18" customHeight="1" x14ac:dyDescent="0.25">
      <c r="A20" s="170">
        <v>15</v>
      </c>
      <c r="B20" s="171" t="s">
        <v>28</v>
      </c>
      <c r="C20" s="172">
        <f>IF('EnrlOS2009-10'!E20=0,0,ROUND(E20*'EnrlOS2009-10'!C20/'EnrlOS2009-10'!E20,0))</f>
        <v>4829</v>
      </c>
      <c r="D20" s="172">
        <f t="shared" si="0"/>
        <v>2227</v>
      </c>
      <c r="E20" s="172">
        <v>7056</v>
      </c>
      <c r="F20" s="172">
        <f>IF('EnrlOS2009-10'!H20=0,0,ROUND(H20*'EnrlOS2009-10'!F20/'EnrlOS2009-10'!H20,0))</f>
        <v>2759</v>
      </c>
      <c r="G20" s="172">
        <f t="shared" si="1"/>
        <v>1314</v>
      </c>
      <c r="H20" s="172">
        <v>4073</v>
      </c>
      <c r="I20" s="172">
        <f>IF('EnrlOS2009-10'!K20=0,0,ROUND(K20*'EnrlOS2009-10'!I20/'EnrlOS2009-10'!K20,0))</f>
        <v>262</v>
      </c>
      <c r="J20" s="172">
        <f t="shared" si="2"/>
        <v>198</v>
      </c>
      <c r="K20" s="172">
        <v>460</v>
      </c>
      <c r="L20" s="172"/>
      <c r="M20" s="172"/>
      <c r="N20" s="172"/>
      <c r="O20" s="176"/>
      <c r="P20" s="176"/>
      <c r="Q20" s="173">
        <f>IF('EnrlOS2009-10'!E20=0,0,ROUND(E20*'EnrlOS2009-10'!Q20/'EnrlOS2009-10'!E20,0))</f>
        <v>429</v>
      </c>
      <c r="R20" s="176"/>
      <c r="S20" s="176"/>
      <c r="T20" s="173">
        <f>IF('EnrlOS2009-10'!H20=0,0,ROUND(H20*'EnrlOS2009-10'!T20/'EnrlOS2009-10'!H20,0))</f>
        <v>191</v>
      </c>
      <c r="U20" s="173"/>
      <c r="V20" s="173"/>
      <c r="W20" s="173">
        <f>IF('EnrlOS2009-10'!K20=0,0,ROUND(K20*'EnrlOS2009-10'!W20/'EnrlOS2009-10'!K20,0))</f>
        <v>42</v>
      </c>
      <c r="X20" s="171"/>
      <c r="Y20" s="173"/>
      <c r="Z20" s="173"/>
      <c r="AA20" s="176"/>
      <c r="AB20" s="176"/>
      <c r="AC20" s="173">
        <v>65</v>
      </c>
      <c r="AD20" s="176"/>
      <c r="AE20" s="176"/>
      <c r="AF20" s="173">
        <v>40</v>
      </c>
      <c r="AG20" s="173"/>
      <c r="AH20" s="173"/>
      <c r="AI20" s="172">
        <v>51</v>
      </c>
      <c r="AJ20" s="172"/>
      <c r="AK20" s="172"/>
      <c r="AL20" s="173"/>
    </row>
    <row r="21" spans="1:38" ht="18" customHeight="1" x14ac:dyDescent="0.25">
      <c r="A21" s="170">
        <v>16</v>
      </c>
      <c r="B21" s="171" t="s">
        <v>29</v>
      </c>
      <c r="C21" s="172">
        <f>IF('EnrlOS2009-10'!E21=0,0,ROUND(E21*'EnrlOS2009-10'!C21/'EnrlOS2009-10'!E21,0))</f>
        <v>1659</v>
      </c>
      <c r="D21" s="172">
        <f t="shared" si="0"/>
        <v>1155</v>
      </c>
      <c r="E21" s="172">
        <v>2814</v>
      </c>
      <c r="F21" s="172">
        <f>IF('EnrlOS2009-10'!H21=0,0,ROUND(H21*'EnrlOS2009-10'!F21/'EnrlOS2009-10'!H21,0))</f>
        <v>1304</v>
      </c>
      <c r="G21" s="172">
        <f t="shared" si="1"/>
        <v>848</v>
      </c>
      <c r="H21" s="172">
        <v>2152</v>
      </c>
      <c r="I21" s="172">
        <f>IF('EnrlOS2009-10'!K21=0,0,ROUND(K21*'EnrlOS2009-10'!I21/'EnrlOS2009-10'!K21,0))</f>
        <v>0</v>
      </c>
      <c r="J21" s="172">
        <f t="shared" si="2"/>
        <v>222</v>
      </c>
      <c r="K21" s="172">
        <v>222</v>
      </c>
      <c r="L21" s="172"/>
      <c r="M21" s="172"/>
      <c r="N21" s="172"/>
      <c r="O21" s="172"/>
      <c r="P21" s="172"/>
      <c r="Q21" s="173">
        <f>IF('EnrlOS2009-10'!E21=0,0,ROUND(E21*'EnrlOS2009-10'!Q21/'EnrlOS2009-10'!E21,0))</f>
        <v>393</v>
      </c>
      <c r="R21" s="172"/>
      <c r="S21" s="172"/>
      <c r="T21" s="173">
        <f>IF('EnrlOS2009-10'!H21=0,0,ROUND(H21*'EnrlOS2009-10'!T21/'EnrlOS2009-10'!H21,0))</f>
        <v>338</v>
      </c>
      <c r="U21" s="173"/>
      <c r="V21" s="173"/>
      <c r="W21" s="173">
        <f>IF('EnrlOS2009-10'!K21=0,0,ROUND(K21*'EnrlOS2009-10'!W21/'EnrlOS2009-10'!K21,0))</f>
        <v>0</v>
      </c>
      <c r="X21" s="171"/>
      <c r="Y21" s="173"/>
      <c r="Z21" s="173"/>
      <c r="AA21" s="172"/>
      <c r="AB21" s="172"/>
      <c r="AC21" s="173">
        <v>1294</v>
      </c>
      <c r="AD21" s="172"/>
      <c r="AE21" s="172"/>
      <c r="AF21" s="173">
        <v>1006</v>
      </c>
      <c r="AG21" s="173"/>
      <c r="AH21" s="173"/>
      <c r="AI21" s="172">
        <v>0</v>
      </c>
      <c r="AJ21" s="172"/>
      <c r="AK21" s="172"/>
      <c r="AL21" s="173"/>
    </row>
    <row r="22" spans="1:38" ht="18" customHeight="1" x14ac:dyDescent="0.25">
      <c r="A22" s="170">
        <v>17</v>
      </c>
      <c r="B22" s="171" t="s">
        <v>30</v>
      </c>
      <c r="C22" s="172">
        <f>IF('EnrlOS2009-10'!E22=0,0,ROUND(E22*'EnrlOS2009-10'!C22/'EnrlOS2009-10'!E22,0))</f>
        <v>775</v>
      </c>
      <c r="D22" s="172">
        <f t="shared" si="0"/>
        <v>1017</v>
      </c>
      <c r="E22" s="172">
        <v>1792</v>
      </c>
      <c r="F22" s="172">
        <f>IF('EnrlOS2009-10'!H22=0,0,ROUND(H22*'EnrlOS2009-10'!F22/'EnrlOS2009-10'!H22,0))</f>
        <v>49</v>
      </c>
      <c r="G22" s="172">
        <f t="shared" si="1"/>
        <v>60</v>
      </c>
      <c r="H22" s="172">
        <v>109</v>
      </c>
      <c r="I22" s="172">
        <f>IF('EnrlOS2009-10'!K22=0,0,ROUND(K22*'EnrlOS2009-10'!I22/'EnrlOS2009-10'!K22,0))</f>
        <v>0</v>
      </c>
      <c r="J22" s="172">
        <f t="shared" si="2"/>
        <v>0</v>
      </c>
      <c r="K22" s="172"/>
      <c r="L22" s="172"/>
      <c r="M22" s="172"/>
      <c r="N22" s="172"/>
      <c r="O22" s="172"/>
      <c r="P22" s="172"/>
      <c r="Q22" s="173">
        <f>IF('EnrlOS2009-10'!E22=0,0,ROUND(E22*'EnrlOS2009-10'!Q22/'EnrlOS2009-10'!E22,0))</f>
        <v>22</v>
      </c>
      <c r="R22" s="172"/>
      <c r="S22" s="172"/>
      <c r="T22" s="173">
        <f>IF('EnrlOS2009-10'!H22=0,0,ROUND(H22*'EnrlOS2009-10'!T22/'EnrlOS2009-10'!H22,0))</f>
        <v>4</v>
      </c>
      <c r="U22" s="173"/>
      <c r="V22" s="173"/>
      <c r="W22" s="173">
        <f>IF('EnrlOS2009-10'!K22=0,0,ROUND(K22*'EnrlOS2009-10'!W22/'EnrlOS2009-10'!K22,0))</f>
        <v>0</v>
      </c>
      <c r="X22" s="171"/>
      <c r="Y22" s="173"/>
      <c r="Z22" s="173"/>
      <c r="AA22" s="172"/>
      <c r="AB22" s="172"/>
      <c r="AC22" s="173">
        <v>1256</v>
      </c>
      <c r="AD22" s="172"/>
      <c r="AE22" s="172"/>
      <c r="AF22" s="173">
        <v>32</v>
      </c>
      <c r="AG22" s="173"/>
      <c r="AH22" s="173"/>
      <c r="AI22" s="172">
        <v>0</v>
      </c>
      <c r="AJ22" s="172"/>
      <c r="AK22" s="172"/>
      <c r="AL22" s="173"/>
    </row>
    <row r="23" spans="1:38" ht="18" customHeight="1" x14ac:dyDescent="0.25">
      <c r="A23" s="170">
        <v>18</v>
      </c>
      <c r="B23" s="171" t="s">
        <v>31</v>
      </c>
      <c r="C23" s="172">
        <f>IF('EnrlOS2009-10'!E23=0,0,ROUND(E23*'EnrlOS2009-10'!C23/'EnrlOS2009-10'!E23,0))</f>
        <v>1485</v>
      </c>
      <c r="D23" s="172">
        <f t="shared" si="0"/>
        <v>1506</v>
      </c>
      <c r="E23" s="172">
        <v>2991</v>
      </c>
      <c r="F23" s="172">
        <f>IF('EnrlOS2009-10'!H23=0,0,ROUND(H23*'EnrlOS2009-10'!F23/'EnrlOS2009-10'!H23,0))</f>
        <v>1415</v>
      </c>
      <c r="G23" s="172">
        <f t="shared" si="1"/>
        <v>1756</v>
      </c>
      <c r="H23" s="172">
        <v>3171</v>
      </c>
      <c r="I23" s="172">
        <f>IF('EnrlOS2009-10'!K23=0,0,ROUND(K23*'EnrlOS2009-10'!I23/'EnrlOS2009-10'!K23,0))</f>
        <v>0</v>
      </c>
      <c r="J23" s="172">
        <f t="shared" si="2"/>
        <v>0</v>
      </c>
      <c r="K23" s="172"/>
      <c r="L23" s="172"/>
      <c r="M23" s="172"/>
      <c r="N23" s="172"/>
      <c r="O23" s="175"/>
      <c r="P23" s="175"/>
      <c r="Q23" s="173">
        <f>IF('EnrlOS2009-10'!E23=0,0,ROUND(E23*'EnrlOS2009-10'!Q23/'EnrlOS2009-10'!E23,0))</f>
        <v>7</v>
      </c>
      <c r="R23" s="175"/>
      <c r="S23" s="175"/>
      <c r="T23" s="173">
        <f>IF('EnrlOS2009-10'!H23=0,0,ROUND(H23*'EnrlOS2009-10'!T23/'EnrlOS2009-10'!H23,0))</f>
        <v>6</v>
      </c>
      <c r="U23" s="173"/>
      <c r="V23" s="173"/>
      <c r="W23" s="173">
        <f>IF('EnrlOS2009-10'!K23=0,0,ROUND(K23*'EnrlOS2009-10'!W23/'EnrlOS2009-10'!K23,0))</f>
        <v>0</v>
      </c>
      <c r="X23" s="171"/>
      <c r="Y23" s="173"/>
      <c r="Z23" s="173"/>
      <c r="AA23" s="175"/>
      <c r="AB23" s="175"/>
      <c r="AC23" s="173">
        <v>2787</v>
      </c>
      <c r="AD23" s="175"/>
      <c r="AE23" s="175"/>
      <c r="AF23" s="173">
        <v>2773</v>
      </c>
      <c r="AG23" s="173"/>
      <c r="AH23" s="173"/>
      <c r="AI23" s="172">
        <v>0</v>
      </c>
      <c r="AJ23" s="172"/>
      <c r="AK23" s="172"/>
      <c r="AL23" s="173"/>
    </row>
    <row r="24" spans="1:38" ht="18" customHeight="1" x14ac:dyDescent="0.25">
      <c r="A24" s="170">
        <v>19</v>
      </c>
      <c r="B24" s="171" t="s">
        <v>55</v>
      </c>
      <c r="C24" s="172">
        <f>IF('EnrlOS2009-10'!E24=0,0,ROUND(E24*'EnrlOS2009-10'!C24/'EnrlOS2009-10'!E24,0))</f>
        <v>1893</v>
      </c>
      <c r="D24" s="172">
        <f t="shared" si="0"/>
        <v>1332</v>
      </c>
      <c r="E24" s="172">
        <v>3225</v>
      </c>
      <c r="F24" s="172">
        <f>IF('EnrlOS2009-10'!H24=0,0,ROUND(H24*'EnrlOS2009-10'!F24/'EnrlOS2009-10'!H24,0))</f>
        <v>998</v>
      </c>
      <c r="G24" s="172">
        <f t="shared" si="1"/>
        <v>693</v>
      </c>
      <c r="H24" s="172">
        <v>1691</v>
      </c>
      <c r="I24" s="172">
        <f>IF('EnrlOS2009-10'!K24=0,0,ROUND(K24*'EnrlOS2009-10'!I24/'EnrlOS2009-10'!K24,0))</f>
        <v>0</v>
      </c>
      <c r="J24" s="172">
        <f t="shared" si="2"/>
        <v>0</v>
      </c>
      <c r="K24" s="172"/>
      <c r="L24" s="172"/>
      <c r="M24" s="172"/>
      <c r="N24" s="172"/>
      <c r="O24" s="172"/>
      <c r="P24" s="172"/>
      <c r="Q24" s="173">
        <f>IF('EnrlOS2009-10'!E24=0,0,ROUND(E24*'EnrlOS2009-10'!Q24/'EnrlOS2009-10'!E24,0))</f>
        <v>703</v>
      </c>
      <c r="R24" s="172"/>
      <c r="S24" s="172"/>
      <c r="T24" s="173">
        <f>IF('EnrlOS2009-10'!H24=0,0,ROUND(H24*'EnrlOS2009-10'!T24/'EnrlOS2009-10'!H24,0))</f>
        <v>295</v>
      </c>
      <c r="U24" s="173"/>
      <c r="V24" s="173"/>
      <c r="W24" s="173">
        <f>IF('EnrlOS2009-10'!K24=0,0,ROUND(K24*'EnrlOS2009-10'!W24/'EnrlOS2009-10'!K24,0))</f>
        <v>0</v>
      </c>
      <c r="X24" s="171"/>
      <c r="Y24" s="173"/>
      <c r="Z24" s="173"/>
      <c r="AA24" s="172"/>
      <c r="AB24" s="172"/>
      <c r="AC24" s="173">
        <v>1729</v>
      </c>
      <c r="AD24" s="172"/>
      <c r="AE24" s="172"/>
      <c r="AF24" s="173">
        <v>1031</v>
      </c>
      <c r="AG24" s="173"/>
      <c r="AH24" s="173"/>
      <c r="AI24" s="172">
        <v>0</v>
      </c>
      <c r="AJ24" s="172"/>
      <c r="AK24" s="172"/>
      <c r="AL24" s="173"/>
    </row>
    <row r="25" spans="1:38" ht="18" customHeight="1" x14ac:dyDescent="0.25">
      <c r="A25" s="170">
        <v>20</v>
      </c>
      <c r="B25" s="171" t="s">
        <v>56</v>
      </c>
      <c r="C25" s="172">
        <f>IF('EnrlOS2009-10'!E25=0,0,ROUND(E25*'EnrlOS2009-10'!C25/'EnrlOS2009-10'!E25,0))</f>
        <v>5768</v>
      </c>
      <c r="D25" s="172">
        <f t="shared" si="0"/>
        <v>2422</v>
      </c>
      <c r="E25" s="172">
        <v>8190</v>
      </c>
      <c r="F25" s="172">
        <f>IF('EnrlOS2009-10'!H25=0,0,ROUND(H25*'EnrlOS2009-10'!F25/'EnrlOS2009-10'!H25,0))</f>
        <v>2645</v>
      </c>
      <c r="G25" s="172">
        <f t="shared" si="1"/>
        <v>1460</v>
      </c>
      <c r="H25" s="172">
        <v>4105</v>
      </c>
      <c r="I25" s="172">
        <f>IF('EnrlOS2009-10'!K25=0,0,ROUND(K25*'EnrlOS2009-10'!I25/'EnrlOS2009-10'!K25,0))</f>
        <v>0</v>
      </c>
      <c r="J25" s="172">
        <f t="shared" si="2"/>
        <v>0</v>
      </c>
      <c r="K25" s="172"/>
      <c r="L25" s="172"/>
      <c r="M25" s="172"/>
      <c r="N25" s="172"/>
      <c r="O25" s="172"/>
      <c r="P25" s="172"/>
      <c r="Q25" s="173">
        <f>IF('EnrlOS2009-10'!E25=0,0,ROUND(E25*'EnrlOS2009-10'!Q25/'EnrlOS2009-10'!E25,0))</f>
        <v>997</v>
      </c>
      <c r="R25" s="172"/>
      <c r="S25" s="172"/>
      <c r="T25" s="173">
        <f>IF('EnrlOS2009-10'!H25=0,0,ROUND(H25*'EnrlOS2009-10'!T25/'EnrlOS2009-10'!H25,0))</f>
        <v>541</v>
      </c>
      <c r="U25" s="173"/>
      <c r="V25" s="173"/>
      <c r="W25" s="173">
        <f>IF('EnrlOS2009-10'!K25=0,0,ROUND(K25*'EnrlOS2009-10'!W25/'EnrlOS2009-10'!K25,0))</f>
        <v>0</v>
      </c>
      <c r="X25" s="171"/>
      <c r="Y25" s="173"/>
      <c r="Z25" s="173"/>
      <c r="AA25" s="172"/>
      <c r="AB25" s="172"/>
      <c r="AC25" s="173">
        <v>635</v>
      </c>
      <c r="AD25" s="172"/>
      <c r="AE25" s="172"/>
      <c r="AF25" s="173">
        <v>383</v>
      </c>
      <c r="AG25" s="173"/>
      <c r="AH25" s="173"/>
      <c r="AI25" s="172">
        <v>142</v>
      </c>
      <c r="AJ25" s="172"/>
      <c r="AK25" s="172"/>
      <c r="AL25" s="173"/>
    </row>
    <row r="26" spans="1:38" ht="18" customHeight="1" x14ac:dyDescent="0.25">
      <c r="A26" s="170">
        <v>21</v>
      </c>
      <c r="B26" s="171" t="s">
        <v>57</v>
      </c>
      <c r="C26" s="172">
        <f>IF('EnrlOS2009-10'!E26=0,0,ROUND(E26*'EnrlOS2009-10'!C26/'EnrlOS2009-10'!E26,0))</f>
        <v>6960</v>
      </c>
      <c r="D26" s="172">
        <f t="shared" si="0"/>
        <v>3077</v>
      </c>
      <c r="E26" s="172">
        <v>10037</v>
      </c>
      <c r="F26" s="172">
        <f>IF('EnrlOS2009-10'!H26=0,0,ROUND(H26*'EnrlOS2009-10'!F26/'EnrlOS2009-10'!H26,0))</f>
        <v>1776</v>
      </c>
      <c r="G26" s="172">
        <f t="shared" si="1"/>
        <v>755</v>
      </c>
      <c r="H26" s="172">
        <v>2531</v>
      </c>
      <c r="I26" s="172">
        <f>IF('EnrlOS2009-10'!K26=0,0,ROUND(K26*'EnrlOS2009-10'!I26/'EnrlOS2009-10'!K26,0))</f>
        <v>437</v>
      </c>
      <c r="J26" s="172">
        <f t="shared" si="2"/>
        <v>275</v>
      </c>
      <c r="K26" s="172">
        <v>712</v>
      </c>
      <c r="L26" s="172"/>
      <c r="M26" s="172"/>
      <c r="N26" s="172"/>
      <c r="O26" s="172"/>
      <c r="P26" s="172"/>
      <c r="Q26" s="173">
        <f>IF('EnrlOS2009-10'!E26=0,0,ROUND(E26*'EnrlOS2009-10'!Q26/'EnrlOS2009-10'!E26,0))</f>
        <v>1179</v>
      </c>
      <c r="R26" s="172"/>
      <c r="S26" s="172"/>
      <c r="T26" s="173">
        <f>IF('EnrlOS2009-10'!H26=0,0,ROUND(H26*'EnrlOS2009-10'!T26/'EnrlOS2009-10'!H26,0))</f>
        <v>194</v>
      </c>
      <c r="U26" s="173"/>
      <c r="V26" s="173"/>
      <c r="W26" s="173">
        <f>IF('EnrlOS2009-10'!K26=0,0,ROUND(K26*'EnrlOS2009-10'!W26/'EnrlOS2009-10'!K26,0))</f>
        <v>100</v>
      </c>
      <c r="X26" s="171"/>
      <c r="Y26" s="173"/>
      <c r="Z26" s="173"/>
      <c r="AA26" s="172"/>
      <c r="AB26" s="172"/>
      <c r="AC26" s="173">
        <v>23</v>
      </c>
      <c r="AD26" s="172"/>
      <c r="AE26" s="172"/>
      <c r="AF26" s="173">
        <v>7</v>
      </c>
      <c r="AG26" s="173"/>
      <c r="AH26" s="173"/>
      <c r="AI26" s="172">
        <v>25</v>
      </c>
      <c r="AJ26" s="172"/>
      <c r="AK26" s="172"/>
      <c r="AL26" s="173"/>
    </row>
    <row r="27" spans="1:38" ht="18" customHeight="1" x14ac:dyDescent="0.25">
      <c r="A27" s="170">
        <v>22</v>
      </c>
      <c r="B27" s="171" t="s">
        <v>33</v>
      </c>
      <c r="C27" s="172">
        <f>IF('EnrlOS2009-10'!E27=0,0,ROUND(E27*'EnrlOS2009-10'!C27/'EnrlOS2009-10'!E27,0))</f>
        <v>3703</v>
      </c>
      <c r="D27" s="172">
        <f t="shared" si="0"/>
        <v>2440</v>
      </c>
      <c r="E27" s="172">
        <v>6143</v>
      </c>
      <c r="F27" s="172">
        <f>IF('EnrlOS2009-10'!H27=0,0,ROUND(H27*'EnrlOS2009-10'!F27/'EnrlOS2009-10'!H27,0))</f>
        <v>3303</v>
      </c>
      <c r="G27" s="172">
        <f t="shared" si="1"/>
        <v>1609</v>
      </c>
      <c r="H27" s="172">
        <v>4912</v>
      </c>
      <c r="I27" s="172">
        <f>IF('EnrlOS2009-10'!K27=0,0,ROUND(K27*'EnrlOS2009-10'!I27/'EnrlOS2009-10'!K27,0))</f>
        <v>274</v>
      </c>
      <c r="J27" s="172">
        <f t="shared" si="2"/>
        <v>4356</v>
      </c>
      <c r="K27" s="172">
        <v>4630</v>
      </c>
      <c r="L27" s="172"/>
      <c r="M27" s="172"/>
      <c r="N27" s="172"/>
      <c r="O27" s="172"/>
      <c r="P27" s="172"/>
      <c r="Q27" s="173">
        <f>IF('EnrlOS2009-10'!E27=0,0,ROUND(E27*'EnrlOS2009-10'!Q27/'EnrlOS2009-10'!E27,0))</f>
        <v>671</v>
      </c>
      <c r="R27" s="172"/>
      <c r="S27" s="172"/>
      <c r="T27" s="173">
        <f>IF('EnrlOS2009-10'!H27=0,0,ROUND(H27*'EnrlOS2009-10'!T27/'EnrlOS2009-10'!H27,0))</f>
        <v>351</v>
      </c>
      <c r="U27" s="173"/>
      <c r="V27" s="173"/>
      <c r="W27" s="173">
        <f>IF('EnrlOS2009-10'!K27=0,0,ROUND(K27*'EnrlOS2009-10'!W27/'EnrlOS2009-10'!K27,0))</f>
        <v>63</v>
      </c>
      <c r="X27" s="171"/>
      <c r="Y27" s="173"/>
      <c r="Z27" s="173"/>
      <c r="AA27" s="172"/>
      <c r="AB27" s="172"/>
      <c r="AC27" s="173">
        <v>171</v>
      </c>
      <c r="AD27" s="172"/>
      <c r="AE27" s="172"/>
      <c r="AF27" s="173">
        <v>129</v>
      </c>
      <c r="AG27" s="173"/>
      <c r="AH27" s="173"/>
      <c r="AI27" s="172">
        <v>21</v>
      </c>
      <c r="AJ27" s="172"/>
      <c r="AK27" s="172"/>
      <c r="AL27" s="173"/>
    </row>
    <row r="28" spans="1:38" ht="18" customHeight="1" x14ac:dyDescent="0.25">
      <c r="A28" s="170">
        <v>23</v>
      </c>
      <c r="B28" s="171" t="s">
        <v>34</v>
      </c>
      <c r="C28" s="172">
        <f>IF('EnrlOS2009-10'!E28=0,0,ROUND(E28*'EnrlOS2009-10'!C28/'EnrlOS2009-10'!E28,0))</f>
        <v>648</v>
      </c>
      <c r="D28" s="172">
        <f t="shared" si="0"/>
        <v>900</v>
      </c>
      <c r="E28" s="172">
        <v>1548</v>
      </c>
      <c r="F28" s="172">
        <f>IF('EnrlOS2009-10'!H28=0,0,ROUND(H28*'EnrlOS2009-10'!F28/'EnrlOS2009-10'!H28,0))</f>
        <v>493</v>
      </c>
      <c r="G28" s="172">
        <f t="shared" si="1"/>
        <v>806</v>
      </c>
      <c r="H28" s="172">
        <v>1299</v>
      </c>
      <c r="I28" s="172">
        <f>IF('EnrlOS2009-10'!K28=0,0,ROUND(K28*'EnrlOS2009-10'!I28/'EnrlOS2009-10'!K28,0))</f>
        <v>0</v>
      </c>
      <c r="J28" s="172">
        <f t="shared" si="2"/>
        <v>0</v>
      </c>
      <c r="K28" s="172"/>
      <c r="L28" s="172"/>
      <c r="M28" s="172"/>
      <c r="N28" s="172"/>
      <c r="O28" s="172"/>
      <c r="P28" s="172"/>
      <c r="Q28" s="173">
        <f>IF('EnrlOS2009-10'!E28=0,0,ROUND(E28*'EnrlOS2009-10'!Q28/'EnrlOS2009-10'!E28,0))</f>
        <v>52</v>
      </c>
      <c r="R28" s="172"/>
      <c r="S28" s="172"/>
      <c r="T28" s="173">
        <f>IF('EnrlOS2009-10'!H28=0,0,ROUND(H28*'EnrlOS2009-10'!T28/'EnrlOS2009-10'!H28,0))</f>
        <v>25</v>
      </c>
      <c r="U28" s="173"/>
      <c r="V28" s="173"/>
      <c r="W28" s="173">
        <f>IF('EnrlOS2009-10'!K28=0,0,ROUND(K28*'EnrlOS2009-10'!W28/'EnrlOS2009-10'!K28,0))</f>
        <v>0</v>
      </c>
      <c r="X28" s="171"/>
      <c r="Y28" s="173"/>
      <c r="Z28" s="173"/>
      <c r="AA28" s="172"/>
      <c r="AB28" s="172"/>
      <c r="AC28" s="173">
        <v>365</v>
      </c>
      <c r="AD28" s="172"/>
      <c r="AE28" s="172"/>
      <c r="AF28" s="173">
        <v>281</v>
      </c>
      <c r="AG28" s="173"/>
      <c r="AH28" s="173"/>
      <c r="AI28" s="172">
        <v>0</v>
      </c>
      <c r="AJ28" s="172"/>
      <c r="AK28" s="172"/>
      <c r="AL28" s="173"/>
    </row>
    <row r="29" spans="1:38" ht="18" customHeight="1" x14ac:dyDescent="0.25">
      <c r="A29" s="170">
        <v>24</v>
      </c>
      <c r="B29" s="171" t="s">
        <v>35</v>
      </c>
      <c r="C29" s="172">
        <f>IF('EnrlOS2009-10'!E29=0,0,ROUND(E29*'EnrlOS2009-10'!C29/'EnrlOS2009-10'!E29,0))</f>
        <v>485</v>
      </c>
      <c r="D29" s="172">
        <f t="shared" si="0"/>
        <v>157</v>
      </c>
      <c r="E29" s="172">
        <v>642</v>
      </c>
      <c r="F29" s="172">
        <f>IF('EnrlOS2009-10'!H29=0,0,ROUND(H29*'EnrlOS2009-10'!F29/'EnrlOS2009-10'!H29,0))</f>
        <v>426</v>
      </c>
      <c r="G29" s="172">
        <f t="shared" si="1"/>
        <v>245</v>
      </c>
      <c r="H29" s="172">
        <v>671</v>
      </c>
      <c r="I29" s="172">
        <f>IF('EnrlOS2009-10'!K29=0,0,ROUND(K29*'EnrlOS2009-10'!I29/'EnrlOS2009-10'!K29,0))</f>
        <v>288</v>
      </c>
      <c r="J29" s="172">
        <f t="shared" si="2"/>
        <v>218</v>
      </c>
      <c r="K29" s="172">
        <v>506</v>
      </c>
      <c r="L29" s="172"/>
      <c r="M29" s="172"/>
      <c r="N29" s="172"/>
      <c r="O29" s="172"/>
      <c r="P29" s="172"/>
      <c r="Q29" s="173">
        <f>IF('EnrlOS2009-10'!E29=0,0,ROUND(E29*'EnrlOS2009-10'!Q29/'EnrlOS2009-10'!E29,0))</f>
        <v>95</v>
      </c>
      <c r="R29" s="172"/>
      <c r="S29" s="172"/>
      <c r="T29" s="173">
        <f>IF('EnrlOS2009-10'!H29=0,0,ROUND(H29*'EnrlOS2009-10'!T29/'EnrlOS2009-10'!H29,0))</f>
        <v>71</v>
      </c>
      <c r="U29" s="173"/>
      <c r="V29" s="173"/>
      <c r="W29" s="173">
        <f>IF('EnrlOS2009-10'!K29=0,0,ROUND(K29*'EnrlOS2009-10'!W29/'EnrlOS2009-10'!K29,0))</f>
        <v>101</v>
      </c>
      <c r="X29" s="171"/>
      <c r="Y29" s="173"/>
      <c r="Z29" s="173"/>
      <c r="AA29" s="172"/>
      <c r="AB29" s="172"/>
      <c r="AC29" s="173">
        <v>1</v>
      </c>
      <c r="AD29" s="172"/>
      <c r="AE29" s="172"/>
      <c r="AF29" s="173">
        <v>8</v>
      </c>
      <c r="AG29" s="173"/>
      <c r="AH29" s="173"/>
      <c r="AI29" s="172">
        <v>2</v>
      </c>
      <c r="AJ29" s="172"/>
      <c r="AK29" s="172"/>
      <c r="AL29" s="173"/>
    </row>
    <row r="30" spans="1:38" ht="18" customHeight="1" x14ac:dyDescent="0.25">
      <c r="A30" s="170">
        <v>25</v>
      </c>
      <c r="B30" s="171" t="s">
        <v>36</v>
      </c>
      <c r="C30" s="172">
        <f>IF('EnrlOS2009-10'!E30=0,0,ROUND(E30*'EnrlOS2009-10'!C30/'EnrlOS2009-10'!E30,0))</f>
        <v>1497</v>
      </c>
      <c r="D30" s="172">
        <f t="shared" si="0"/>
        <v>639</v>
      </c>
      <c r="E30" s="172">
        <v>2136</v>
      </c>
      <c r="F30" s="172">
        <f>IF('EnrlOS2009-10'!H30=0,0,ROUND(H30*'EnrlOS2009-10'!F30/'EnrlOS2009-10'!H30,0))</f>
        <v>679</v>
      </c>
      <c r="G30" s="172">
        <f t="shared" si="1"/>
        <v>253</v>
      </c>
      <c r="H30" s="172">
        <v>932</v>
      </c>
      <c r="I30" s="172">
        <f>IF('EnrlOS2009-10'!K30=0,0,ROUND(K30*'EnrlOS2009-10'!I30/'EnrlOS2009-10'!K30,0))</f>
        <v>5</v>
      </c>
      <c r="J30" s="172">
        <f t="shared" si="2"/>
        <v>5</v>
      </c>
      <c r="K30" s="172">
        <v>10</v>
      </c>
      <c r="L30" s="172"/>
      <c r="M30" s="172"/>
      <c r="N30" s="172"/>
      <c r="O30" s="172"/>
      <c r="P30" s="172"/>
      <c r="Q30" s="173">
        <f>IF('EnrlOS2009-10'!E30=0,0,ROUND(E30*'EnrlOS2009-10'!Q30/'EnrlOS2009-10'!E30,0))</f>
        <v>129</v>
      </c>
      <c r="R30" s="172"/>
      <c r="S30" s="172"/>
      <c r="T30" s="173">
        <f>IF('EnrlOS2009-10'!H30=0,0,ROUND(H30*'EnrlOS2009-10'!T30/'EnrlOS2009-10'!H30,0))</f>
        <v>37</v>
      </c>
      <c r="U30" s="173"/>
      <c r="V30" s="173"/>
      <c r="W30" s="173">
        <f>IF('EnrlOS2009-10'!K30=0,0,ROUND(K30*'EnrlOS2009-10'!W30/'EnrlOS2009-10'!K30,0))</f>
        <v>0</v>
      </c>
      <c r="X30" s="171"/>
      <c r="Y30" s="173"/>
      <c r="Z30" s="173"/>
      <c r="AA30" s="172"/>
      <c r="AB30" s="172"/>
      <c r="AC30" s="173">
        <v>783</v>
      </c>
      <c r="AD30" s="172"/>
      <c r="AE30" s="172"/>
      <c r="AF30" s="173">
        <v>368</v>
      </c>
      <c r="AG30" s="173"/>
      <c r="AH30" s="173"/>
      <c r="AI30" s="172">
        <v>0</v>
      </c>
      <c r="AJ30" s="172"/>
      <c r="AK30" s="172"/>
      <c r="AL30" s="173"/>
    </row>
    <row r="31" spans="1:38" ht="18" customHeight="1" x14ac:dyDescent="0.25">
      <c r="A31" s="170">
        <v>26</v>
      </c>
      <c r="B31" s="171" t="s">
        <v>37</v>
      </c>
      <c r="C31" s="172">
        <f>IF('EnrlOS2009-10'!E31=0,0,ROUND(E31*'EnrlOS2009-10'!C31/'EnrlOS2009-10'!E31,0))</f>
        <v>12216</v>
      </c>
      <c r="D31" s="172">
        <f t="shared" si="0"/>
        <v>3702</v>
      </c>
      <c r="E31" s="172">
        <v>15918</v>
      </c>
      <c r="F31" s="172">
        <f>IF('EnrlOS2009-10'!H31=0,0,ROUND(H31*'EnrlOS2009-10'!F31/'EnrlOS2009-10'!H31,0))</f>
        <v>16016</v>
      </c>
      <c r="G31" s="172">
        <f t="shared" si="1"/>
        <v>4820</v>
      </c>
      <c r="H31" s="172">
        <v>20836</v>
      </c>
      <c r="I31" s="172">
        <f>IF('EnrlOS2009-10'!K31=0,0,ROUND(K31*'EnrlOS2009-10'!I31/'EnrlOS2009-10'!K31,0))</f>
        <v>2158</v>
      </c>
      <c r="J31" s="172">
        <f t="shared" si="2"/>
        <v>1622</v>
      </c>
      <c r="K31" s="172">
        <v>3780</v>
      </c>
      <c r="L31" s="172"/>
      <c r="M31" s="172"/>
      <c r="N31" s="172"/>
      <c r="O31" s="172"/>
      <c r="P31" s="172"/>
      <c r="Q31" s="173">
        <f>IF('EnrlOS2009-10'!E31=0,0,ROUND(E31*'EnrlOS2009-10'!Q31/'EnrlOS2009-10'!E31,0))</f>
        <v>2372</v>
      </c>
      <c r="R31" s="172"/>
      <c r="S31" s="172"/>
      <c r="T31" s="173">
        <f>IF('EnrlOS2009-10'!H31=0,0,ROUND(H31*'EnrlOS2009-10'!T31/'EnrlOS2009-10'!H31,0))</f>
        <v>2367</v>
      </c>
      <c r="U31" s="173"/>
      <c r="V31" s="173"/>
      <c r="W31" s="173">
        <f>IF('EnrlOS2009-10'!K31=0,0,ROUND(K31*'EnrlOS2009-10'!W31/'EnrlOS2009-10'!K31,0))</f>
        <v>294</v>
      </c>
      <c r="X31" s="171"/>
      <c r="Y31" s="173"/>
      <c r="Z31" s="173"/>
      <c r="AA31" s="172"/>
      <c r="AB31" s="172"/>
      <c r="AC31" s="173">
        <v>74</v>
      </c>
      <c r="AD31" s="172"/>
      <c r="AE31" s="172"/>
      <c r="AF31" s="173">
        <v>67</v>
      </c>
      <c r="AG31" s="173"/>
      <c r="AH31" s="173"/>
      <c r="AI31" s="172">
        <v>58</v>
      </c>
      <c r="AJ31" s="172"/>
      <c r="AK31" s="172"/>
      <c r="AL31" s="173"/>
    </row>
    <row r="32" spans="1:38" ht="18" customHeight="1" x14ac:dyDescent="0.25">
      <c r="A32" s="170">
        <v>27</v>
      </c>
      <c r="B32" s="171" t="s">
        <v>38</v>
      </c>
      <c r="C32" s="172">
        <f>IF('EnrlOS2009-10'!E32=0,0,ROUND(E32*'EnrlOS2009-10'!C32/'EnrlOS2009-10'!E32,0))</f>
        <v>7598</v>
      </c>
      <c r="D32" s="172">
        <f t="shared" si="0"/>
        <v>2949</v>
      </c>
      <c r="E32" s="172">
        <v>10547</v>
      </c>
      <c r="F32" s="172">
        <f>IF('EnrlOS2009-10'!H32=0,0,ROUND(H32*'EnrlOS2009-10'!F32/'EnrlOS2009-10'!H32,0))</f>
        <v>8574</v>
      </c>
      <c r="G32" s="172">
        <f t="shared" si="1"/>
        <v>4448</v>
      </c>
      <c r="H32" s="172">
        <v>13022</v>
      </c>
      <c r="I32" s="172">
        <f>IF('EnrlOS2009-10'!K32=0,0,ROUND(K32*'EnrlOS2009-10'!I32/'EnrlOS2009-10'!K32,0))</f>
        <v>82</v>
      </c>
      <c r="J32" s="172">
        <f t="shared" si="2"/>
        <v>135</v>
      </c>
      <c r="K32" s="172">
        <v>217</v>
      </c>
      <c r="L32" s="172"/>
      <c r="M32" s="172"/>
      <c r="N32" s="172"/>
      <c r="O32" s="175"/>
      <c r="P32" s="175"/>
      <c r="Q32" s="173">
        <f>IF('EnrlOS2009-10'!E32=0,0,ROUND(E32*'EnrlOS2009-10'!Q32/'EnrlOS2009-10'!E32,0))</f>
        <v>1510</v>
      </c>
      <c r="R32" s="175"/>
      <c r="S32" s="175"/>
      <c r="T32" s="173">
        <f>IF('EnrlOS2009-10'!H32=0,0,ROUND(H32*'EnrlOS2009-10'!T32/'EnrlOS2009-10'!H32,0))</f>
        <v>1509</v>
      </c>
      <c r="U32" s="173"/>
      <c r="V32" s="173"/>
      <c r="W32" s="173">
        <f>IF('EnrlOS2009-10'!K32=0,0,ROUND(K32*'EnrlOS2009-10'!W32/'EnrlOS2009-10'!K32,0))</f>
        <v>32</v>
      </c>
      <c r="X32" s="171"/>
      <c r="Y32" s="173"/>
      <c r="Z32" s="173"/>
      <c r="AA32" s="175"/>
      <c r="AB32" s="175"/>
      <c r="AC32" s="173">
        <v>206</v>
      </c>
      <c r="AD32" s="175"/>
      <c r="AE32" s="175"/>
      <c r="AF32" s="173">
        <v>221</v>
      </c>
      <c r="AG32" s="173"/>
      <c r="AH32" s="173"/>
      <c r="AI32" s="172">
        <v>2</v>
      </c>
      <c r="AJ32" s="172"/>
      <c r="AK32" s="172"/>
      <c r="AL32" s="173"/>
    </row>
    <row r="33" spans="1:38" ht="18" customHeight="1" x14ac:dyDescent="0.25">
      <c r="A33" s="170">
        <v>28</v>
      </c>
      <c r="B33" s="171" t="s">
        <v>58</v>
      </c>
      <c r="C33" s="172">
        <f>IF('EnrlOS2009-10'!E33=0,0,ROUND(E33*'EnrlOS2009-10'!C33/'EnrlOS2009-10'!E33,0))</f>
        <v>5938</v>
      </c>
      <c r="D33" s="172">
        <f t="shared" si="0"/>
        <v>5624</v>
      </c>
      <c r="E33" s="172">
        <v>11562</v>
      </c>
      <c r="F33" s="172">
        <f>IF('EnrlOS2009-10'!H33=0,0,ROUND(H33*'EnrlOS2009-10'!F33/'EnrlOS2009-10'!H33,0))</f>
        <v>6304</v>
      </c>
      <c r="G33" s="172">
        <f t="shared" si="1"/>
        <v>5426</v>
      </c>
      <c r="H33" s="172">
        <v>11730</v>
      </c>
      <c r="I33" s="172">
        <f>IF('EnrlOS2009-10'!K33=0,0,ROUND(K33*'EnrlOS2009-10'!I33/'EnrlOS2009-10'!K33,0))</f>
        <v>399</v>
      </c>
      <c r="J33" s="172">
        <f t="shared" si="2"/>
        <v>103</v>
      </c>
      <c r="K33" s="172">
        <v>502</v>
      </c>
      <c r="L33" s="172"/>
      <c r="M33" s="172"/>
      <c r="N33" s="172"/>
      <c r="O33" s="175"/>
      <c r="P33" s="175"/>
      <c r="Q33" s="173">
        <f>IF('EnrlOS2009-10'!E33=0,0,ROUND(E33*'EnrlOS2009-10'!Q33/'EnrlOS2009-10'!E33,0))</f>
        <v>557</v>
      </c>
      <c r="R33" s="175"/>
      <c r="S33" s="175"/>
      <c r="T33" s="173">
        <f>IF('EnrlOS2009-10'!H33=0,0,ROUND(H33*'EnrlOS2009-10'!T33/'EnrlOS2009-10'!H33,0))</f>
        <v>594</v>
      </c>
      <c r="U33" s="173"/>
      <c r="V33" s="173"/>
      <c r="W33" s="173">
        <f>IF('EnrlOS2009-10'!K33=0,0,ROUND(K33*'EnrlOS2009-10'!W33/'EnrlOS2009-10'!K33,0))</f>
        <v>45</v>
      </c>
      <c r="X33" s="171"/>
      <c r="Y33" s="173"/>
      <c r="Z33" s="173"/>
      <c r="AA33" s="175"/>
      <c r="AB33" s="175"/>
      <c r="AC33" s="173">
        <v>1122</v>
      </c>
      <c r="AD33" s="175"/>
      <c r="AE33" s="175"/>
      <c r="AF33" s="173">
        <v>927</v>
      </c>
      <c r="AG33" s="173"/>
      <c r="AH33" s="173"/>
      <c r="AI33" s="172">
        <v>27</v>
      </c>
      <c r="AJ33" s="172"/>
      <c r="AK33" s="172"/>
      <c r="AL33" s="173"/>
    </row>
    <row r="34" spans="1:38" ht="18" customHeight="1" x14ac:dyDescent="0.25">
      <c r="A34" s="170">
        <v>29</v>
      </c>
      <c r="B34" s="171" t="s">
        <v>40</v>
      </c>
      <c r="C34" s="172">
        <f>IF('EnrlOS2009-10'!E34=0,0,ROUND(E34*'EnrlOS2009-10'!C34/'EnrlOS2009-10'!E34,0))</f>
        <v>1080</v>
      </c>
      <c r="D34" s="172">
        <f t="shared" si="0"/>
        <v>568</v>
      </c>
      <c r="E34" s="172">
        <v>1648</v>
      </c>
      <c r="F34" s="172">
        <f>IF('EnrlOS2009-10'!H34=0,0,ROUND(H34*'EnrlOS2009-10'!F34/'EnrlOS2009-10'!H34,0))</f>
        <v>1006</v>
      </c>
      <c r="G34" s="172">
        <f t="shared" si="1"/>
        <v>841</v>
      </c>
      <c r="H34" s="172">
        <v>1847</v>
      </c>
      <c r="I34" s="172">
        <f>IF('EnrlOS2009-10'!K34=0,0,ROUND(K34*'EnrlOS2009-10'!I34/'EnrlOS2009-10'!K34,0))</f>
        <v>1</v>
      </c>
      <c r="J34" s="172">
        <f t="shared" si="2"/>
        <v>1</v>
      </c>
      <c r="K34" s="172">
        <v>2</v>
      </c>
      <c r="L34" s="172"/>
      <c r="M34" s="172"/>
      <c r="N34" s="172"/>
      <c r="O34" s="172"/>
      <c r="P34" s="172"/>
      <c r="Q34" s="173">
        <f>IF('EnrlOS2009-10'!E34=0,0,ROUND(E34*'EnrlOS2009-10'!Q34/'EnrlOS2009-10'!E34,0))</f>
        <v>77</v>
      </c>
      <c r="R34" s="172"/>
      <c r="S34" s="172"/>
      <c r="T34" s="173">
        <f>IF('EnrlOS2009-10'!H34=0,0,ROUND(H34*'EnrlOS2009-10'!T34/'EnrlOS2009-10'!H34,0))</f>
        <v>48</v>
      </c>
      <c r="U34" s="173"/>
      <c r="V34" s="173"/>
      <c r="W34" s="173">
        <f>IF('EnrlOS2009-10'!K34=0,0,ROUND(K34*'EnrlOS2009-10'!W34/'EnrlOS2009-10'!K34,0))</f>
        <v>0</v>
      </c>
      <c r="X34" s="171"/>
      <c r="Y34" s="173"/>
      <c r="Z34" s="173"/>
      <c r="AA34" s="172"/>
      <c r="AB34" s="172"/>
      <c r="AC34" s="173">
        <v>66</v>
      </c>
      <c r="AD34" s="172"/>
      <c r="AE34" s="172"/>
      <c r="AF34" s="173">
        <v>133</v>
      </c>
      <c r="AG34" s="173"/>
      <c r="AH34" s="173"/>
      <c r="AI34" s="172">
        <v>0</v>
      </c>
      <c r="AJ34" s="172"/>
      <c r="AK34" s="172"/>
      <c r="AL34" s="173"/>
    </row>
    <row r="35" spans="1:38" ht="18" customHeight="1" x14ac:dyDescent="0.25">
      <c r="A35" s="170">
        <v>30</v>
      </c>
      <c r="B35" s="171" t="s">
        <v>41</v>
      </c>
      <c r="C35" s="172">
        <f>IF('EnrlOS2009-10'!E35=0,0,ROUND(E35*'EnrlOS2009-10'!C35/'EnrlOS2009-10'!E35,0))</f>
        <v>1335</v>
      </c>
      <c r="D35" s="172">
        <f t="shared" si="0"/>
        <v>800</v>
      </c>
      <c r="E35" s="172">
        <v>2135</v>
      </c>
      <c r="F35" s="172">
        <f>IF('EnrlOS2009-10'!H35=0,0,ROUND(H35*'EnrlOS2009-10'!F35/'EnrlOS2009-10'!H35,0))</f>
        <v>936</v>
      </c>
      <c r="G35" s="172">
        <f t="shared" si="1"/>
        <v>567</v>
      </c>
      <c r="H35" s="172">
        <v>1503</v>
      </c>
      <c r="I35" s="172">
        <f>IF('EnrlOS2009-10'!K35=0,0,ROUND(K35*'EnrlOS2009-10'!I35/'EnrlOS2009-10'!K35,0))</f>
        <v>66</v>
      </c>
      <c r="J35" s="172">
        <f t="shared" si="2"/>
        <v>168</v>
      </c>
      <c r="K35" s="172">
        <v>234</v>
      </c>
      <c r="L35" s="172"/>
      <c r="M35" s="172"/>
      <c r="N35" s="172"/>
      <c r="O35" s="172"/>
      <c r="P35" s="172"/>
      <c r="Q35" s="173">
        <f>IF('EnrlOS2009-10'!E35=0,0,ROUND(E35*'EnrlOS2009-10'!Q35/'EnrlOS2009-10'!E35,0))</f>
        <v>189</v>
      </c>
      <c r="R35" s="172"/>
      <c r="S35" s="172"/>
      <c r="T35" s="173">
        <f>IF('EnrlOS2009-10'!H35=0,0,ROUND(H35*'EnrlOS2009-10'!T35/'EnrlOS2009-10'!H35,0))</f>
        <v>151</v>
      </c>
      <c r="U35" s="173"/>
      <c r="V35" s="173"/>
      <c r="W35" s="173">
        <f>IF('EnrlOS2009-10'!K35=0,0,ROUND(K35*'EnrlOS2009-10'!W35/'EnrlOS2009-10'!K35,0))</f>
        <v>30</v>
      </c>
      <c r="X35" s="171"/>
      <c r="Y35" s="173"/>
      <c r="Z35" s="173"/>
      <c r="AA35" s="172"/>
      <c r="AB35" s="172"/>
      <c r="AC35" s="173">
        <v>10</v>
      </c>
      <c r="AD35" s="172"/>
      <c r="AE35" s="172"/>
      <c r="AF35" s="173">
        <v>7</v>
      </c>
      <c r="AG35" s="173"/>
      <c r="AH35" s="173"/>
      <c r="AI35" s="172">
        <v>0</v>
      </c>
      <c r="AJ35" s="172"/>
      <c r="AK35" s="172"/>
      <c r="AL35" s="173"/>
    </row>
    <row r="36" spans="1:38" ht="18" customHeight="1" x14ac:dyDescent="0.25">
      <c r="A36" s="170">
        <v>31</v>
      </c>
      <c r="B36" s="171" t="s">
        <v>42</v>
      </c>
      <c r="C36" s="172">
        <f>IF('EnrlOS2009-10'!E36=0,0,ROUND(E36*'EnrlOS2009-10'!C36/'EnrlOS2009-10'!E36,0))</f>
        <v>0</v>
      </c>
      <c r="D36" s="172">
        <f t="shared" si="0"/>
        <v>0</v>
      </c>
      <c r="E36" s="172"/>
      <c r="F36" s="172">
        <f>IF('EnrlOS2009-10'!H36=0,0,ROUND(H36*'EnrlOS2009-10'!F36/'EnrlOS2009-10'!H36,0))</f>
        <v>0</v>
      </c>
      <c r="G36" s="172">
        <f t="shared" si="1"/>
        <v>0</v>
      </c>
      <c r="H36" s="172"/>
      <c r="I36" s="172">
        <f>IF('EnrlOS2009-10'!K36=0,0,ROUND(K36*'EnrlOS2009-10'!I36/'EnrlOS2009-10'!K36,0))</f>
        <v>0</v>
      </c>
      <c r="J36" s="172">
        <f t="shared" si="2"/>
        <v>0</v>
      </c>
      <c r="K36" s="172"/>
      <c r="L36" s="172"/>
      <c r="M36" s="172"/>
      <c r="N36" s="172"/>
      <c r="O36" s="175"/>
      <c r="P36" s="175"/>
      <c r="Q36" s="173">
        <f>IF('EnrlOS2009-10'!E36=0,0,ROUND(E36*'EnrlOS2009-10'!Q36/'EnrlOS2009-10'!E36,0))</f>
        <v>0</v>
      </c>
      <c r="R36" s="175"/>
      <c r="S36" s="175"/>
      <c r="T36" s="173">
        <f>IF('EnrlOS2009-10'!H36=0,0,ROUND(H36*'EnrlOS2009-10'!T36/'EnrlOS2009-10'!H36,0))</f>
        <v>0</v>
      </c>
      <c r="U36" s="173"/>
      <c r="V36" s="173"/>
      <c r="W36" s="173">
        <f>IF('EnrlOS2009-10'!K36=0,0,ROUND(K36*'EnrlOS2009-10'!W36/'EnrlOS2009-10'!K36,0))</f>
        <v>0</v>
      </c>
      <c r="X36" s="171"/>
      <c r="Y36" s="173"/>
      <c r="Z36" s="173"/>
      <c r="AA36" s="175"/>
      <c r="AB36" s="175"/>
      <c r="AC36" s="173">
        <v>0</v>
      </c>
      <c r="AD36" s="175"/>
      <c r="AE36" s="175"/>
      <c r="AF36" s="173">
        <v>0</v>
      </c>
      <c r="AG36" s="173"/>
      <c r="AH36" s="173"/>
      <c r="AI36" s="172">
        <v>0</v>
      </c>
      <c r="AJ36" s="172"/>
      <c r="AK36" s="172"/>
      <c r="AL36" s="173"/>
    </row>
    <row r="37" spans="1:38" ht="18" customHeight="1" x14ac:dyDescent="0.25">
      <c r="A37" s="170">
        <v>32</v>
      </c>
      <c r="B37" s="171" t="s">
        <v>43</v>
      </c>
      <c r="C37" s="172">
        <f>IF('EnrlOS2009-10'!E37=0,0,ROUND(E37*'EnrlOS2009-10'!C37/'EnrlOS2009-10'!E37,0))</f>
        <v>0</v>
      </c>
      <c r="D37" s="172">
        <f t="shared" si="0"/>
        <v>0</v>
      </c>
      <c r="E37" s="172"/>
      <c r="F37" s="172">
        <f>IF('EnrlOS2009-10'!H37=0,0,ROUND(H37*'EnrlOS2009-10'!F37/'EnrlOS2009-10'!H37,0))</f>
        <v>0</v>
      </c>
      <c r="G37" s="172">
        <f t="shared" si="1"/>
        <v>0</v>
      </c>
      <c r="H37" s="172"/>
      <c r="I37" s="172">
        <f>IF('EnrlOS2009-10'!K37=0,0,ROUND(K37*'EnrlOS2009-10'!I37/'EnrlOS2009-10'!K37,0))</f>
        <v>0</v>
      </c>
      <c r="J37" s="172">
        <f t="shared" si="2"/>
        <v>0</v>
      </c>
      <c r="K37" s="172"/>
      <c r="L37" s="172"/>
      <c r="M37" s="172"/>
      <c r="N37" s="172"/>
      <c r="O37" s="172"/>
      <c r="P37" s="172"/>
      <c r="Q37" s="173">
        <f>IF('EnrlOS2009-10'!E37=0,0,ROUND(E37*'EnrlOS2009-10'!Q37/'EnrlOS2009-10'!E37,0))</f>
        <v>0</v>
      </c>
      <c r="R37" s="172"/>
      <c r="S37" s="172"/>
      <c r="T37" s="173">
        <f>IF('EnrlOS2009-10'!H37=0,0,ROUND(H37*'EnrlOS2009-10'!T37/'EnrlOS2009-10'!H37,0))</f>
        <v>0</v>
      </c>
      <c r="U37" s="173"/>
      <c r="V37" s="173"/>
      <c r="W37" s="173">
        <f>IF('EnrlOS2009-10'!K37=0,0,ROUND(K37*'EnrlOS2009-10'!W37/'EnrlOS2009-10'!K37,0))</f>
        <v>0</v>
      </c>
      <c r="X37" s="171"/>
      <c r="Y37" s="173"/>
      <c r="Z37" s="173"/>
      <c r="AA37" s="172"/>
      <c r="AB37" s="172"/>
      <c r="AC37" s="173">
        <v>0</v>
      </c>
      <c r="AD37" s="172"/>
      <c r="AE37" s="172"/>
      <c r="AF37" s="173">
        <v>0</v>
      </c>
      <c r="AG37" s="173"/>
      <c r="AH37" s="173"/>
      <c r="AI37" s="172">
        <v>0</v>
      </c>
      <c r="AJ37" s="172"/>
      <c r="AK37" s="172"/>
      <c r="AL37" s="173"/>
    </row>
    <row r="38" spans="1:38" ht="18" customHeight="1" x14ac:dyDescent="0.25">
      <c r="A38" s="170">
        <v>33</v>
      </c>
      <c r="B38" s="171" t="s">
        <v>44</v>
      </c>
      <c r="C38" s="172">
        <f>IF('EnrlOS2009-10'!E38=0,0,ROUND(E38*'EnrlOS2009-10'!C38/'EnrlOS2009-10'!E38,0))</f>
        <v>23277</v>
      </c>
      <c r="D38" s="172">
        <f t="shared" si="0"/>
        <v>9333</v>
      </c>
      <c r="E38" s="172">
        <v>32610</v>
      </c>
      <c r="F38" s="172">
        <f>IF('EnrlOS2009-10'!H38=0,0,ROUND(H38*'EnrlOS2009-10'!F38/'EnrlOS2009-10'!H38,0))</f>
        <v>31867</v>
      </c>
      <c r="G38" s="172">
        <f t="shared" si="1"/>
        <v>13071</v>
      </c>
      <c r="H38" s="172">
        <v>44938</v>
      </c>
      <c r="I38" s="172">
        <f>IF('EnrlOS2009-10'!K38=0,0,ROUND(K38*'EnrlOS2009-10'!I38/'EnrlOS2009-10'!K38,0))</f>
        <v>860</v>
      </c>
      <c r="J38" s="172">
        <f t="shared" si="2"/>
        <v>2759</v>
      </c>
      <c r="K38" s="172">
        <v>3619</v>
      </c>
      <c r="L38" s="172"/>
      <c r="M38" s="172"/>
      <c r="N38" s="172"/>
      <c r="O38" s="172"/>
      <c r="P38" s="172"/>
      <c r="Q38" s="173">
        <f>IF('EnrlOS2009-10'!E38=0,0,ROUND(E38*'EnrlOS2009-10'!Q38/'EnrlOS2009-10'!E38,0))</f>
        <v>7340</v>
      </c>
      <c r="R38" s="172"/>
      <c r="S38" s="172"/>
      <c r="T38" s="173">
        <f>IF('EnrlOS2009-10'!H38=0,0,ROUND(H38*'EnrlOS2009-10'!T38/'EnrlOS2009-10'!H38,0))</f>
        <v>8545</v>
      </c>
      <c r="U38" s="173"/>
      <c r="V38" s="173"/>
      <c r="W38" s="173">
        <f>IF('EnrlOS2009-10'!K38=0,0,ROUND(K38*'EnrlOS2009-10'!W38/'EnrlOS2009-10'!K38,0))</f>
        <v>468</v>
      </c>
      <c r="X38" s="171"/>
      <c r="Y38" s="173"/>
      <c r="Z38" s="173"/>
      <c r="AA38" s="172"/>
      <c r="AB38" s="172"/>
      <c r="AC38" s="173">
        <v>249</v>
      </c>
      <c r="AD38" s="172"/>
      <c r="AE38" s="172"/>
      <c r="AF38" s="173">
        <v>368</v>
      </c>
      <c r="AG38" s="173"/>
      <c r="AH38" s="173"/>
      <c r="AI38" s="172">
        <v>63</v>
      </c>
      <c r="AJ38" s="172"/>
      <c r="AK38" s="172"/>
      <c r="AL38" s="173"/>
    </row>
    <row r="39" spans="1:38" ht="18" customHeight="1" x14ac:dyDescent="0.25">
      <c r="A39" s="170">
        <v>34</v>
      </c>
      <c r="B39" s="171" t="s">
        <v>59</v>
      </c>
      <c r="C39" s="172">
        <f>IF('EnrlOS2009-10'!E39=0,0,ROUND(E39*'EnrlOS2009-10'!C39/'EnrlOS2009-10'!E39,0))</f>
        <v>0</v>
      </c>
      <c r="D39" s="172">
        <f t="shared" si="0"/>
        <v>14</v>
      </c>
      <c r="E39" s="172">
        <v>14</v>
      </c>
      <c r="F39" s="172">
        <f>IF('EnrlOS2009-10'!H39=0,0,ROUND(H39*'EnrlOS2009-10'!F39/'EnrlOS2009-10'!H39,0))</f>
        <v>27</v>
      </c>
      <c r="G39" s="172">
        <f t="shared" si="1"/>
        <v>44</v>
      </c>
      <c r="H39" s="172">
        <v>71</v>
      </c>
      <c r="I39" s="172">
        <f>IF('EnrlOS2009-10'!K39=0,0,ROUND(K39*'EnrlOS2009-10'!I39/'EnrlOS2009-10'!K39,0))</f>
        <v>0</v>
      </c>
      <c r="J39" s="172">
        <f t="shared" si="2"/>
        <v>0</v>
      </c>
      <c r="K39" s="172"/>
      <c r="L39" s="172"/>
      <c r="M39" s="172"/>
      <c r="N39" s="172"/>
      <c r="O39" s="172"/>
      <c r="P39" s="172"/>
      <c r="Q39" s="173">
        <f>IF('EnrlOS2009-10'!E39=0,0,ROUND(E39*'EnrlOS2009-10'!Q39/'EnrlOS2009-10'!E39,0))</f>
        <v>0</v>
      </c>
      <c r="R39" s="172"/>
      <c r="S39" s="172"/>
      <c r="T39" s="173">
        <f>IF('EnrlOS2009-10'!H39=0,0,ROUND(H39*'EnrlOS2009-10'!T39/'EnrlOS2009-10'!H39,0))</f>
        <v>0</v>
      </c>
      <c r="U39" s="173"/>
      <c r="V39" s="173"/>
      <c r="W39" s="173">
        <f>IF('EnrlOS2009-10'!K39=0,0,ROUND(K39*'EnrlOS2009-10'!W39/'EnrlOS2009-10'!K39,0))</f>
        <v>0</v>
      </c>
      <c r="X39" s="171"/>
      <c r="Y39" s="173"/>
      <c r="Z39" s="173"/>
      <c r="AA39" s="172"/>
      <c r="AB39" s="172"/>
      <c r="AC39" s="173">
        <v>0</v>
      </c>
      <c r="AD39" s="172"/>
      <c r="AE39" s="172"/>
      <c r="AF39" s="173">
        <v>6</v>
      </c>
      <c r="AG39" s="173"/>
      <c r="AH39" s="173"/>
      <c r="AI39" s="172">
        <v>0</v>
      </c>
      <c r="AJ39" s="172"/>
      <c r="AK39" s="172"/>
      <c r="AL39" s="173"/>
    </row>
    <row r="40" spans="1:38" ht="18" customHeight="1" x14ac:dyDescent="0.25">
      <c r="A40" s="170">
        <v>35</v>
      </c>
      <c r="B40" s="171" t="s">
        <v>46</v>
      </c>
      <c r="C40" s="172">
        <f>IF('EnrlOS2009-10'!E40=0,0,ROUND(E40*'EnrlOS2009-10'!C40/'EnrlOS2009-10'!E40,0))</f>
        <v>1</v>
      </c>
      <c r="D40" s="172">
        <f t="shared" si="0"/>
        <v>0</v>
      </c>
      <c r="E40" s="172">
        <v>1</v>
      </c>
      <c r="F40" s="172">
        <f>IF('EnrlOS2009-10'!H40=0,0,ROUND(H40*'EnrlOS2009-10'!F40/'EnrlOS2009-10'!H40,0))</f>
        <v>5</v>
      </c>
      <c r="G40" s="172">
        <f t="shared" si="1"/>
        <v>3</v>
      </c>
      <c r="H40" s="172">
        <v>8</v>
      </c>
      <c r="I40" s="172">
        <f>IF('EnrlOS2009-10'!K40=0,0,ROUND(K40*'EnrlOS2009-10'!I40/'EnrlOS2009-10'!K40,0))</f>
        <v>0</v>
      </c>
      <c r="J40" s="172">
        <f t="shared" si="2"/>
        <v>100</v>
      </c>
      <c r="K40" s="172">
        <v>100</v>
      </c>
      <c r="L40" s="172"/>
      <c r="M40" s="172"/>
      <c r="N40" s="172"/>
      <c r="O40" s="172"/>
      <c r="P40" s="172"/>
      <c r="Q40" s="173">
        <f>IF('EnrlOS2009-10'!E40=0,0,ROUND(E40*'EnrlOS2009-10'!Q40/'EnrlOS2009-10'!E40,0))</f>
        <v>0</v>
      </c>
      <c r="R40" s="172"/>
      <c r="S40" s="172"/>
      <c r="T40" s="173">
        <f>IF('EnrlOS2009-10'!H40=0,0,ROUND(H40*'EnrlOS2009-10'!T40/'EnrlOS2009-10'!H40,0))</f>
        <v>0</v>
      </c>
      <c r="U40" s="173"/>
      <c r="V40" s="173"/>
      <c r="W40" s="173">
        <f>IF('EnrlOS2009-10'!K40=0,0,ROUND(K40*'EnrlOS2009-10'!W40/'EnrlOS2009-10'!K40,0))</f>
        <v>18</v>
      </c>
      <c r="X40" s="171"/>
      <c r="Y40" s="173"/>
      <c r="Z40" s="173"/>
      <c r="AA40" s="172"/>
      <c r="AB40" s="172"/>
      <c r="AC40" s="173">
        <v>0</v>
      </c>
      <c r="AD40" s="172"/>
      <c r="AE40" s="172"/>
      <c r="AF40" s="173">
        <v>0</v>
      </c>
      <c r="AG40" s="173"/>
      <c r="AH40" s="173"/>
      <c r="AI40" s="172">
        <v>0</v>
      </c>
      <c r="AJ40" s="172"/>
      <c r="AK40" s="172"/>
      <c r="AL40" s="173"/>
    </row>
    <row r="41" spans="1:38" s="178" customFormat="1" ht="18" customHeight="1" x14ac:dyDescent="0.25">
      <c r="A41" s="245" t="s">
        <v>47</v>
      </c>
      <c r="B41" s="246"/>
      <c r="C41" s="177">
        <f t="shared" ref="C41:D41" si="3">SUM(C6:C40)</f>
        <v>152906</v>
      </c>
      <c r="D41" s="177">
        <f t="shared" si="3"/>
        <v>67822</v>
      </c>
      <c r="E41" s="177">
        <f>SUM(E6:E40)</f>
        <v>220728</v>
      </c>
      <c r="F41" s="177">
        <f t="shared" ref="F41:G41" si="4">SUM(F6:F40)</f>
        <v>163490</v>
      </c>
      <c r="G41" s="177">
        <f t="shared" si="4"/>
        <v>69314</v>
      </c>
      <c r="H41" s="177">
        <f>SUM(H6:H40)</f>
        <v>232804</v>
      </c>
      <c r="I41" s="177">
        <f t="shared" ref="I41:J41" si="5">SUM(I6:I40)</f>
        <v>8437</v>
      </c>
      <c r="J41" s="177">
        <f t="shared" si="5"/>
        <v>14342</v>
      </c>
      <c r="K41" s="177">
        <f>SUM(K6:K40)</f>
        <v>22779</v>
      </c>
      <c r="L41" s="177">
        <f t="shared" ref="L41:AL41" si="6">SUM(L6:L40)</f>
        <v>0</v>
      </c>
      <c r="M41" s="177">
        <f t="shared" si="6"/>
        <v>0</v>
      </c>
      <c r="N41" s="177">
        <f t="shared" si="6"/>
        <v>0</v>
      </c>
      <c r="O41" s="177">
        <f t="shared" si="6"/>
        <v>0</v>
      </c>
      <c r="P41" s="177">
        <f t="shared" si="6"/>
        <v>0</v>
      </c>
      <c r="Q41" s="177">
        <f t="shared" si="6"/>
        <v>29634</v>
      </c>
      <c r="R41" s="177">
        <f t="shared" si="6"/>
        <v>0</v>
      </c>
      <c r="S41" s="177">
        <f t="shared" si="6"/>
        <v>0</v>
      </c>
      <c r="T41" s="177">
        <f t="shared" si="6"/>
        <v>28535</v>
      </c>
      <c r="U41" s="177">
        <f t="shared" si="6"/>
        <v>0</v>
      </c>
      <c r="V41" s="177">
        <f t="shared" si="6"/>
        <v>0</v>
      </c>
      <c r="W41" s="177">
        <f t="shared" si="6"/>
        <v>1534</v>
      </c>
      <c r="X41" s="177">
        <f t="shared" si="6"/>
        <v>0</v>
      </c>
      <c r="Y41" s="177">
        <f t="shared" si="6"/>
        <v>0</v>
      </c>
      <c r="Z41" s="177">
        <f t="shared" si="6"/>
        <v>0</v>
      </c>
      <c r="AA41" s="177">
        <f t="shared" si="6"/>
        <v>0</v>
      </c>
      <c r="AB41" s="177">
        <f t="shared" si="6"/>
        <v>0</v>
      </c>
      <c r="AC41" s="177">
        <f t="shared" si="6"/>
        <v>14998</v>
      </c>
      <c r="AD41" s="177">
        <f t="shared" si="6"/>
        <v>0</v>
      </c>
      <c r="AE41" s="177">
        <f t="shared" si="6"/>
        <v>0</v>
      </c>
      <c r="AF41" s="177">
        <f t="shared" si="6"/>
        <v>11277</v>
      </c>
      <c r="AG41" s="177">
        <f t="shared" si="6"/>
        <v>0</v>
      </c>
      <c r="AH41" s="177">
        <f t="shared" si="6"/>
        <v>0</v>
      </c>
      <c r="AI41" s="177">
        <f t="shared" si="6"/>
        <v>466</v>
      </c>
      <c r="AJ41" s="177">
        <f t="shared" si="6"/>
        <v>0</v>
      </c>
      <c r="AK41" s="177">
        <f t="shared" si="6"/>
        <v>0</v>
      </c>
      <c r="AL41" s="177">
        <f t="shared" si="6"/>
        <v>0</v>
      </c>
    </row>
    <row r="42" spans="1:38" s="179" customFormat="1" ht="27" customHeight="1" x14ac:dyDescent="0.25">
      <c r="C42" s="179" t="s">
        <v>95</v>
      </c>
      <c r="I42" s="179" t="str">
        <f>C42</f>
        <v>Source: National Institute of Open School (NIOS)</v>
      </c>
      <c r="O42" s="179" t="str">
        <f>C42</f>
        <v>Source: National Institute of Open School (NIOS)</v>
      </c>
      <c r="U42" s="179" t="str">
        <f>O42</f>
        <v>Source: National Institute of Open School (NIOS)</v>
      </c>
      <c r="AA42" s="179" t="str">
        <f>O42</f>
        <v>Source: National Institute of Open School (NIOS)</v>
      </c>
      <c r="AG42" s="179" t="str">
        <f>AA42</f>
        <v>Source: National Institute of Open School (NIOS)</v>
      </c>
    </row>
    <row r="43" spans="1:38" ht="16.5" thickBot="1" x14ac:dyDescent="0.3">
      <c r="L43" s="180"/>
    </row>
    <row r="44" spans="1:38" ht="31.5" customHeight="1" thickBot="1" x14ac:dyDescent="0.3">
      <c r="F44" s="280" t="s">
        <v>160</v>
      </c>
      <c r="G44" s="281"/>
      <c r="H44" s="282"/>
      <c r="I44" s="283" t="s">
        <v>161</v>
      </c>
      <c r="J44" s="284"/>
      <c r="K44" s="285"/>
      <c r="L44" s="283" t="s">
        <v>162</v>
      </c>
      <c r="M44" s="284"/>
      <c r="N44" s="284"/>
      <c r="O44" s="280" t="str">
        <f>O2</f>
        <v>Scheduled Caste</v>
      </c>
      <c r="P44" s="281"/>
      <c r="Q44" s="282"/>
      <c r="R44" s="280" t="str">
        <f>AA2</f>
        <v>Scheduled Tribe</v>
      </c>
      <c r="S44" s="281"/>
      <c r="T44" s="282"/>
    </row>
    <row r="45" spans="1:38" ht="45.75" thickBot="1" x14ac:dyDescent="0.3">
      <c r="B45" s="181" t="s">
        <v>163</v>
      </c>
      <c r="C45" s="182" t="s">
        <v>93</v>
      </c>
      <c r="D45" s="182" t="s">
        <v>164</v>
      </c>
      <c r="E45" s="183" t="s">
        <v>165</v>
      </c>
      <c r="F45" s="184" t="s">
        <v>93</v>
      </c>
      <c r="G45" s="184" t="s">
        <v>164</v>
      </c>
      <c r="H45" s="183" t="s">
        <v>165</v>
      </c>
      <c r="I45" s="184" t="s">
        <v>93</v>
      </c>
      <c r="J45" s="184" t="s">
        <v>164</v>
      </c>
      <c r="K45" s="183" t="s">
        <v>165</v>
      </c>
      <c r="L45" s="184" t="s">
        <v>93</v>
      </c>
      <c r="M45" s="184" t="s">
        <v>164</v>
      </c>
      <c r="N45" s="185" t="s">
        <v>165</v>
      </c>
      <c r="O45" s="186" t="s">
        <v>93</v>
      </c>
      <c r="P45" s="184" t="s">
        <v>164</v>
      </c>
      <c r="Q45" s="187" t="s">
        <v>165</v>
      </c>
      <c r="R45" s="184" t="s">
        <v>93</v>
      </c>
      <c r="S45" s="184" t="s">
        <v>164</v>
      </c>
      <c r="T45" s="188" t="s">
        <v>165</v>
      </c>
    </row>
    <row r="46" spans="1:38" ht="17.25" thickTop="1" thickBot="1" x14ac:dyDescent="0.3">
      <c r="B46" s="189" t="s">
        <v>13</v>
      </c>
      <c r="C46" s="189">
        <v>154736</v>
      </c>
      <c r="D46" s="190">
        <v>164820</v>
      </c>
      <c r="E46" s="191">
        <v>8902</v>
      </c>
      <c r="F46" s="171">
        <f>ROUND(C46/C$48*$E$41,0)</f>
        <v>153617</v>
      </c>
      <c r="G46" s="171">
        <f>ROUND(D46/D$48*$H$41,0)</f>
        <v>162782</v>
      </c>
      <c r="H46" s="171">
        <f>ROUND(E46/E$48*$K$41,0)</f>
        <v>8902</v>
      </c>
      <c r="I46" s="166">
        <f t="shared" ref="I46:J46" si="7">F46-L46</f>
        <v>711</v>
      </c>
      <c r="J46" s="166">
        <f t="shared" si="7"/>
        <v>-708</v>
      </c>
      <c r="K46" s="166">
        <f>H46-N46</f>
        <v>465</v>
      </c>
      <c r="L46" s="166">
        <f>C41</f>
        <v>152906</v>
      </c>
      <c r="M46" s="166">
        <f>F41</f>
        <v>163490</v>
      </c>
      <c r="N46" s="166">
        <f>I41</f>
        <v>8437</v>
      </c>
      <c r="O46" s="192"/>
      <c r="P46" s="180"/>
      <c r="Q46" s="180"/>
      <c r="R46" s="180"/>
      <c r="S46" s="180"/>
      <c r="T46" s="193"/>
    </row>
    <row r="47" spans="1:38" ht="16.5" thickBot="1" x14ac:dyDescent="0.3">
      <c r="B47" s="189" t="s">
        <v>14</v>
      </c>
      <c r="C47" s="189">
        <v>67600</v>
      </c>
      <c r="D47" s="190">
        <v>70899</v>
      </c>
      <c r="E47" s="191">
        <v>13877</v>
      </c>
      <c r="F47" s="171">
        <f>ROUND(C47/C$48*$E$41,0)</f>
        <v>67111</v>
      </c>
      <c r="G47" s="171">
        <f>ROUND(D47/D$48*$H$41,0)</f>
        <v>70022</v>
      </c>
      <c r="H47" s="171">
        <f>ROUND(E47/E$48*$K$41,0)</f>
        <v>13877</v>
      </c>
      <c r="I47" s="166">
        <f>F47-L47</f>
        <v>-711</v>
      </c>
      <c r="J47" s="166">
        <f>G47-M47</f>
        <v>708</v>
      </c>
      <c r="K47" s="166">
        <f>H47-N47</f>
        <v>-465</v>
      </c>
      <c r="L47" s="166">
        <f>L48-L46</f>
        <v>67822</v>
      </c>
      <c r="M47" s="166">
        <f>M48-M46</f>
        <v>69314</v>
      </c>
      <c r="N47" s="166">
        <f>N48-N46</f>
        <v>14342</v>
      </c>
      <c r="O47" s="194">
        <f>O48-Q41</f>
        <v>584</v>
      </c>
      <c r="P47" s="195">
        <f>P48-T41</f>
        <v>-1035</v>
      </c>
      <c r="Q47" s="195">
        <f>Q48-W41</f>
        <v>1569</v>
      </c>
      <c r="R47" s="195">
        <f>R48-AC41</f>
        <v>4518</v>
      </c>
      <c r="S47" s="195">
        <f>S48-AF41</f>
        <v>3026</v>
      </c>
      <c r="T47" s="195">
        <f>T48-AI41</f>
        <v>826</v>
      </c>
      <c r="U47" s="166" t="s">
        <v>166</v>
      </c>
    </row>
    <row r="48" spans="1:38" ht="16.5" thickBot="1" x14ac:dyDescent="0.3">
      <c r="B48" s="189" t="s">
        <v>15</v>
      </c>
      <c r="C48" s="189">
        <v>222336</v>
      </c>
      <c r="D48" s="190">
        <v>235719</v>
      </c>
      <c r="E48" s="191">
        <v>22779</v>
      </c>
      <c r="F48" s="171">
        <f t="shared" ref="F48:K48" si="8">SUM(F46:F47)</f>
        <v>220728</v>
      </c>
      <c r="G48" s="171">
        <f t="shared" si="8"/>
        <v>232804</v>
      </c>
      <c r="H48" s="171">
        <f t="shared" si="8"/>
        <v>22779</v>
      </c>
      <c r="I48" s="171">
        <f t="shared" si="8"/>
        <v>0</v>
      </c>
      <c r="J48" s="171">
        <f t="shared" si="8"/>
        <v>0</v>
      </c>
      <c r="K48" s="171">
        <f t="shared" si="8"/>
        <v>0</v>
      </c>
      <c r="L48" s="166">
        <f>F48</f>
        <v>220728</v>
      </c>
      <c r="M48" s="166">
        <f>G48</f>
        <v>232804</v>
      </c>
      <c r="N48" s="166">
        <f>H48</f>
        <v>22779</v>
      </c>
      <c r="O48" s="196">
        <v>30218</v>
      </c>
      <c r="P48" s="197">
        <v>27500</v>
      </c>
      <c r="Q48" s="197">
        <v>3103</v>
      </c>
      <c r="R48" s="197">
        <v>19516</v>
      </c>
      <c r="S48" s="197">
        <v>14303</v>
      </c>
      <c r="T48" s="198">
        <v>1292</v>
      </c>
    </row>
  </sheetData>
  <mergeCells count="20">
    <mergeCell ref="R44:T44"/>
    <mergeCell ref="O3:Q3"/>
    <mergeCell ref="R3:T3"/>
    <mergeCell ref="F3:H3"/>
    <mergeCell ref="I3:K3"/>
    <mergeCell ref="L3:N3"/>
    <mergeCell ref="I44:K44"/>
    <mergeCell ref="L44:N44"/>
    <mergeCell ref="O44:Q44"/>
    <mergeCell ref="A3:A4"/>
    <mergeCell ref="B3:B4"/>
    <mergeCell ref="C3:E3"/>
    <mergeCell ref="A41:B41"/>
    <mergeCell ref="F44:H44"/>
    <mergeCell ref="AG3:AI3"/>
    <mergeCell ref="AJ3:AL3"/>
    <mergeCell ref="AA3:AC3"/>
    <mergeCell ref="AD3:AF3"/>
    <mergeCell ref="U3:W3"/>
    <mergeCell ref="X3:Z3"/>
  </mergeCells>
  <printOptions horizontalCentered="1"/>
  <pageMargins left="0.28000000000000003" right="0.24" top="0.66" bottom="0.53" header="0.35" footer="0.23"/>
  <pageSetup paperSize="9" firstPageNumber="37" orientation="portrait" useFirstPageNumber="1" r:id="rId1"/>
  <headerFooter alignWithMargins="0">
    <oddFooter>&amp;L&amp;"Arial,Regular"&amp;10STATISTICS OF SCHOOL EDUCATION 2010-11&amp;R&amp;P</oddFooter>
  </headerFooter>
  <colBreaks count="2" manualBreakCount="2">
    <brk id="14" max="42" man="1"/>
    <brk id="26" max="42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</sheetPr>
  <dimension ref="A1:AL43"/>
  <sheetViews>
    <sheetView view="pageBreakPreview" zoomScaleSheetLayoutView="100" workbookViewId="0">
      <selection activeCell="C10" sqref="C10"/>
    </sheetView>
  </sheetViews>
  <sheetFormatPr defaultRowHeight="15.75" x14ac:dyDescent="0.25"/>
  <cols>
    <col min="1" max="1" width="5.140625" style="166" customWidth="1"/>
    <col min="2" max="2" width="21.42578125" style="166" customWidth="1"/>
    <col min="3" max="38" width="11.28515625" style="166" customWidth="1"/>
    <col min="39" max="243" width="9.140625" style="166"/>
    <col min="244" max="244" width="5.140625" style="166" customWidth="1"/>
    <col min="245" max="245" width="21.42578125" style="166" customWidth="1"/>
    <col min="246" max="246" width="11.140625" style="166" customWidth="1"/>
    <col min="247" max="247" width="9.42578125" style="166" customWidth="1"/>
    <col min="248" max="248" width="11.85546875" style="166" customWidth="1"/>
    <col min="249" max="249" width="10.42578125" style="166" customWidth="1"/>
    <col min="250" max="250" width="9.28515625" style="166" customWidth="1"/>
    <col min="251" max="251" width="11.28515625" style="166" customWidth="1"/>
    <col min="252" max="253" width="8.28515625" style="166" customWidth="1"/>
    <col min="254" max="254" width="9.42578125" style="166" customWidth="1"/>
    <col min="255" max="255" width="10.5703125" style="166" customWidth="1"/>
    <col min="256" max="256" width="10.5703125" style="166" bestFit="1" customWidth="1"/>
    <col min="257" max="257" width="10.5703125" style="166" customWidth="1"/>
    <col min="258" max="258" width="8.28515625" style="166" customWidth="1"/>
    <col min="259" max="259" width="10.28515625" style="166" bestFit="1" customWidth="1"/>
    <col min="260" max="260" width="9.5703125" style="166" customWidth="1"/>
    <col min="261" max="266" width="8.28515625" style="166" customWidth="1"/>
    <col min="267" max="267" width="9.42578125" style="166" customWidth="1"/>
    <col min="268" max="269" width="9.28515625" style="166" customWidth="1"/>
    <col min="270" max="280" width="8.28515625" style="166" customWidth="1"/>
    <col min="281" max="281" width="10.85546875" style="166" customWidth="1"/>
    <col min="282" max="499" width="9.140625" style="166"/>
    <col min="500" max="500" width="5.140625" style="166" customWidth="1"/>
    <col min="501" max="501" width="21.42578125" style="166" customWidth="1"/>
    <col min="502" max="502" width="11.140625" style="166" customWidth="1"/>
    <col min="503" max="503" width="9.42578125" style="166" customWidth="1"/>
    <col min="504" max="504" width="11.85546875" style="166" customWidth="1"/>
    <col min="505" max="505" width="10.42578125" style="166" customWidth="1"/>
    <col min="506" max="506" width="9.28515625" style="166" customWidth="1"/>
    <col min="507" max="507" width="11.28515625" style="166" customWidth="1"/>
    <col min="508" max="509" width="8.28515625" style="166" customWidth="1"/>
    <col min="510" max="510" width="9.42578125" style="166" customWidth="1"/>
    <col min="511" max="511" width="10.5703125" style="166" customWidth="1"/>
    <col min="512" max="512" width="10.5703125" style="166" bestFit="1" customWidth="1"/>
    <col min="513" max="513" width="10.5703125" style="166" customWidth="1"/>
    <col min="514" max="514" width="8.28515625" style="166" customWidth="1"/>
    <col min="515" max="515" width="10.28515625" style="166" bestFit="1" customWidth="1"/>
    <col min="516" max="516" width="9.5703125" style="166" customWidth="1"/>
    <col min="517" max="522" width="8.28515625" style="166" customWidth="1"/>
    <col min="523" max="523" width="9.42578125" style="166" customWidth="1"/>
    <col min="524" max="525" width="9.28515625" style="166" customWidth="1"/>
    <col min="526" max="536" width="8.28515625" style="166" customWidth="1"/>
    <col min="537" max="537" width="10.85546875" style="166" customWidth="1"/>
    <col min="538" max="755" width="9.140625" style="166"/>
    <col min="756" max="756" width="5.140625" style="166" customWidth="1"/>
    <col min="757" max="757" width="21.42578125" style="166" customWidth="1"/>
    <col min="758" max="758" width="11.140625" style="166" customWidth="1"/>
    <col min="759" max="759" width="9.42578125" style="166" customWidth="1"/>
    <col min="760" max="760" width="11.85546875" style="166" customWidth="1"/>
    <col min="761" max="761" width="10.42578125" style="166" customWidth="1"/>
    <col min="762" max="762" width="9.28515625" style="166" customWidth="1"/>
    <col min="763" max="763" width="11.28515625" style="166" customWidth="1"/>
    <col min="764" max="765" width="8.28515625" style="166" customWidth="1"/>
    <col min="766" max="766" width="9.42578125" style="166" customWidth="1"/>
    <col min="767" max="767" width="10.5703125" style="166" customWidth="1"/>
    <col min="768" max="768" width="10.5703125" style="166" bestFit="1" customWidth="1"/>
    <col min="769" max="769" width="10.5703125" style="166" customWidth="1"/>
    <col min="770" max="770" width="8.28515625" style="166" customWidth="1"/>
    <col min="771" max="771" width="10.28515625" style="166" bestFit="1" customWidth="1"/>
    <col min="772" max="772" width="9.5703125" style="166" customWidth="1"/>
    <col min="773" max="778" width="8.28515625" style="166" customWidth="1"/>
    <col min="779" max="779" width="9.42578125" style="166" customWidth="1"/>
    <col min="780" max="781" width="9.28515625" style="166" customWidth="1"/>
    <col min="782" max="792" width="8.28515625" style="166" customWidth="1"/>
    <col min="793" max="793" width="10.85546875" style="166" customWidth="1"/>
    <col min="794" max="1011" width="9.140625" style="166"/>
    <col min="1012" max="1012" width="5.140625" style="166" customWidth="1"/>
    <col min="1013" max="1013" width="21.42578125" style="166" customWidth="1"/>
    <col min="1014" max="1014" width="11.140625" style="166" customWidth="1"/>
    <col min="1015" max="1015" width="9.42578125" style="166" customWidth="1"/>
    <col min="1016" max="1016" width="11.85546875" style="166" customWidth="1"/>
    <col min="1017" max="1017" width="10.42578125" style="166" customWidth="1"/>
    <col min="1018" max="1018" width="9.28515625" style="166" customWidth="1"/>
    <col min="1019" max="1019" width="11.28515625" style="166" customWidth="1"/>
    <col min="1020" max="1021" width="8.28515625" style="166" customWidth="1"/>
    <col min="1022" max="1022" width="9.42578125" style="166" customWidth="1"/>
    <col min="1023" max="1023" width="10.5703125" style="166" customWidth="1"/>
    <col min="1024" max="1024" width="10.5703125" style="166" bestFit="1" customWidth="1"/>
    <col min="1025" max="1025" width="10.5703125" style="166" customWidth="1"/>
    <col min="1026" max="1026" width="8.28515625" style="166" customWidth="1"/>
    <col min="1027" max="1027" width="10.28515625" style="166" bestFit="1" customWidth="1"/>
    <col min="1028" max="1028" width="9.5703125" style="166" customWidth="1"/>
    <col min="1029" max="1034" width="8.28515625" style="166" customWidth="1"/>
    <col min="1035" max="1035" width="9.42578125" style="166" customWidth="1"/>
    <col min="1036" max="1037" width="9.28515625" style="166" customWidth="1"/>
    <col min="1038" max="1048" width="8.28515625" style="166" customWidth="1"/>
    <col min="1049" max="1049" width="10.85546875" style="166" customWidth="1"/>
    <col min="1050" max="1267" width="9.140625" style="166"/>
    <col min="1268" max="1268" width="5.140625" style="166" customWidth="1"/>
    <col min="1269" max="1269" width="21.42578125" style="166" customWidth="1"/>
    <col min="1270" max="1270" width="11.140625" style="166" customWidth="1"/>
    <col min="1271" max="1271" width="9.42578125" style="166" customWidth="1"/>
    <col min="1272" max="1272" width="11.85546875" style="166" customWidth="1"/>
    <col min="1273" max="1273" width="10.42578125" style="166" customWidth="1"/>
    <col min="1274" max="1274" width="9.28515625" style="166" customWidth="1"/>
    <col min="1275" max="1275" width="11.28515625" style="166" customWidth="1"/>
    <col min="1276" max="1277" width="8.28515625" style="166" customWidth="1"/>
    <col min="1278" max="1278" width="9.42578125" style="166" customWidth="1"/>
    <col min="1279" max="1279" width="10.5703125" style="166" customWidth="1"/>
    <col min="1280" max="1280" width="10.5703125" style="166" bestFit="1" customWidth="1"/>
    <col min="1281" max="1281" width="10.5703125" style="166" customWidth="1"/>
    <col min="1282" max="1282" width="8.28515625" style="166" customWidth="1"/>
    <col min="1283" max="1283" width="10.28515625" style="166" bestFit="1" customWidth="1"/>
    <col min="1284" max="1284" width="9.5703125" style="166" customWidth="1"/>
    <col min="1285" max="1290" width="8.28515625" style="166" customWidth="1"/>
    <col min="1291" max="1291" width="9.42578125" style="166" customWidth="1"/>
    <col min="1292" max="1293" width="9.28515625" style="166" customWidth="1"/>
    <col min="1294" max="1304" width="8.28515625" style="166" customWidth="1"/>
    <col min="1305" max="1305" width="10.85546875" style="166" customWidth="1"/>
    <col min="1306" max="1523" width="9.140625" style="166"/>
    <col min="1524" max="1524" width="5.140625" style="166" customWidth="1"/>
    <col min="1525" max="1525" width="21.42578125" style="166" customWidth="1"/>
    <col min="1526" max="1526" width="11.140625" style="166" customWidth="1"/>
    <col min="1527" max="1527" width="9.42578125" style="166" customWidth="1"/>
    <col min="1528" max="1528" width="11.85546875" style="166" customWidth="1"/>
    <col min="1529" max="1529" width="10.42578125" style="166" customWidth="1"/>
    <col min="1530" max="1530" width="9.28515625" style="166" customWidth="1"/>
    <col min="1531" max="1531" width="11.28515625" style="166" customWidth="1"/>
    <col min="1532" max="1533" width="8.28515625" style="166" customWidth="1"/>
    <col min="1534" max="1534" width="9.42578125" style="166" customWidth="1"/>
    <col min="1535" max="1535" width="10.5703125" style="166" customWidth="1"/>
    <col min="1536" max="1536" width="10.5703125" style="166" bestFit="1" customWidth="1"/>
    <col min="1537" max="1537" width="10.5703125" style="166" customWidth="1"/>
    <col min="1538" max="1538" width="8.28515625" style="166" customWidth="1"/>
    <col min="1539" max="1539" width="10.28515625" style="166" bestFit="1" customWidth="1"/>
    <col min="1540" max="1540" width="9.5703125" style="166" customWidth="1"/>
    <col min="1541" max="1546" width="8.28515625" style="166" customWidth="1"/>
    <col min="1547" max="1547" width="9.42578125" style="166" customWidth="1"/>
    <col min="1548" max="1549" width="9.28515625" style="166" customWidth="1"/>
    <col min="1550" max="1560" width="8.28515625" style="166" customWidth="1"/>
    <col min="1561" max="1561" width="10.85546875" style="166" customWidth="1"/>
    <col min="1562" max="1779" width="9.140625" style="166"/>
    <col min="1780" max="1780" width="5.140625" style="166" customWidth="1"/>
    <col min="1781" max="1781" width="21.42578125" style="166" customWidth="1"/>
    <col min="1782" max="1782" width="11.140625" style="166" customWidth="1"/>
    <col min="1783" max="1783" width="9.42578125" style="166" customWidth="1"/>
    <col min="1784" max="1784" width="11.85546875" style="166" customWidth="1"/>
    <col min="1785" max="1785" width="10.42578125" style="166" customWidth="1"/>
    <col min="1786" max="1786" width="9.28515625" style="166" customWidth="1"/>
    <col min="1787" max="1787" width="11.28515625" style="166" customWidth="1"/>
    <col min="1788" max="1789" width="8.28515625" style="166" customWidth="1"/>
    <col min="1790" max="1790" width="9.42578125" style="166" customWidth="1"/>
    <col min="1791" max="1791" width="10.5703125" style="166" customWidth="1"/>
    <col min="1792" max="1792" width="10.5703125" style="166" bestFit="1" customWidth="1"/>
    <col min="1793" max="1793" width="10.5703125" style="166" customWidth="1"/>
    <col min="1794" max="1794" width="8.28515625" style="166" customWidth="1"/>
    <col min="1795" max="1795" width="10.28515625" style="166" bestFit="1" customWidth="1"/>
    <col min="1796" max="1796" width="9.5703125" style="166" customWidth="1"/>
    <col min="1797" max="1802" width="8.28515625" style="166" customWidth="1"/>
    <col min="1803" max="1803" width="9.42578125" style="166" customWidth="1"/>
    <col min="1804" max="1805" width="9.28515625" style="166" customWidth="1"/>
    <col min="1806" max="1816" width="8.28515625" style="166" customWidth="1"/>
    <col min="1817" max="1817" width="10.85546875" style="166" customWidth="1"/>
    <col min="1818" max="2035" width="9.140625" style="166"/>
    <col min="2036" max="2036" width="5.140625" style="166" customWidth="1"/>
    <col min="2037" max="2037" width="21.42578125" style="166" customWidth="1"/>
    <col min="2038" max="2038" width="11.140625" style="166" customWidth="1"/>
    <col min="2039" max="2039" width="9.42578125" style="166" customWidth="1"/>
    <col min="2040" max="2040" width="11.85546875" style="166" customWidth="1"/>
    <col min="2041" max="2041" width="10.42578125" style="166" customWidth="1"/>
    <col min="2042" max="2042" width="9.28515625" style="166" customWidth="1"/>
    <col min="2043" max="2043" width="11.28515625" style="166" customWidth="1"/>
    <col min="2044" max="2045" width="8.28515625" style="166" customWidth="1"/>
    <col min="2046" max="2046" width="9.42578125" style="166" customWidth="1"/>
    <col min="2047" max="2047" width="10.5703125" style="166" customWidth="1"/>
    <col min="2048" max="2048" width="10.5703125" style="166" bestFit="1" customWidth="1"/>
    <col min="2049" max="2049" width="10.5703125" style="166" customWidth="1"/>
    <col min="2050" max="2050" width="8.28515625" style="166" customWidth="1"/>
    <col min="2051" max="2051" width="10.28515625" style="166" bestFit="1" customWidth="1"/>
    <col min="2052" max="2052" width="9.5703125" style="166" customWidth="1"/>
    <col min="2053" max="2058" width="8.28515625" style="166" customWidth="1"/>
    <col min="2059" max="2059" width="9.42578125" style="166" customWidth="1"/>
    <col min="2060" max="2061" width="9.28515625" style="166" customWidth="1"/>
    <col min="2062" max="2072" width="8.28515625" style="166" customWidth="1"/>
    <col min="2073" max="2073" width="10.85546875" style="166" customWidth="1"/>
    <col min="2074" max="2291" width="9.140625" style="166"/>
    <col min="2292" max="2292" width="5.140625" style="166" customWidth="1"/>
    <col min="2293" max="2293" width="21.42578125" style="166" customWidth="1"/>
    <col min="2294" max="2294" width="11.140625" style="166" customWidth="1"/>
    <col min="2295" max="2295" width="9.42578125" style="166" customWidth="1"/>
    <col min="2296" max="2296" width="11.85546875" style="166" customWidth="1"/>
    <col min="2297" max="2297" width="10.42578125" style="166" customWidth="1"/>
    <col min="2298" max="2298" width="9.28515625" style="166" customWidth="1"/>
    <col min="2299" max="2299" width="11.28515625" style="166" customWidth="1"/>
    <col min="2300" max="2301" width="8.28515625" style="166" customWidth="1"/>
    <col min="2302" max="2302" width="9.42578125" style="166" customWidth="1"/>
    <col min="2303" max="2303" width="10.5703125" style="166" customWidth="1"/>
    <col min="2304" max="2304" width="10.5703125" style="166" bestFit="1" customWidth="1"/>
    <col min="2305" max="2305" width="10.5703125" style="166" customWidth="1"/>
    <col min="2306" max="2306" width="8.28515625" style="166" customWidth="1"/>
    <col min="2307" max="2307" width="10.28515625" style="166" bestFit="1" customWidth="1"/>
    <col min="2308" max="2308" width="9.5703125" style="166" customWidth="1"/>
    <col min="2309" max="2314" width="8.28515625" style="166" customWidth="1"/>
    <col min="2315" max="2315" width="9.42578125" style="166" customWidth="1"/>
    <col min="2316" max="2317" width="9.28515625" style="166" customWidth="1"/>
    <col min="2318" max="2328" width="8.28515625" style="166" customWidth="1"/>
    <col min="2329" max="2329" width="10.85546875" style="166" customWidth="1"/>
    <col min="2330" max="2547" width="9.140625" style="166"/>
    <col min="2548" max="2548" width="5.140625" style="166" customWidth="1"/>
    <col min="2549" max="2549" width="21.42578125" style="166" customWidth="1"/>
    <col min="2550" max="2550" width="11.140625" style="166" customWidth="1"/>
    <col min="2551" max="2551" width="9.42578125" style="166" customWidth="1"/>
    <col min="2552" max="2552" width="11.85546875" style="166" customWidth="1"/>
    <col min="2553" max="2553" width="10.42578125" style="166" customWidth="1"/>
    <col min="2554" max="2554" width="9.28515625" style="166" customWidth="1"/>
    <col min="2555" max="2555" width="11.28515625" style="166" customWidth="1"/>
    <col min="2556" max="2557" width="8.28515625" style="166" customWidth="1"/>
    <col min="2558" max="2558" width="9.42578125" style="166" customWidth="1"/>
    <col min="2559" max="2559" width="10.5703125" style="166" customWidth="1"/>
    <col min="2560" max="2560" width="10.5703125" style="166" bestFit="1" customWidth="1"/>
    <col min="2561" max="2561" width="10.5703125" style="166" customWidth="1"/>
    <col min="2562" max="2562" width="8.28515625" style="166" customWidth="1"/>
    <col min="2563" max="2563" width="10.28515625" style="166" bestFit="1" customWidth="1"/>
    <col min="2564" max="2564" width="9.5703125" style="166" customWidth="1"/>
    <col min="2565" max="2570" width="8.28515625" style="166" customWidth="1"/>
    <col min="2571" max="2571" width="9.42578125" style="166" customWidth="1"/>
    <col min="2572" max="2573" width="9.28515625" style="166" customWidth="1"/>
    <col min="2574" max="2584" width="8.28515625" style="166" customWidth="1"/>
    <col min="2585" max="2585" width="10.85546875" style="166" customWidth="1"/>
    <col min="2586" max="2803" width="9.140625" style="166"/>
    <col min="2804" max="2804" width="5.140625" style="166" customWidth="1"/>
    <col min="2805" max="2805" width="21.42578125" style="166" customWidth="1"/>
    <col min="2806" max="2806" width="11.140625" style="166" customWidth="1"/>
    <col min="2807" max="2807" width="9.42578125" style="166" customWidth="1"/>
    <col min="2808" max="2808" width="11.85546875" style="166" customWidth="1"/>
    <col min="2809" max="2809" width="10.42578125" style="166" customWidth="1"/>
    <col min="2810" max="2810" width="9.28515625" style="166" customWidth="1"/>
    <col min="2811" max="2811" width="11.28515625" style="166" customWidth="1"/>
    <col min="2812" max="2813" width="8.28515625" style="166" customWidth="1"/>
    <col min="2814" max="2814" width="9.42578125" style="166" customWidth="1"/>
    <col min="2815" max="2815" width="10.5703125" style="166" customWidth="1"/>
    <col min="2816" max="2816" width="10.5703125" style="166" bestFit="1" customWidth="1"/>
    <col min="2817" max="2817" width="10.5703125" style="166" customWidth="1"/>
    <col min="2818" max="2818" width="8.28515625" style="166" customWidth="1"/>
    <col min="2819" max="2819" width="10.28515625" style="166" bestFit="1" customWidth="1"/>
    <col min="2820" max="2820" width="9.5703125" style="166" customWidth="1"/>
    <col min="2821" max="2826" width="8.28515625" style="166" customWidth="1"/>
    <col min="2827" max="2827" width="9.42578125" style="166" customWidth="1"/>
    <col min="2828" max="2829" width="9.28515625" style="166" customWidth="1"/>
    <col min="2830" max="2840" width="8.28515625" style="166" customWidth="1"/>
    <col min="2841" max="2841" width="10.85546875" style="166" customWidth="1"/>
    <col min="2842" max="3059" width="9.140625" style="166"/>
    <col min="3060" max="3060" width="5.140625" style="166" customWidth="1"/>
    <col min="3061" max="3061" width="21.42578125" style="166" customWidth="1"/>
    <col min="3062" max="3062" width="11.140625" style="166" customWidth="1"/>
    <col min="3063" max="3063" width="9.42578125" style="166" customWidth="1"/>
    <col min="3064" max="3064" width="11.85546875" style="166" customWidth="1"/>
    <col min="3065" max="3065" width="10.42578125" style="166" customWidth="1"/>
    <col min="3066" max="3066" width="9.28515625" style="166" customWidth="1"/>
    <col min="3067" max="3067" width="11.28515625" style="166" customWidth="1"/>
    <col min="3068" max="3069" width="8.28515625" style="166" customWidth="1"/>
    <col min="3070" max="3070" width="9.42578125" style="166" customWidth="1"/>
    <col min="3071" max="3071" width="10.5703125" style="166" customWidth="1"/>
    <col min="3072" max="3072" width="10.5703125" style="166" bestFit="1" customWidth="1"/>
    <col min="3073" max="3073" width="10.5703125" style="166" customWidth="1"/>
    <col min="3074" max="3074" width="8.28515625" style="166" customWidth="1"/>
    <col min="3075" max="3075" width="10.28515625" style="166" bestFit="1" customWidth="1"/>
    <col min="3076" max="3076" width="9.5703125" style="166" customWidth="1"/>
    <col min="3077" max="3082" width="8.28515625" style="166" customWidth="1"/>
    <col min="3083" max="3083" width="9.42578125" style="166" customWidth="1"/>
    <col min="3084" max="3085" width="9.28515625" style="166" customWidth="1"/>
    <col min="3086" max="3096" width="8.28515625" style="166" customWidth="1"/>
    <col min="3097" max="3097" width="10.85546875" style="166" customWidth="1"/>
    <col min="3098" max="3315" width="9.140625" style="166"/>
    <col min="3316" max="3316" width="5.140625" style="166" customWidth="1"/>
    <col min="3317" max="3317" width="21.42578125" style="166" customWidth="1"/>
    <col min="3318" max="3318" width="11.140625" style="166" customWidth="1"/>
    <col min="3319" max="3319" width="9.42578125" style="166" customWidth="1"/>
    <col min="3320" max="3320" width="11.85546875" style="166" customWidth="1"/>
    <col min="3321" max="3321" width="10.42578125" style="166" customWidth="1"/>
    <col min="3322" max="3322" width="9.28515625" style="166" customWidth="1"/>
    <col min="3323" max="3323" width="11.28515625" style="166" customWidth="1"/>
    <col min="3324" max="3325" width="8.28515625" style="166" customWidth="1"/>
    <col min="3326" max="3326" width="9.42578125" style="166" customWidth="1"/>
    <col min="3327" max="3327" width="10.5703125" style="166" customWidth="1"/>
    <col min="3328" max="3328" width="10.5703125" style="166" bestFit="1" customWidth="1"/>
    <col min="3329" max="3329" width="10.5703125" style="166" customWidth="1"/>
    <col min="3330" max="3330" width="8.28515625" style="166" customWidth="1"/>
    <col min="3331" max="3331" width="10.28515625" style="166" bestFit="1" customWidth="1"/>
    <col min="3332" max="3332" width="9.5703125" style="166" customWidth="1"/>
    <col min="3333" max="3338" width="8.28515625" style="166" customWidth="1"/>
    <col min="3339" max="3339" width="9.42578125" style="166" customWidth="1"/>
    <col min="3340" max="3341" width="9.28515625" style="166" customWidth="1"/>
    <col min="3342" max="3352" width="8.28515625" style="166" customWidth="1"/>
    <col min="3353" max="3353" width="10.85546875" style="166" customWidth="1"/>
    <col min="3354" max="3571" width="9.140625" style="166"/>
    <col min="3572" max="3572" width="5.140625" style="166" customWidth="1"/>
    <col min="3573" max="3573" width="21.42578125" style="166" customWidth="1"/>
    <col min="3574" max="3574" width="11.140625" style="166" customWidth="1"/>
    <col min="3575" max="3575" width="9.42578125" style="166" customWidth="1"/>
    <col min="3576" max="3576" width="11.85546875" style="166" customWidth="1"/>
    <col min="3577" max="3577" width="10.42578125" style="166" customWidth="1"/>
    <col min="3578" max="3578" width="9.28515625" style="166" customWidth="1"/>
    <col min="3579" max="3579" width="11.28515625" style="166" customWidth="1"/>
    <col min="3580" max="3581" width="8.28515625" style="166" customWidth="1"/>
    <col min="3582" max="3582" width="9.42578125" style="166" customWidth="1"/>
    <col min="3583" max="3583" width="10.5703125" style="166" customWidth="1"/>
    <col min="3584" max="3584" width="10.5703125" style="166" bestFit="1" customWidth="1"/>
    <col min="3585" max="3585" width="10.5703125" style="166" customWidth="1"/>
    <col min="3586" max="3586" width="8.28515625" style="166" customWidth="1"/>
    <col min="3587" max="3587" width="10.28515625" style="166" bestFit="1" customWidth="1"/>
    <col min="3588" max="3588" width="9.5703125" style="166" customWidth="1"/>
    <col min="3589" max="3594" width="8.28515625" style="166" customWidth="1"/>
    <col min="3595" max="3595" width="9.42578125" style="166" customWidth="1"/>
    <col min="3596" max="3597" width="9.28515625" style="166" customWidth="1"/>
    <col min="3598" max="3608" width="8.28515625" style="166" customWidth="1"/>
    <col min="3609" max="3609" width="10.85546875" style="166" customWidth="1"/>
    <col min="3610" max="3827" width="9.140625" style="166"/>
    <col min="3828" max="3828" width="5.140625" style="166" customWidth="1"/>
    <col min="3829" max="3829" width="21.42578125" style="166" customWidth="1"/>
    <col min="3830" max="3830" width="11.140625" style="166" customWidth="1"/>
    <col min="3831" max="3831" width="9.42578125" style="166" customWidth="1"/>
    <col min="3832" max="3832" width="11.85546875" style="166" customWidth="1"/>
    <col min="3833" max="3833" width="10.42578125" style="166" customWidth="1"/>
    <col min="3834" max="3834" width="9.28515625" style="166" customWidth="1"/>
    <col min="3835" max="3835" width="11.28515625" style="166" customWidth="1"/>
    <col min="3836" max="3837" width="8.28515625" style="166" customWidth="1"/>
    <col min="3838" max="3838" width="9.42578125" style="166" customWidth="1"/>
    <col min="3839" max="3839" width="10.5703125" style="166" customWidth="1"/>
    <col min="3840" max="3840" width="10.5703125" style="166" bestFit="1" customWidth="1"/>
    <col min="3841" max="3841" width="10.5703125" style="166" customWidth="1"/>
    <col min="3842" max="3842" width="8.28515625" style="166" customWidth="1"/>
    <col min="3843" max="3843" width="10.28515625" style="166" bestFit="1" customWidth="1"/>
    <col min="3844" max="3844" width="9.5703125" style="166" customWidth="1"/>
    <col min="3845" max="3850" width="8.28515625" style="166" customWidth="1"/>
    <col min="3851" max="3851" width="9.42578125" style="166" customWidth="1"/>
    <col min="3852" max="3853" width="9.28515625" style="166" customWidth="1"/>
    <col min="3854" max="3864" width="8.28515625" style="166" customWidth="1"/>
    <col min="3865" max="3865" width="10.85546875" style="166" customWidth="1"/>
    <col min="3866" max="4083" width="9.140625" style="166"/>
    <col min="4084" max="4084" width="5.140625" style="166" customWidth="1"/>
    <col min="4085" max="4085" width="21.42578125" style="166" customWidth="1"/>
    <col min="4086" max="4086" width="11.140625" style="166" customWidth="1"/>
    <col min="4087" max="4087" width="9.42578125" style="166" customWidth="1"/>
    <col min="4088" max="4088" width="11.85546875" style="166" customWidth="1"/>
    <col min="4089" max="4089" width="10.42578125" style="166" customWidth="1"/>
    <col min="4090" max="4090" width="9.28515625" style="166" customWidth="1"/>
    <col min="4091" max="4091" width="11.28515625" style="166" customWidth="1"/>
    <col min="4092" max="4093" width="8.28515625" style="166" customWidth="1"/>
    <col min="4094" max="4094" width="9.42578125" style="166" customWidth="1"/>
    <col min="4095" max="4095" width="10.5703125" style="166" customWidth="1"/>
    <col min="4096" max="4096" width="10.5703125" style="166" bestFit="1" customWidth="1"/>
    <col min="4097" max="4097" width="10.5703125" style="166" customWidth="1"/>
    <col min="4098" max="4098" width="8.28515625" style="166" customWidth="1"/>
    <col min="4099" max="4099" width="10.28515625" style="166" bestFit="1" customWidth="1"/>
    <col min="4100" max="4100" width="9.5703125" style="166" customWidth="1"/>
    <col min="4101" max="4106" width="8.28515625" style="166" customWidth="1"/>
    <col min="4107" max="4107" width="9.42578125" style="166" customWidth="1"/>
    <col min="4108" max="4109" width="9.28515625" style="166" customWidth="1"/>
    <col min="4110" max="4120" width="8.28515625" style="166" customWidth="1"/>
    <col min="4121" max="4121" width="10.85546875" style="166" customWidth="1"/>
    <col min="4122" max="4339" width="9.140625" style="166"/>
    <col min="4340" max="4340" width="5.140625" style="166" customWidth="1"/>
    <col min="4341" max="4341" width="21.42578125" style="166" customWidth="1"/>
    <col min="4342" max="4342" width="11.140625" style="166" customWidth="1"/>
    <col min="4343" max="4343" width="9.42578125" style="166" customWidth="1"/>
    <col min="4344" max="4344" width="11.85546875" style="166" customWidth="1"/>
    <col min="4345" max="4345" width="10.42578125" style="166" customWidth="1"/>
    <col min="4346" max="4346" width="9.28515625" style="166" customWidth="1"/>
    <col min="4347" max="4347" width="11.28515625" style="166" customWidth="1"/>
    <col min="4348" max="4349" width="8.28515625" style="166" customWidth="1"/>
    <col min="4350" max="4350" width="9.42578125" style="166" customWidth="1"/>
    <col min="4351" max="4351" width="10.5703125" style="166" customWidth="1"/>
    <col min="4352" max="4352" width="10.5703125" style="166" bestFit="1" customWidth="1"/>
    <col min="4353" max="4353" width="10.5703125" style="166" customWidth="1"/>
    <col min="4354" max="4354" width="8.28515625" style="166" customWidth="1"/>
    <col min="4355" max="4355" width="10.28515625" style="166" bestFit="1" customWidth="1"/>
    <col min="4356" max="4356" width="9.5703125" style="166" customWidth="1"/>
    <col min="4357" max="4362" width="8.28515625" style="166" customWidth="1"/>
    <col min="4363" max="4363" width="9.42578125" style="166" customWidth="1"/>
    <col min="4364" max="4365" width="9.28515625" style="166" customWidth="1"/>
    <col min="4366" max="4376" width="8.28515625" style="166" customWidth="1"/>
    <col min="4377" max="4377" width="10.85546875" style="166" customWidth="1"/>
    <col min="4378" max="4595" width="9.140625" style="166"/>
    <col min="4596" max="4596" width="5.140625" style="166" customWidth="1"/>
    <col min="4597" max="4597" width="21.42578125" style="166" customWidth="1"/>
    <col min="4598" max="4598" width="11.140625" style="166" customWidth="1"/>
    <col min="4599" max="4599" width="9.42578125" style="166" customWidth="1"/>
    <col min="4600" max="4600" width="11.85546875" style="166" customWidth="1"/>
    <col min="4601" max="4601" width="10.42578125" style="166" customWidth="1"/>
    <col min="4602" max="4602" width="9.28515625" style="166" customWidth="1"/>
    <col min="4603" max="4603" width="11.28515625" style="166" customWidth="1"/>
    <col min="4604" max="4605" width="8.28515625" style="166" customWidth="1"/>
    <col min="4606" max="4606" width="9.42578125" style="166" customWidth="1"/>
    <col min="4607" max="4607" width="10.5703125" style="166" customWidth="1"/>
    <col min="4608" max="4608" width="10.5703125" style="166" bestFit="1" customWidth="1"/>
    <col min="4609" max="4609" width="10.5703125" style="166" customWidth="1"/>
    <col min="4610" max="4610" width="8.28515625" style="166" customWidth="1"/>
    <col min="4611" max="4611" width="10.28515625" style="166" bestFit="1" customWidth="1"/>
    <col min="4612" max="4612" width="9.5703125" style="166" customWidth="1"/>
    <col min="4613" max="4618" width="8.28515625" style="166" customWidth="1"/>
    <col min="4619" max="4619" width="9.42578125" style="166" customWidth="1"/>
    <col min="4620" max="4621" width="9.28515625" style="166" customWidth="1"/>
    <col min="4622" max="4632" width="8.28515625" style="166" customWidth="1"/>
    <col min="4633" max="4633" width="10.85546875" style="166" customWidth="1"/>
    <col min="4634" max="4851" width="9.140625" style="166"/>
    <col min="4852" max="4852" width="5.140625" style="166" customWidth="1"/>
    <col min="4853" max="4853" width="21.42578125" style="166" customWidth="1"/>
    <col min="4854" max="4854" width="11.140625" style="166" customWidth="1"/>
    <col min="4855" max="4855" width="9.42578125" style="166" customWidth="1"/>
    <col min="4856" max="4856" width="11.85546875" style="166" customWidth="1"/>
    <col min="4857" max="4857" width="10.42578125" style="166" customWidth="1"/>
    <col min="4858" max="4858" width="9.28515625" style="166" customWidth="1"/>
    <col min="4859" max="4859" width="11.28515625" style="166" customWidth="1"/>
    <col min="4860" max="4861" width="8.28515625" style="166" customWidth="1"/>
    <col min="4862" max="4862" width="9.42578125" style="166" customWidth="1"/>
    <col min="4863" max="4863" width="10.5703125" style="166" customWidth="1"/>
    <col min="4864" max="4864" width="10.5703125" style="166" bestFit="1" customWidth="1"/>
    <col min="4865" max="4865" width="10.5703125" style="166" customWidth="1"/>
    <col min="4866" max="4866" width="8.28515625" style="166" customWidth="1"/>
    <col min="4867" max="4867" width="10.28515625" style="166" bestFit="1" customWidth="1"/>
    <col min="4868" max="4868" width="9.5703125" style="166" customWidth="1"/>
    <col min="4869" max="4874" width="8.28515625" style="166" customWidth="1"/>
    <col min="4875" max="4875" width="9.42578125" style="166" customWidth="1"/>
    <col min="4876" max="4877" width="9.28515625" style="166" customWidth="1"/>
    <col min="4878" max="4888" width="8.28515625" style="166" customWidth="1"/>
    <col min="4889" max="4889" width="10.85546875" style="166" customWidth="1"/>
    <col min="4890" max="5107" width="9.140625" style="166"/>
    <col min="5108" max="5108" width="5.140625" style="166" customWidth="1"/>
    <col min="5109" max="5109" width="21.42578125" style="166" customWidth="1"/>
    <col min="5110" max="5110" width="11.140625" style="166" customWidth="1"/>
    <col min="5111" max="5111" width="9.42578125" style="166" customWidth="1"/>
    <col min="5112" max="5112" width="11.85546875" style="166" customWidth="1"/>
    <col min="5113" max="5113" width="10.42578125" style="166" customWidth="1"/>
    <col min="5114" max="5114" width="9.28515625" style="166" customWidth="1"/>
    <col min="5115" max="5115" width="11.28515625" style="166" customWidth="1"/>
    <col min="5116" max="5117" width="8.28515625" style="166" customWidth="1"/>
    <col min="5118" max="5118" width="9.42578125" style="166" customWidth="1"/>
    <col min="5119" max="5119" width="10.5703125" style="166" customWidth="1"/>
    <col min="5120" max="5120" width="10.5703125" style="166" bestFit="1" customWidth="1"/>
    <col min="5121" max="5121" width="10.5703125" style="166" customWidth="1"/>
    <col min="5122" max="5122" width="8.28515625" style="166" customWidth="1"/>
    <col min="5123" max="5123" width="10.28515625" style="166" bestFit="1" customWidth="1"/>
    <col min="5124" max="5124" width="9.5703125" style="166" customWidth="1"/>
    <col min="5125" max="5130" width="8.28515625" style="166" customWidth="1"/>
    <col min="5131" max="5131" width="9.42578125" style="166" customWidth="1"/>
    <col min="5132" max="5133" width="9.28515625" style="166" customWidth="1"/>
    <col min="5134" max="5144" width="8.28515625" style="166" customWidth="1"/>
    <col min="5145" max="5145" width="10.85546875" style="166" customWidth="1"/>
    <col min="5146" max="5363" width="9.140625" style="166"/>
    <col min="5364" max="5364" width="5.140625" style="166" customWidth="1"/>
    <col min="5365" max="5365" width="21.42578125" style="166" customWidth="1"/>
    <col min="5366" max="5366" width="11.140625" style="166" customWidth="1"/>
    <col min="5367" max="5367" width="9.42578125" style="166" customWidth="1"/>
    <col min="5368" max="5368" width="11.85546875" style="166" customWidth="1"/>
    <col min="5369" max="5369" width="10.42578125" style="166" customWidth="1"/>
    <col min="5370" max="5370" width="9.28515625" style="166" customWidth="1"/>
    <col min="5371" max="5371" width="11.28515625" style="166" customWidth="1"/>
    <col min="5372" max="5373" width="8.28515625" style="166" customWidth="1"/>
    <col min="5374" max="5374" width="9.42578125" style="166" customWidth="1"/>
    <col min="5375" max="5375" width="10.5703125" style="166" customWidth="1"/>
    <col min="5376" max="5376" width="10.5703125" style="166" bestFit="1" customWidth="1"/>
    <col min="5377" max="5377" width="10.5703125" style="166" customWidth="1"/>
    <col min="5378" max="5378" width="8.28515625" style="166" customWidth="1"/>
    <col min="5379" max="5379" width="10.28515625" style="166" bestFit="1" customWidth="1"/>
    <col min="5380" max="5380" width="9.5703125" style="166" customWidth="1"/>
    <col min="5381" max="5386" width="8.28515625" style="166" customWidth="1"/>
    <col min="5387" max="5387" width="9.42578125" style="166" customWidth="1"/>
    <col min="5388" max="5389" width="9.28515625" style="166" customWidth="1"/>
    <col min="5390" max="5400" width="8.28515625" style="166" customWidth="1"/>
    <col min="5401" max="5401" width="10.85546875" style="166" customWidth="1"/>
    <col min="5402" max="5619" width="9.140625" style="166"/>
    <col min="5620" max="5620" width="5.140625" style="166" customWidth="1"/>
    <col min="5621" max="5621" width="21.42578125" style="166" customWidth="1"/>
    <col min="5622" max="5622" width="11.140625" style="166" customWidth="1"/>
    <col min="5623" max="5623" width="9.42578125" style="166" customWidth="1"/>
    <col min="5624" max="5624" width="11.85546875" style="166" customWidth="1"/>
    <col min="5625" max="5625" width="10.42578125" style="166" customWidth="1"/>
    <col min="5626" max="5626" width="9.28515625" style="166" customWidth="1"/>
    <col min="5627" max="5627" width="11.28515625" style="166" customWidth="1"/>
    <col min="5628" max="5629" width="8.28515625" style="166" customWidth="1"/>
    <col min="5630" max="5630" width="9.42578125" style="166" customWidth="1"/>
    <col min="5631" max="5631" width="10.5703125" style="166" customWidth="1"/>
    <col min="5632" max="5632" width="10.5703125" style="166" bestFit="1" customWidth="1"/>
    <col min="5633" max="5633" width="10.5703125" style="166" customWidth="1"/>
    <col min="5634" max="5634" width="8.28515625" style="166" customWidth="1"/>
    <col min="5635" max="5635" width="10.28515625" style="166" bestFit="1" customWidth="1"/>
    <col min="5636" max="5636" width="9.5703125" style="166" customWidth="1"/>
    <col min="5637" max="5642" width="8.28515625" style="166" customWidth="1"/>
    <col min="5643" max="5643" width="9.42578125" style="166" customWidth="1"/>
    <col min="5644" max="5645" width="9.28515625" style="166" customWidth="1"/>
    <col min="5646" max="5656" width="8.28515625" style="166" customWidth="1"/>
    <col min="5657" max="5657" width="10.85546875" style="166" customWidth="1"/>
    <col min="5658" max="5875" width="9.140625" style="166"/>
    <col min="5876" max="5876" width="5.140625" style="166" customWidth="1"/>
    <col min="5877" max="5877" width="21.42578125" style="166" customWidth="1"/>
    <col min="5878" max="5878" width="11.140625" style="166" customWidth="1"/>
    <col min="5879" max="5879" width="9.42578125" style="166" customWidth="1"/>
    <col min="5880" max="5880" width="11.85546875" style="166" customWidth="1"/>
    <col min="5881" max="5881" width="10.42578125" style="166" customWidth="1"/>
    <col min="5882" max="5882" width="9.28515625" style="166" customWidth="1"/>
    <col min="5883" max="5883" width="11.28515625" style="166" customWidth="1"/>
    <col min="5884" max="5885" width="8.28515625" style="166" customWidth="1"/>
    <col min="5886" max="5886" width="9.42578125" style="166" customWidth="1"/>
    <col min="5887" max="5887" width="10.5703125" style="166" customWidth="1"/>
    <col min="5888" max="5888" width="10.5703125" style="166" bestFit="1" customWidth="1"/>
    <col min="5889" max="5889" width="10.5703125" style="166" customWidth="1"/>
    <col min="5890" max="5890" width="8.28515625" style="166" customWidth="1"/>
    <col min="5891" max="5891" width="10.28515625" style="166" bestFit="1" customWidth="1"/>
    <col min="5892" max="5892" width="9.5703125" style="166" customWidth="1"/>
    <col min="5893" max="5898" width="8.28515625" style="166" customWidth="1"/>
    <col min="5899" max="5899" width="9.42578125" style="166" customWidth="1"/>
    <col min="5900" max="5901" width="9.28515625" style="166" customWidth="1"/>
    <col min="5902" max="5912" width="8.28515625" style="166" customWidth="1"/>
    <col min="5913" max="5913" width="10.85546875" style="166" customWidth="1"/>
    <col min="5914" max="6131" width="9.140625" style="166"/>
    <col min="6132" max="6132" width="5.140625" style="166" customWidth="1"/>
    <col min="6133" max="6133" width="21.42578125" style="166" customWidth="1"/>
    <col min="6134" max="6134" width="11.140625" style="166" customWidth="1"/>
    <col min="6135" max="6135" width="9.42578125" style="166" customWidth="1"/>
    <col min="6136" max="6136" width="11.85546875" style="166" customWidth="1"/>
    <col min="6137" max="6137" width="10.42578125" style="166" customWidth="1"/>
    <col min="6138" max="6138" width="9.28515625" style="166" customWidth="1"/>
    <col min="6139" max="6139" width="11.28515625" style="166" customWidth="1"/>
    <col min="6140" max="6141" width="8.28515625" style="166" customWidth="1"/>
    <col min="6142" max="6142" width="9.42578125" style="166" customWidth="1"/>
    <col min="6143" max="6143" width="10.5703125" style="166" customWidth="1"/>
    <col min="6144" max="6144" width="10.5703125" style="166" bestFit="1" customWidth="1"/>
    <col min="6145" max="6145" width="10.5703125" style="166" customWidth="1"/>
    <col min="6146" max="6146" width="8.28515625" style="166" customWidth="1"/>
    <col min="6147" max="6147" width="10.28515625" style="166" bestFit="1" customWidth="1"/>
    <col min="6148" max="6148" width="9.5703125" style="166" customWidth="1"/>
    <col min="6149" max="6154" width="8.28515625" style="166" customWidth="1"/>
    <col min="6155" max="6155" width="9.42578125" style="166" customWidth="1"/>
    <col min="6156" max="6157" width="9.28515625" style="166" customWidth="1"/>
    <col min="6158" max="6168" width="8.28515625" style="166" customWidth="1"/>
    <col min="6169" max="6169" width="10.85546875" style="166" customWidth="1"/>
    <col min="6170" max="6387" width="9.140625" style="166"/>
    <col min="6388" max="6388" width="5.140625" style="166" customWidth="1"/>
    <col min="6389" max="6389" width="21.42578125" style="166" customWidth="1"/>
    <col min="6390" max="6390" width="11.140625" style="166" customWidth="1"/>
    <col min="6391" max="6391" width="9.42578125" style="166" customWidth="1"/>
    <col min="6392" max="6392" width="11.85546875" style="166" customWidth="1"/>
    <col min="6393" max="6393" width="10.42578125" style="166" customWidth="1"/>
    <col min="6394" max="6394" width="9.28515625" style="166" customWidth="1"/>
    <col min="6395" max="6395" width="11.28515625" style="166" customWidth="1"/>
    <col min="6396" max="6397" width="8.28515625" style="166" customWidth="1"/>
    <col min="6398" max="6398" width="9.42578125" style="166" customWidth="1"/>
    <col min="6399" max="6399" width="10.5703125" style="166" customWidth="1"/>
    <col min="6400" max="6400" width="10.5703125" style="166" bestFit="1" customWidth="1"/>
    <col min="6401" max="6401" width="10.5703125" style="166" customWidth="1"/>
    <col min="6402" max="6402" width="8.28515625" style="166" customWidth="1"/>
    <col min="6403" max="6403" width="10.28515625" style="166" bestFit="1" customWidth="1"/>
    <col min="6404" max="6404" width="9.5703125" style="166" customWidth="1"/>
    <col min="6405" max="6410" width="8.28515625" style="166" customWidth="1"/>
    <col min="6411" max="6411" width="9.42578125" style="166" customWidth="1"/>
    <col min="6412" max="6413" width="9.28515625" style="166" customWidth="1"/>
    <col min="6414" max="6424" width="8.28515625" style="166" customWidth="1"/>
    <col min="6425" max="6425" width="10.85546875" style="166" customWidth="1"/>
    <col min="6426" max="6643" width="9.140625" style="166"/>
    <col min="6644" max="6644" width="5.140625" style="166" customWidth="1"/>
    <col min="6645" max="6645" width="21.42578125" style="166" customWidth="1"/>
    <col min="6646" max="6646" width="11.140625" style="166" customWidth="1"/>
    <col min="6647" max="6647" width="9.42578125" style="166" customWidth="1"/>
    <col min="6648" max="6648" width="11.85546875" style="166" customWidth="1"/>
    <col min="6649" max="6649" width="10.42578125" style="166" customWidth="1"/>
    <col min="6650" max="6650" width="9.28515625" style="166" customWidth="1"/>
    <col min="6651" max="6651" width="11.28515625" style="166" customWidth="1"/>
    <col min="6652" max="6653" width="8.28515625" style="166" customWidth="1"/>
    <col min="6654" max="6654" width="9.42578125" style="166" customWidth="1"/>
    <col min="6655" max="6655" width="10.5703125" style="166" customWidth="1"/>
    <col min="6656" max="6656" width="10.5703125" style="166" bestFit="1" customWidth="1"/>
    <col min="6657" max="6657" width="10.5703125" style="166" customWidth="1"/>
    <col min="6658" max="6658" width="8.28515625" style="166" customWidth="1"/>
    <col min="6659" max="6659" width="10.28515625" style="166" bestFit="1" customWidth="1"/>
    <col min="6660" max="6660" width="9.5703125" style="166" customWidth="1"/>
    <col min="6661" max="6666" width="8.28515625" style="166" customWidth="1"/>
    <col min="6667" max="6667" width="9.42578125" style="166" customWidth="1"/>
    <col min="6668" max="6669" width="9.28515625" style="166" customWidth="1"/>
    <col min="6670" max="6680" width="8.28515625" style="166" customWidth="1"/>
    <col min="6681" max="6681" width="10.85546875" style="166" customWidth="1"/>
    <col min="6682" max="6899" width="9.140625" style="166"/>
    <col min="6900" max="6900" width="5.140625" style="166" customWidth="1"/>
    <col min="6901" max="6901" width="21.42578125" style="166" customWidth="1"/>
    <col min="6902" max="6902" width="11.140625" style="166" customWidth="1"/>
    <col min="6903" max="6903" width="9.42578125" style="166" customWidth="1"/>
    <col min="6904" max="6904" width="11.85546875" style="166" customWidth="1"/>
    <col min="6905" max="6905" width="10.42578125" style="166" customWidth="1"/>
    <col min="6906" max="6906" width="9.28515625" style="166" customWidth="1"/>
    <col min="6907" max="6907" width="11.28515625" style="166" customWidth="1"/>
    <col min="6908" max="6909" width="8.28515625" style="166" customWidth="1"/>
    <col min="6910" max="6910" width="9.42578125" style="166" customWidth="1"/>
    <col min="6911" max="6911" width="10.5703125" style="166" customWidth="1"/>
    <col min="6912" max="6912" width="10.5703125" style="166" bestFit="1" customWidth="1"/>
    <col min="6913" max="6913" width="10.5703125" style="166" customWidth="1"/>
    <col min="6914" max="6914" width="8.28515625" style="166" customWidth="1"/>
    <col min="6915" max="6915" width="10.28515625" style="166" bestFit="1" customWidth="1"/>
    <col min="6916" max="6916" width="9.5703125" style="166" customWidth="1"/>
    <col min="6917" max="6922" width="8.28515625" style="166" customWidth="1"/>
    <col min="6923" max="6923" width="9.42578125" style="166" customWidth="1"/>
    <col min="6924" max="6925" width="9.28515625" style="166" customWidth="1"/>
    <col min="6926" max="6936" width="8.28515625" style="166" customWidth="1"/>
    <col min="6937" max="6937" width="10.85546875" style="166" customWidth="1"/>
    <col min="6938" max="7155" width="9.140625" style="166"/>
    <col min="7156" max="7156" width="5.140625" style="166" customWidth="1"/>
    <col min="7157" max="7157" width="21.42578125" style="166" customWidth="1"/>
    <col min="7158" max="7158" width="11.140625" style="166" customWidth="1"/>
    <col min="7159" max="7159" width="9.42578125" style="166" customWidth="1"/>
    <col min="7160" max="7160" width="11.85546875" style="166" customWidth="1"/>
    <col min="7161" max="7161" width="10.42578125" style="166" customWidth="1"/>
    <col min="7162" max="7162" width="9.28515625" style="166" customWidth="1"/>
    <col min="7163" max="7163" width="11.28515625" style="166" customWidth="1"/>
    <col min="7164" max="7165" width="8.28515625" style="166" customWidth="1"/>
    <col min="7166" max="7166" width="9.42578125" style="166" customWidth="1"/>
    <col min="7167" max="7167" width="10.5703125" style="166" customWidth="1"/>
    <col min="7168" max="7168" width="10.5703125" style="166" bestFit="1" customWidth="1"/>
    <col min="7169" max="7169" width="10.5703125" style="166" customWidth="1"/>
    <col min="7170" max="7170" width="8.28515625" style="166" customWidth="1"/>
    <col min="7171" max="7171" width="10.28515625" style="166" bestFit="1" customWidth="1"/>
    <col min="7172" max="7172" width="9.5703125" style="166" customWidth="1"/>
    <col min="7173" max="7178" width="8.28515625" style="166" customWidth="1"/>
    <col min="7179" max="7179" width="9.42578125" style="166" customWidth="1"/>
    <col min="7180" max="7181" width="9.28515625" style="166" customWidth="1"/>
    <col min="7182" max="7192" width="8.28515625" style="166" customWidth="1"/>
    <col min="7193" max="7193" width="10.85546875" style="166" customWidth="1"/>
    <col min="7194" max="7411" width="9.140625" style="166"/>
    <col min="7412" max="7412" width="5.140625" style="166" customWidth="1"/>
    <col min="7413" max="7413" width="21.42578125" style="166" customWidth="1"/>
    <col min="7414" max="7414" width="11.140625" style="166" customWidth="1"/>
    <col min="7415" max="7415" width="9.42578125" style="166" customWidth="1"/>
    <col min="7416" max="7416" width="11.85546875" style="166" customWidth="1"/>
    <col min="7417" max="7417" width="10.42578125" style="166" customWidth="1"/>
    <col min="7418" max="7418" width="9.28515625" style="166" customWidth="1"/>
    <col min="7419" max="7419" width="11.28515625" style="166" customWidth="1"/>
    <col min="7420" max="7421" width="8.28515625" style="166" customWidth="1"/>
    <col min="7422" max="7422" width="9.42578125" style="166" customWidth="1"/>
    <col min="7423" max="7423" width="10.5703125" style="166" customWidth="1"/>
    <col min="7424" max="7424" width="10.5703125" style="166" bestFit="1" customWidth="1"/>
    <col min="7425" max="7425" width="10.5703125" style="166" customWidth="1"/>
    <col min="7426" max="7426" width="8.28515625" style="166" customWidth="1"/>
    <col min="7427" max="7427" width="10.28515625" style="166" bestFit="1" customWidth="1"/>
    <col min="7428" max="7428" width="9.5703125" style="166" customWidth="1"/>
    <col min="7429" max="7434" width="8.28515625" style="166" customWidth="1"/>
    <col min="7435" max="7435" width="9.42578125" style="166" customWidth="1"/>
    <col min="7436" max="7437" width="9.28515625" style="166" customWidth="1"/>
    <col min="7438" max="7448" width="8.28515625" style="166" customWidth="1"/>
    <col min="7449" max="7449" width="10.85546875" style="166" customWidth="1"/>
    <col min="7450" max="7667" width="9.140625" style="166"/>
    <col min="7668" max="7668" width="5.140625" style="166" customWidth="1"/>
    <col min="7669" max="7669" width="21.42578125" style="166" customWidth="1"/>
    <col min="7670" max="7670" width="11.140625" style="166" customWidth="1"/>
    <col min="7671" max="7671" width="9.42578125" style="166" customWidth="1"/>
    <col min="7672" max="7672" width="11.85546875" style="166" customWidth="1"/>
    <col min="7673" max="7673" width="10.42578125" style="166" customWidth="1"/>
    <col min="7674" max="7674" width="9.28515625" style="166" customWidth="1"/>
    <col min="7675" max="7675" width="11.28515625" style="166" customWidth="1"/>
    <col min="7676" max="7677" width="8.28515625" style="166" customWidth="1"/>
    <col min="7678" max="7678" width="9.42578125" style="166" customWidth="1"/>
    <col min="7679" max="7679" width="10.5703125" style="166" customWidth="1"/>
    <col min="7680" max="7680" width="10.5703125" style="166" bestFit="1" customWidth="1"/>
    <col min="7681" max="7681" width="10.5703125" style="166" customWidth="1"/>
    <col min="7682" max="7682" width="8.28515625" style="166" customWidth="1"/>
    <col min="7683" max="7683" width="10.28515625" style="166" bestFit="1" customWidth="1"/>
    <col min="7684" max="7684" width="9.5703125" style="166" customWidth="1"/>
    <col min="7685" max="7690" width="8.28515625" style="166" customWidth="1"/>
    <col min="7691" max="7691" width="9.42578125" style="166" customWidth="1"/>
    <col min="7692" max="7693" width="9.28515625" style="166" customWidth="1"/>
    <col min="7694" max="7704" width="8.28515625" style="166" customWidth="1"/>
    <col min="7705" max="7705" width="10.85546875" style="166" customWidth="1"/>
    <col min="7706" max="7923" width="9.140625" style="166"/>
    <col min="7924" max="7924" width="5.140625" style="166" customWidth="1"/>
    <col min="7925" max="7925" width="21.42578125" style="166" customWidth="1"/>
    <col min="7926" max="7926" width="11.140625" style="166" customWidth="1"/>
    <col min="7927" max="7927" width="9.42578125" style="166" customWidth="1"/>
    <col min="7928" max="7928" width="11.85546875" style="166" customWidth="1"/>
    <col min="7929" max="7929" width="10.42578125" style="166" customWidth="1"/>
    <col min="7930" max="7930" width="9.28515625" style="166" customWidth="1"/>
    <col min="7931" max="7931" width="11.28515625" style="166" customWidth="1"/>
    <col min="7932" max="7933" width="8.28515625" style="166" customWidth="1"/>
    <col min="7934" max="7934" width="9.42578125" style="166" customWidth="1"/>
    <col min="7935" max="7935" width="10.5703125" style="166" customWidth="1"/>
    <col min="7936" max="7936" width="10.5703125" style="166" bestFit="1" customWidth="1"/>
    <col min="7937" max="7937" width="10.5703125" style="166" customWidth="1"/>
    <col min="7938" max="7938" width="8.28515625" style="166" customWidth="1"/>
    <col min="7939" max="7939" width="10.28515625" style="166" bestFit="1" customWidth="1"/>
    <col min="7940" max="7940" width="9.5703125" style="166" customWidth="1"/>
    <col min="7941" max="7946" width="8.28515625" style="166" customWidth="1"/>
    <col min="7947" max="7947" width="9.42578125" style="166" customWidth="1"/>
    <col min="7948" max="7949" width="9.28515625" style="166" customWidth="1"/>
    <col min="7950" max="7960" width="8.28515625" style="166" customWidth="1"/>
    <col min="7961" max="7961" width="10.85546875" style="166" customWidth="1"/>
    <col min="7962" max="8179" width="9.140625" style="166"/>
    <col min="8180" max="8180" width="5.140625" style="166" customWidth="1"/>
    <col min="8181" max="8181" width="21.42578125" style="166" customWidth="1"/>
    <col min="8182" max="8182" width="11.140625" style="166" customWidth="1"/>
    <col min="8183" max="8183" width="9.42578125" style="166" customWidth="1"/>
    <col min="8184" max="8184" width="11.85546875" style="166" customWidth="1"/>
    <col min="8185" max="8185" width="10.42578125" style="166" customWidth="1"/>
    <col min="8186" max="8186" width="9.28515625" style="166" customWidth="1"/>
    <col min="8187" max="8187" width="11.28515625" style="166" customWidth="1"/>
    <col min="8188" max="8189" width="8.28515625" style="166" customWidth="1"/>
    <col min="8190" max="8190" width="9.42578125" style="166" customWidth="1"/>
    <col min="8191" max="8191" width="10.5703125" style="166" customWidth="1"/>
    <col min="8192" max="8192" width="10.5703125" style="166" bestFit="1" customWidth="1"/>
    <col min="8193" max="8193" width="10.5703125" style="166" customWidth="1"/>
    <col min="8194" max="8194" width="8.28515625" style="166" customWidth="1"/>
    <col min="8195" max="8195" width="10.28515625" style="166" bestFit="1" customWidth="1"/>
    <col min="8196" max="8196" width="9.5703125" style="166" customWidth="1"/>
    <col min="8197" max="8202" width="8.28515625" style="166" customWidth="1"/>
    <col min="8203" max="8203" width="9.42578125" style="166" customWidth="1"/>
    <col min="8204" max="8205" width="9.28515625" style="166" customWidth="1"/>
    <col min="8206" max="8216" width="8.28515625" style="166" customWidth="1"/>
    <col min="8217" max="8217" width="10.85546875" style="166" customWidth="1"/>
    <col min="8218" max="8435" width="9.140625" style="166"/>
    <col min="8436" max="8436" width="5.140625" style="166" customWidth="1"/>
    <col min="8437" max="8437" width="21.42578125" style="166" customWidth="1"/>
    <col min="8438" max="8438" width="11.140625" style="166" customWidth="1"/>
    <col min="8439" max="8439" width="9.42578125" style="166" customWidth="1"/>
    <col min="8440" max="8440" width="11.85546875" style="166" customWidth="1"/>
    <col min="8441" max="8441" width="10.42578125" style="166" customWidth="1"/>
    <col min="8442" max="8442" width="9.28515625" style="166" customWidth="1"/>
    <col min="8443" max="8443" width="11.28515625" style="166" customWidth="1"/>
    <col min="8444" max="8445" width="8.28515625" style="166" customWidth="1"/>
    <col min="8446" max="8446" width="9.42578125" style="166" customWidth="1"/>
    <col min="8447" max="8447" width="10.5703125" style="166" customWidth="1"/>
    <col min="8448" max="8448" width="10.5703125" style="166" bestFit="1" customWidth="1"/>
    <col min="8449" max="8449" width="10.5703125" style="166" customWidth="1"/>
    <col min="8450" max="8450" width="8.28515625" style="166" customWidth="1"/>
    <col min="8451" max="8451" width="10.28515625" style="166" bestFit="1" customWidth="1"/>
    <col min="8452" max="8452" width="9.5703125" style="166" customWidth="1"/>
    <col min="8453" max="8458" width="8.28515625" style="166" customWidth="1"/>
    <col min="8459" max="8459" width="9.42578125" style="166" customWidth="1"/>
    <col min="8460" max="8461" width="9.28515625" style="166" customWidth="1"/>
    <col min="8462" max="8472" width="8.28515625" style="166" customWidth="1"/>
    <col min="8473" max="8473" width="10.85546875" style="166" customWidth="1"/>
    <col min="8474" max="8691" width="9.140625" style="166"/>
    <col min="8692" max="8692" width="5.140625" style="166" customWidth="1"/>
    <col min="8693" max="8693" width="21.42578125" style="166" customWidth="1"/>
    <col min="8694" max="8694" width="11.140625" style="166" customWidth="1"/>
    <col min="8695" max="8695" width="9.42578125" style="166" customWidth="1"/>
    <col min="8696" max="8696" width="11.85546875" style="166" customWidth="1"/>
    <col min="8697" max="8697" width="10.42578125" style="166" customWidth="1"/>
    <col min="8698" max="8698" width="9.28515625" style="166" customWidth="1"/>
    <col min="8699" max="8699" width="11.28515625" style="166" customWidth="1"/>
    <col min="8700" max="8701" width="8.28515625" style="166" customWidth="1"/>
    <col min="8702" max="8702" width="9.42578125" style="166" customWidth="1"/>
    <col min="8703" max="8703" width="10.5703125" style="166" customWidth="1"/>
    <col min="8704" max="8704" width="10.5703125" style="166" bestFit="1" customWidth="1"/>
    <col min="8705" max="8705" width="10.5703125" style="166" customWidth="1"/>
    <col min="8706" max="8706" width="8.28515625" style="166" customWidth="1"/>
    <col min="8707" max="8707" width="10.28515625" style="166" bestFit="1" customWidth="1"/>
    <col min="8708" max="8708" width="9.5703125" style="166" customWidth="1"/>
    <col min="8709" max="8714" width="8.28515625" style="166" customWidth="1"/>
    <col min="8715" max="8715" width="9.42578125" style="166" customWidth="1"/>
    <col min="8716" max="8717" width="9.28515625" style="166" customWidth="1"/>
    <col min="8718" max="8728" width="8.28515625" style="166" customWidth="1"/>
    <col min="8729" max="8729" width="10.85546875" style="166" customWidth="1"/>
    <col min="8730" max="8947" width="9.140625" style="166"/>
    <col min="8948" max="8948" width="5.140625" style="166" customWidth="1"/>
    <col min="8949" max="8949" width="21.42578125" style="166" customWidth="1"/>
    <col min="8950" max="8950" width="11.140625" style="166" customWidth="1"/>
    <col min="8951" max="8951" width="9.42578125" style="166" customWidth="1"/>
    <col min="8952" max="8952" width="11.85546875" style="166" customWidth="1"/>
    <col min="8953" max="8953" width="10.42578125" style="166" customWidth="1"/>
    <col min="8954" max="8954" width="9.28515625" style="166" customWidth="1"/>
    <col min="8955" max="8955" width="11.28515625" style="166" customWidth="1"/>
    <col min="8956" max="8957" width="8.28515625" style="166" customWidth="1"/>
    <col min="8958" max="8958" width="9.42578125" style="166" customWidth="1"/>
    <col min="8959" max="8959" width="10.5703125" style="166" customWidth="1"/>
    <col min="8960" max="8960" width="10.5703125" style="166" bestFit="1" customWidth="1"/>
    <col min="8961" max="8961" width="10.5703125" style="166" customWidth="1"/>
    <col min="8962" max="8962" width="8.28515625" style="166" customWidth="1"/>
    <col min="8963" max="8963" width="10.28515625" style="166" bestFit="1" customWidth="1"/>
    <col min="8964" max="8964" width="9.5703125" style="166" customWidth="1"/>
    <col min="8965" max="8970" width="8.28515625" style="166" customWidth="1"/>
    <col min="8971" max="8971" width="9.42578125" style="166" customWidth="1"/>
    <col min="8972" max="8973" width="9.28515625" style="166" customWidth="1"/>
    <col min="8974" max="8984" width="8.28515625" style="166" customWidth="1"/>
    <col min="8985" max="8985" width="10.85546875" style="166" customWidth="1"/>
    <col min="8986" max="9203" width="9.140625" style="166"/>
    <col min="9204" max="9204" width="5.140625" style="166" customWidth="1"/>
    <col min="9205" max="9205" width="21.42578125" style="166" customWidth="1"/>
    <col min="9206" max="9206" width="11.140625" style="166" customWidth="1"/>
    <col min="9207" max="9207" width="9.42578125" style="166" customWidth="1"/>
    <col min="9208" max="9208" width="11.85546875" style="166" customWidth="1"/>
    <col min="9209" max="9209" width="10.42578125" style="166" customWidth="1"/>
    <col min="9210" max="9210" width="9.28515625" style="166" customWidth="1"/>
    <col min="9211" max="9211" width="11.28515625" style="166" customWidth="1"/>
    <col min="9212" max="9213" width="8.28515625" style="166" customWidth="1"/>
    <col min="9214" max="9214" width="9.42578125" style="166" customWidth="1"/>
    <col min="9215" max="9215" width="10.5703125" style="166" customWidth="1"/>
    <col min="9216" max="9216" width="10.5703125" style="166" bestFit="1" customWidth="1"/>
    <col min="9217" max="9217" width="10.5703125" style="166" customWidth="1"/>
    <col min="9218" max="9218" width="8.28515625" style="166" customWidth="1"/>
    <col min="9219" max="9219" width="10.28515625" style="166" bestFit="1" customWidth="1"/>
    <col min="9220" max="9220" width="9.5703125" style="166" customWidth="1"/>
    <col min="9221" max="9226" width="8.28515625" style="166" customWidth="1"/>
    <col min="9227" max="9227" width="9.42578125" style="166" customWidth="1"/>
    <col min="9228" max="9229" width="9.28515625" style="166" customWidth="1"/>
    <col min="9230" max="9240" width="8.28515625" style="166" customWidth="1"/>
    <col min="9241" max="9241" width="10.85546875" style="166" customWidth="1"/>
    <col min="9242" max="9459" width="9.140625" style="166"/>
    <col min="9460" max="9460" width="5.140625" style="166" customWidth="1"/>
    <col min="9461" max="9461" width="21.42578125" style="166" customWidth="1"/>
    <col min="9462" max="9462" width="11.140625" style="166" customWidth="1"/>
    <col min="9463" max="9463" width="9.42578125" style="166" customWidth="1"/>
    <col min="9464" max="9464" width="11.85546875" style="166" customWidth="1"/>
    <col min="9465" max="9465" width="10.42578125" style="166" customWidth="1"/>
    <col min="9466" max="9466" width="9.28515625" style="166" customWidth="1"/>
    <col min="9467" max="9467" width="11.28515625" style="166" customWidth="1"/>
    <col min="9468" max="9469" width="8.28515625" style="166" customWidth="1"/>
    <col min="9470" max="9470" width="9.42578125" style="166" customWidth="1"/>
    <col min="9471" max="9471" width="10.5703125" style="166" customWidth="1"/>
    <col min="9472" max="9472" width="10.5703125" style="166" bestFit="1" customWidth="1"/>
    <col min="9473" max="9473" width="10.5703125" style="166" customWidth="1"/>
    <col min="9474" max="9474" width="8.28515625" style="166" customWidth="1"/>
    <col min="9475" max="9475" width="10.28515625" style="166" bestFit="1" customWidth="1"/>
    <col min="9476" max="9476" width="9.5703125" style="166" customWidth="1"/>
    <col min="9477" max="9482" width="8.28515625" style="166" customWidth="1"/>
    <col min="9483" max="9483" width="9.42578125" style="166" customWidth="1"/>
    <col min="9484" max="9485" width="9.28515625" style="166" customWidth="1"/>
    <col min="9486" max="9496" width="8.28515625" style="166" customWidth="1"/>
    <col min="9497" max="9497" width="10.85546875" style="166" customWidth="1"/>
    <col min="9498" max="9715" width="9.140625" style="166"/>
    <col min="9716" max="9716" width="5.140625" style="166" customWidth="1"/>
    <col min="9717" max="9717" width="21.42578125" style="166" customWidth="1"/>
    <col min="9718" max="9718" width="11.140625" style="166" customWidth="1"/>
    <col min="9719" max="9719" width="9.42578125" style="166" customWidth="1"/>
    <col min="9720" max="9720" width="11.85546875" style="166" customWidth="1"/>
    <col min="9721" max="9721" width="10.42578125" style="166" customWidth="1"/>
    <col min="9722" max="9722" width="9.28515625" style="166" customWidth="1"/>
    <col min="9723" max="9723" width="11.28515625" style="166" customWidth="1"/>
    <col min="9724" max="9725" width="8.28515625" style="166" customWidth="1"/>
    <col min="9726" max="9726" width="9.42578125" style="166" customWidth="1"/>
    <col min="9727" max="9727" width="10.5703125" style="166" customWidth="1"/>
    <col min="9728" max="9728" width="10.5703125" style="166" bestFit="1" customWidth="1"/>
    <col min="9729" max="9729" width="10.5703125" style="166" customWidth="1"/>
    <col min="9730" max="9730" width="8.28515625" style="166" customWidth="1"/>
    <col min="9731" max="9731" width="10.28515625" style="166" bestFit="1" customWidth="1"/>
    <col min="9732" max="9732" width="9.5703125" style="166" customWidth="1"/>
    <col min="9733" max="9738" width="8.28515625" style="166" customWidth="1"/>
    <col min="9739" max="9739" width="9.42578125" style="166" customWidth="1"/>
    <col min="9740" max="9741" width="9.28515625" style="166" customWidth="1"/>
    <col min="9742" max="9752" width="8.28515625" style="166" customWidth="1"/>
    <col min="9753" max="9753" width="10.85546875" style="166" customWidth="1"/>
    <col min="9754" max="9971" width="9.140625" style="166"/>
    <col min="9972" max="9972" width="5.140625" style="166" customWidth="1"/>
    <col min="9973" max="9973" width="21.42578125" style="166" customWidth="1"/>
    <col min="9974" max="9974" width="11.140625" style="166" customWidth="1"/>
    <col min="9975" max="9975" width="9.42578125" style="166" customWidth="1"/>
    <col min="9976" max="9976" width="11.85546875" style="166" customWidth="1"/>
    <col min="9977" max="9977" width="10.42578125" style="166" customWidth="1"/>
    <col min="9978" max="9978" width="9.28515625" style="166" customWidth="1"/>
    <col min="9979" max="9979" width="11.28515625" style="166" customWidth="1"/>
    <col min="9980" max="9981" width="8.28515625" style="166" customWidth="1"/>
    <col min="9982" max="9982" width="9.42578125" style="166" customWidth="1"/>
    <col min="9983" max="9983" width="10.5703125" style="166" customWidth="1"/>
    <col min="9984" max="9984" width="10.5703125" style="166" bestFit="1" customWidth="1"/>
    <col min="9985" max="9985" width="10.5703125" style="166" customWidth="1"/>
    <col min="9986" max="9986" width="8.28515625" style="166" customWidth="1"/>
    <col min="9987" max="9987" width="10.28515625" style="166" bestFit="1" customWidth="1"/>
    <col min="9988" max="9988" width="9.5703125" style="166" customWidth="1"/>
    <col min="9989" max="9994" width="8.28515625" style="166" customWidth="1"/>
    <col min="9995" max="9995" width="9.42578125" style="166" customWidth="1"/>
    <col min="9996" max="9997" width="9.28515625" style="166" customWidth="1"/>
    <col min="9998" max="10008" width="8.28515625" style="166" customWidth="1"/>
    <col min="10009" max="10009" width="10.85546875" style="166" customWidth="1"/>
    <col min="10010" max="10227" width="9.140625" style="166"/>
    <col min="10228" max="10228" width="5.140625" style="166" customWidth="1"/>
    <col min="10229" max="10229" width="21.42578125" style="166" customWidth="1"/>
    <col min="10230" max="10230" width="11.140625" style="166" customWidth="1"/>
    <col min="10231" max="10231" width="9.42578125" style="166" customWidth="1"/>
    <col min="10232" max="10232" width="11.85546875" style="166" customWidth="1"/>
    <col min="10233" max="10233" width="10.42578125" style="166" customWidth="1"/>
    <col min="10234" max="10234" width="9.28515625" style="166" customWidth="1"/>
    <col min="10235" max="10235" width="11.28515625" style="166" customWidth="1"/>
    <col min="10236" max="10237" width="8.28515625" style="166" customWidth="1"/>
    <col min="10238" max="10238" width="9.42578125" style="166" customWidth="1"/>
    <col min="10239" max="10239" width="10.5703125" style="166" customWidth="1"/>
    <col min="10240" max="10240" width="10.5703125" style="166" bestFit="1" customWidth="1"/>
    <col min="10241" max="10241" width="10.5703125" style="166" customWidth="1"/>
    <col min="10242" max="10242" width="8.28515625" style="166" customWidth="1"/>
    <col min="10243" max="10243" width="10.28515625" style="166" bestFit="1" customWidth="1"/>
    <col min="10244" max="10244" width="9.5703125" style="166" customWidth="1"/>
    <col min="10245" max="10250" width="8.28515625" style="166" customWidth="1"/>
    <col min="10251" max="10251" width="9.42578125" style="166" customWidth="1"/>
    <col min="10252" max="10253" width="9.28515625" style="166" customWidth="1"/>
    <col min="10254" max="10264" width="8.28515625" style="166" customWidth="1"/>
    <col min="10265" max="10265" width="10.85546875" style="166" customWidth="1"/>
    <col min="10266" max="10483" width="9.140625" style="166"/>
    <col min="10484" max="10484" width="5.140625" style="166" customWidth="1"/>
    <col min="10485" max="10485" width="21.42578125" style="166" customWidth="1"/>
    <col min="10486" max="10486" width="11.140625" style="166" customWidth="1"/>
    <col min="10487" max="10487" width="9.42578125" style="166" customWidth="1"/>
    <col min="10488" max="10488" width="11.85546875" style="166" customWidth="1"/>
    <col min="10489" max="10489" width="10.42578125" style="166" customWidth="1"/>
    <col min="10490" max="10490" width="9.28515625" style="166" customWidth="1"/>
    <col min="10491" max="10491" width="11.28515625" style="166" customWidth="1"/>
    <col min="10492" max="10493" width="8.28515625" style="166" customWidth="1"/>
    <col min="10494" max="10494" width="9.42578125" style="166" customWidth="1"/>
    <col min="10495" max="10495" width="10.5703125" style="166" customWidth="1"/>
    <col min="10496" max="10496" width="10.5703125" style="166" bestFit="1" customWidth="1"/>
    <col min="10497" max="10497" width="10.5703125" style="166" customWidth="1"/>
    <col min="10498" max="10498" width="8.28515625" style="166" customWidth="1"/>
    <col min="10499" max="10499" width="10.28515625" style="166" bestFit="1" customWidth="1"/>
    <col min="10500" max="10500" width="9.5703125" style="166" customWidth="1"/>
    <col min="10501" max="10506" width="8.28515625" style="166" customWidth="1"/>
    <col min="10507" max="10507" width="9.42578125" style="166" customWidth="1"/>
    <col min="10508" max="10509" width="9.28515625" style="166" customWidth="1"/>
    <col min="10510" max="10520" width="8.28515625" style="166" customWidth="1"/>
    <col min="10521" max="10521" width="10.85546875" style="166" customWidth="1"/>
    <col min="10522" max="10739" width="9.140625" style="166"/>
    <col min="10740" max="10740" width="5.140625" style="166" customWidth="1"/>
    <col min="10741" max="10741" width="21.42578125" style="166" customWidth="1"/>
    <col min="10742" max="10742" width="11.140625" style="166" customWidth="1"/>
    <col min="10743" max="10743" width="9.42578125" style="166" customWidth="1"/>
    <col min="10744" max="10744" width="11.85546875" style="166" customWidth="1"/>
    <col min="10745" max="10745" width="10.42578125" style="166" customWidth="1"/>
    <col min="10746" max="10746" width="9.28515625" style="166" customWidth="1"/>
    <col min="10747" max="10747" width="11.28515625" style="166" customWidth="1"/>
    <col min="10748" max="10749" width="8.28515625" style="166" customWidth="1"/>
    <col min="10750" max="10750" width="9.42578125" style="166" customWidth="1"/>
    <col min="10751" max="10751" width="10.5703125" style="166" customWidth="1"/>
    <col min="10752" max="10752" width="10.5703125" style="166" bestFit="1" customWidth="1"/>
    <col min="10753" max="10753" width="10.5703125" style="166" customWidth="1"/>
    <col min="10754" max="10754" width="8.28515625" style="166" customWidth="1"/>
    <col min="10755" max="10755" width="10.28515625" style="166" bestFit="1" customWidth="1"/>
    <col min="10756" max="10756" width="9.5703125" style="166" customWidth="1"/>
    <col min="10757" max="10762" width="8.28515625" style="166" customWidth="1"/>
    <col min="10763" max="10763" width="9.42578125" style="166" customWidth="1"/>
    <col min="10764" max="10765" width="9.28515625" style="166" customWidth="1"/>
    <col min="10766" max="10776" width="8.28515625" style="166" customWidth="1"/>
    <col min="10777" max="10777" width="10.85546875" style="166" customWidth="1"/>
    <col min="10778" max="10995" width="9.140625" style="166"/>
    <col min="10996" max="10996" width="5.140625" style="166" customWidth="1"/>
    <col min="10997" max="10997" width="21.42578125" style="166" customWidth="1"/>
    <col min="10998" max="10998" width="11.140625" style="166" customWidth="1"/>
    <col min="10999" max="10999" width="9.42578125" style="166" customWidth="1"/>
    <col min="11000" max="11000" width="11.85546875" style="166" customWidth="1"/>
    <col min="11001" max="11001" width="10.42578125" style="166" customWidth="1"/>
    <col min="11002" max="11002" width="9.28515625" style="166" customWidth="1"/>
    <col min="11003" max="11003" width="11.28515625" style="166" customWidth="1"/>
    <col min="11004" max="11005" width="8.28515625" style="166" customWidth="1"/>
    <col min="11006" max="11006" width="9.42578125" style="166" customWidth="1"/>
    <col min="11007" max="11007" width="10.5703125" style="166" customWidth="1"/>
    <col min="11008" max="11008" width="10.5703125" style="166" bestFit="1" customWidth="1"/>
    <col min="11009" max="11009" width="10.5703125" style="166" customWidth="1"/>
    <col min="11010" max="11010" width="8.28515625" style="166" customWidth="1"/>
    <col min="11011" max="11011" width="10.28515625" style="166" bestFit="1" customWidth="1"/>
    <col min="11012" max="11012" width="9.5703125" style="166" customWidth="1"/>
    <col min="11013" max="11018" width="8.28515625" style="166" customWidth="1"/>
    <col min="11019" max="11019" width="9.42578125" style="166" customWidth="1"/>
    <col min="11020" max="11021" width="9.28515625" style="166" customWidth="1"/>
    <col min="11022" max="11032" width="8.28515625" style="166" customWidth="1"/>
    <col min="11033" max="11033" width="10.85546875" style="166" customWidth="1"/>
    <col min="11034" max="11251" width="9.140625" style="166"/>
    <col min="11252" max="11252" width="5.140625" style="166" customWidth="1"/>
    <col min="11253" max="11253" width="21.42578125" style="166" customWidth="1"/>
    <col min="11254" max="11254" width="11.140625" style="166" customWidth="1"/>
    <col min="11255" max="11255" width="9.42578125" style="166" customWidth="1"/>
    <col min="11256" max="11256" width="11.85546875" style="166" customWidth="1"/>
    <col min="11257" max="11257" width="10.42578125" style="166" customWidth="1"/>
    <col min="11258" max="11258" width="9.28515625" style="166" customWidth="1"/>
    <col min="11259" max="11259" width="11.28515625" style="166" customWidth="1"/>
    <col min="11260" max="11261" width="8.28515625" style="166" customWidth="1"/>
    <col min="11262" max="11262" width="9.42578125" style="166" customWidth="1"/>
    <col min="11263" max="11263" width="10.5703125" style="166" customWidth="1"/>
    <col min="11264" max="11264" width="10.5703125" style="166" bestFit="1" customWidth="1"/>
    <col min="11265" max="11265" width="10.5703125" style="166" customWidth="1"/>
    <col min="11266" max="11266" width="8.28515625" style="166" customWidth="1"/>
    <col min="11267" max="11267" width="10.28515625" style="166" bestFit="1" customWidth="1"/>
    <col min="11268" max="11268" width="9.5703125" style="166" customWidth="1"/>
    <col min="11269" max="11274" width="8.28515625" style="166" customWidth="1"/>
    <col min="11275" max="11275" width="9.42578125" style="166" customWidth="1"/>
    <col min="11276" max="11277" width="9.28515625" style="166" customWidth="1"/>
    <col min="11278" max="11288" width="8.28515625" style="166" customWidth="1"/>
    <col min="11289" max="11289" width="10.85546875" style="166" customWidth="1"/>
    <col min="11290" max="11507" width="9.140625" style="166"/>
    <col min="11508" max="11508" width="5.140625" style="166" customWidth="1"/>
    <col min="11509" max="11509" width="21.42578125" style="166" customWidth="1"/>
    <col min="11510" max="11510" width="11.140625" style="166" customWidth="1"/>
    <col min="11511" max="11511" width="9.42578125" style="166" customWidth="1"/>
    <col min="11512" max="11512" width="11.85546875" style="166" customWidth="1"/>
    <col min="11513" max="11513" width="10.42578125" style="166" customWidth="1"/>
    <col min="11514" max="11514" width="9.28515625" style="166" customWidth="1"/>
    <col min="11515" max="11515" width="11.28515625" style="166" customWidth="1"/>
    <col min="11516" max="11517" width="8.28515625" style="166" customWidth="1"/>
    <col min="11518" max="11518" width="9.42578125" style="166" customWidth="1"/>
    <col min="11519" max="11519" width="10.5703125" style="166" customWidth="1"/>
    <col min="11520" max="11520" width="10.5703125" style="166" bestFit="1" customWidth="1"/>
    <col min="11521" max="11521" width="10.5703125" style="166" customWidth="1"/>
    <col min="11522" max="11522" width="8.28515625" style="166" customWidth="1"/>
    <col min="11523" max="11523" width="10.28515625" style="166" bestFit="1" customWidth="1"/>
    <col min="11524" max="11524" width="9.5703125" style="166" customWidth="1"/>
    <col min="11525" max="11530" width="8.28515625" style="166" customWidth="1"/>
    <col min="11531" max="11531" width="9.42578125" style="166" customWidth="1"/>
    <col min="11532" max="11533" width="9.28515625" style="166" customWidth="1"/>
    <col min="11534" max="11544" width="8.28515625" style="166" customWidth="1"/>
    <col min="11545" max="11545" width="10.85546875" style="166" customWidth="1"/>
    <col min="11546" max="11763" width="9.140625" style="166"/>
    <col min="11764" max="11764" width="5.140625" style="166" customWidth="1"/>
    <col min="11765" max="11765" width="21.42578125" style="166" customWidth="1"/>
    <col min="11766" max="11766" width="11.140625" style="166" customWidth="1"/>
    <col min="11767" max="11767" width="9.42578125" style="166" customWidth="1"/>
    <col min="11768" max="11768" width="11.85546875" style="166" customWidth="1"/>
    <col min="11769" max="11769" width="10.42578125" style="166" customWidth="1"/>
    <col min="11770" max="11770" width="9.28515625" style="166" customWidth="1"/>
    <col min="11771" max="11771" width="11.28515625" style="166" customWidth="1"/>
    <col min="11772" max="11773" width="8.28515625" style="166" customWidth="1"/>
    <col min="11774" max="11774" width="9.42578125" style="166" customWidth="1"/>
    <col min="11775" max="11775" width="10.5703125" style="166" customWidth="1"/>
    <col min="11776" max="11776" width="10.5703125" style="166" bestFit="1" customWidth="1"/>
    <col min="11777" max="11777" width="10.5703125" style="166" customWidth="1"/>
    <col min="11778" max="11778" width="8.28515625" style="166" customWidth="1"/>
    <col min="11779" max="11779" width="10.28515625" style="166" bestFit="1" customWidth="1"/>
    <col min="11780" max="11780" width="9.5703125" style="166" customWidth="1"/>
    <col min="11781" max="11786" width="8.28515625" style="166" customWidth="1"/>
    <col min="11787" max="11787" width="9.42578125" style="166" customWidth="1"/>
    <col min="11788" max="11789" width="9.28515625" style="166" customWidth="1"/>
    <col min="11790" max="11800" width="8.28515625" style="166" customWidth="1"/>
    <col min="11801" max="11801" width="10.85546875" style="166" customWidth="1"/>
    <col min="11802" max="12019" width="9.140625" style="166"/>
    <col min="12020" max="12020" width="5.140625" style="166" customWidth="1"/>
    <col min="12021" max="12021" width="21.42578125" style="166" customWidth="1"/>
    <col min="12022" max="12022" width="11.140625" style="166" customWidth="1"/>
    <col min="12023" max="12023" width="9.42578125" style="166" customWidth="1"/>
    <col min="12024" max="12024" width="11.85546875" style="166" customWidth="1"/>
    <col min="12025" max="12025" width="10.42578125" style="166" customWidth="1"/>
    <col min="12026" max="12026" width="9.28515625" style="166" customWidth="1"/>
    <col min="12027" max="12027" width="11.28515625" style="166" customWidth="1"/>
    <col min="12028" max="12029" width="8.28515625" style="166" customWidth="1"/>
    <col min="12030" max="12030" width="9.42578125" style="166" customWidth="1"/>
    <col min="12031" max="12031" width="10.5703125" style="166" customWidth="1"/>
    <col min="12032" max="12032" width="10.5703125" style="166" bestFit="1" customWidth="1"/>
    <col min="12033" max="12033" width="10.5703125" style="166" customWidth="1"/>
    <col min="12034" max="12034" width="8.28515625" style="166" customWidth="1"/>
    <col min="12035" max="12035" width="10.28515625" style="166" bestFit="1" customWidth="1"/>
    <col min="12036" max="12036" width="9.5703125" style="166" customWidth="1"/>
    <col min="12037" max="12042" width="8.28515625" style="166" customWidth="1"/>
    <col min="12043" max="12043" width="9.42578125" style="166" customWidth="1"/>
    <col min="12044" max="12045" width="9.28515625" style="166" customWidth="1"/>
    <col min="12046" max="12056" width="8.28515625" style="166" customWidth="1"/>
    <col min="12057" max="12057" width="10.85546875" style="166" customWidth="1"/>
    <col min="12058" max="12275" width="9.140625" style="166"/>
    <col min="12276" max="12276" width="5.140625" style="166" customWidth="1"/>
    <col min="12277" max="12277" width="21.42578125" style="166" customWidth="1"/>
    <col min="12278" max="12278" width="11.140625" style="166" customWidth="1"/>
    <col min="12279" max="12279" width="9.42578125" style="166" customWidth="1"/>
    <col min="12280" max="12280" width="11.85546875" style="166" customWidth="1"/>
    <col min="12281" max="12281" width="10.42578125" style="166" customWidth="1"/>
    <col min="12282" max="12282" width="9.28515625" style="166" customWidth="1"/>
    <col min="12283" max="12283" width="11.28515625" style="166" customWidth="1"/>
    <col min="12284" max="12285" width="8.28515625" style="166" customWidth="1"/>
    <col min="12286" max="12286" width="9.42578125" style="166" customWidth="1"/>
    <col min="12287" max="12287" width="10.5703125" style="166" customWidth="1"/>
    <col min="12288" max="12288" width="10.5703125" style="166" bestFit="1" customWidth="1"/>
    <col min="12289" max="12289" width="10.5703125" style="166" customWidth="1"/>
    <col min="12290" max="12290" width="8.28515625" style="166" customWidth="1"/>
    <col min="12291" max="12291" width="10.28515625" style="166" bestFit="1" customWidth="1"/>
    <col min="12292" max="12292" width="9.5703125" style="166" customWidth="1"/>
    <col min="12293" max="12298" width="8.28515625" style="166" customWidth="1"/>
    <col min="12299" max="12299" width="9.42578125" style="166" customWidth="1"/>
    <col min="12300" max="12301" width="9.28515625" style="166" customWidth="1"/>
    <col min="12302" max="12312" width="8.28515625" style="166" customWidth="1"/>
    <col min="12313" max="12313" width="10.85546875" style="166" customWidth="1"/>
    <col min="12314" max="12531" width="9.140625" style="166"/>
    <col min="12532" max="12532" width="5.140625" style="166" customWidth="1"/>
    <col min="12533" max="12533" width="21.42578125" style="166" customWidth="1"/>
    <col min="12534" max="12534" width="11.140625" style="166" customWidth="1"/>
    <col min="12535" max="12535" width="9.42578125" style="166" customWidth="1"/>
    <col min="12536" max="12536" width="11.85546875" style="166" customWidth="1"/>
    <col min="12537" max="12537" width="10.42578125" style="166" customWidth="1"/>
    <col min="12538" max="12538" width="9.28515625" style="166" customWidth="1"/>
    <col min="12539" max="12539" width="11.28515625" style="166" customWidth="1"/>
    <col min="12540" max="12541" width="8.28515625" style="166" customWidth="1"/>
    <col min="12542" max="12542" width="9.42578125" style="166" customWidth="1"/>
    <col min="12543" max="12543" width="10.5703125" style="166" customWidth="1"/>
    <col min="12544" max="12544" width="10.5703125" style="166" bestFit="1" customWidth="1"/>
    <col min="12545" max="12545" width="10.5703125" style="166" customWidth="1"/>
    <col min="12546" max="12546" width="8.28515625" style="166" customWidth="1"/>
    <col min="12547" max="12547" width="10.28515625" style="166" bestFit="1" customWidth="1"/>
    <col min="12548" max="12548" width="9.5703125" style="166" customWidth="1"/>
    <col min="12549" max="12554" width="8.28515625" style="166" customWidth="1"/>
    <col min="12555" max="12555" width="9.42578125" style="166" customWidth="1"/>
    <col min="12556" max="12557" width="9.28515625" style="166" customWidth="1"/>
    <col min="12558" max="12568" width="8.28515625" style="166" customWidth="1"/>
    <col min="12569" max="12569" width="10.85546875" style="166" customWidth="1"/>
    <col min="12570" max="12787" width="9.140625" style="166"/>
    <col min="12788" max="12788" width="5.140625" style="166" customWidth="1"/>
    <col min="12789" max="12789" width="21.42578125" style="166" customWidth="1"/>
    <col min="12790" max="12790" width="11.140625" style="166" customWidth="1"/>
    <col min="12791" max="12791" width="9.42578125" style="166" customWidth="1"/>
    <col min="12792" max="12792" width="11.85546875" style="166" customWidth="1"/>
    <col min="12793" max="12793" width="10.42578125" style="166" customWidth="1"/>
    <col min="12794" max="12794" width="9.28515625" style="166" customWidth="1"/>
    <col min="12795" max="12795" width="11.28515625" style="166" customWidth="1"/>
    <col min="12796" max="12797" width="8.28515625" style="166" customWidth="1"/>
    <col min="12798" max="12798" width="9.42578125" style="166" customWidth="1"/>
    <col min="12799" max="12799" width="10.5703125" style="166" customWidth="1"/>
    <col min="12800" max="12800" width="10.5703125" style="166" bestFit="1" customWidth="1"/>
    <col min="12801" max="12801" width="10.5703125" style="166" customWidth="1"/>
    <col min="12802" max="12802" width="8.28515625" style="166" customWidth="1"/>
    <col min="12803" max="12803" width="10.28515625" style="166" bestFit="1" customWidth="1"/>
    <col min="12804" max="12804" width="9.5703125" style="166" customWidth="1"/>
    <col min="12805" max="12810" width="8.28515625" style="166" customWidth="1"/>
    <col min="12811" max="12811" width="9.42578125" style="166" customWidth="1"/>
    <col min="12812" max="12813" width="9.28515625" style="166" customWidth="1"/>
    <col min="12814" max="12824" width="8.28515625" style="166" customWidth="1"/>
    <col min="12825" max="12825" width="10.85546875" style="166" customWidth="1"/>
    <col min="12826" max="13043" width="9.140625" style="166"/>
    <col min="13044" max="13044" width="5.140625" style="166" customWidth="1"/>
    <col min="13045" max="13045" width="21.42578125" style="166" customWidth="1"/>
    <col min="13046" max="13046" width="11.140625" style="166" customWidth="1"/>
    <col min="13047" max="13047" width="9.42578125" style="166" customWidth="1"/>
    <col min="13048" max="13048" width="11.85546875" style="166" customWidth="1"/>
    <col min="13049" max="13049" width="10.42578125" style="166" customWidth="1"/>
    <col min="13050" max="13050" width="9.28515625" style="166" customWidth="1"/>
    <col min="13051" max="13051" width="11.28515625" style="166" customWidth="1"/>
    <col min="13052" max="13053" width="8.28515625" style="166" customWidth="1"/>
    <col min="13054" max="13054" width="9.42578125" style="166" customWidth="1"/>
    <col min="13055" max="13055" width="10.5703125" style="166" customWidth="1"/>
    <col min="13056" max="13056" width="10.5703125" style="166" bestFit="1" customWidth="1"/>
    <col min="13057" max="13057" width="10.5703125" style="166" customWidth="1"/>
    <col min="13058" max="13058" width="8.28515625" style="166" customWidth="1"/>
    <col min="13059" max="13059" width="10.28515625" style="166" bestFit="1" customWidth="1"/>
    <col min="13060" max="13060" width="9.5703125" style="166" customWidth="1"/>
    <col min="13061" max="13066" width="8.28515625" style="166" customWidth="1"/>
    <col min="13067" max="13067" width="9.42578125" style="166" customWidth="1"/>
    <col min="13068" max="13069" width="9.28515625" style="166" customWidth="1"/>
    <col min="13070" max="13080" width="8.28515625" style="166" customWidth="1"/>
    <col min="13081" max="13081" width="10.85546875" style="166" customWidth="1"/>
    <col min="13082" max="13299" width="9.140625" style="166"/>
    <col min="13300" max="13300" width="5.140625" style="166" customWidth="1"/>
    <col min="13301" max="13301" width="21.42578125" style="166" customWidth="1"/>
    <col min="13302" max="13302" width="11.140625" style="166" customWidth="1"/>
    <col min="13303" max="13303" width="9.42578125" style="166" customWidth="1"/>
    <col min="13304" max="13304" width="11.85546875" style="166" customWidth="1"/>
    <col min="13305" max="13305" width="10.42578125" style="166" customWidth="1"/>
    <col min="13306" max="13306" width="9.28515625" style="166" customWidth="1"/>
    <col min="13307" max="13307" width="11.28515625" style="166" customWidth="1"/>
    <col min="13308" max="13309" width="8.28515625" style="166" customWidth="1"/>
    <col min="13310" max="13310" width="9.42578125" style="166" customWidth="1"/>
    <col min="13311" max="13311" width="10.5703125" style="166" customWidth="1"/>
    <col min="13312" max="13312" width="10.5703125" style="166" bestFit="1" customWidth="1"/>
    <col min="13313" max="13313" width="10.5703125" style="166" customWidth="1"/>
    <col min="13314" max="13314" width="8.28515625" style="166" customWidth="1"/>
    <col min="13315" max="13315" width="10.28515625" style="166" bestFit="1" customWidth="1"/>
    <col min="13316" max="13316" width="9.5703125" style="166" customWidth="1"/>
    <col min="13317" max="13322" width="8.28515625" style="166" customWidth="1"/>
    <col min="13323" max="13323" width="9.42578125" style="166" customWidth="1"/>
    <col min="13324" max="13325" width="9.28515625" style="166" customWidth="1"/>
    <col min="13326" max="13336" width="8.28515625" style="166" customWidth="1"/>
    <col min="13337" max="13337" width="10.85546875" style="166" customWidth="1"/>
    <col min="13338" max="13555" width="9.140625" style="166"/>
    <col min="13556" max="13556" width="5.140625" style="166" customWidth="1"/>
    <col min="13557" max="13557" width="21.42578125" style="166" customWidth="1"/>
    <col min="13558" max="13558" width="11.140625" style="166" customWidth="1"/>
    <col min="13559" max="13559" width="9.42578125" style="166" customWidth="1"/>
    <col min="13560" max="13560" width="11.85546875" style="166" customWidth="1"/>
    <col min="13561" max="13561" width="10.42578125" style="166" customWidth="1"/>
    <col min="13562" max="13562" width="9.28515625" style="166" customWidth="1"/>
    <col min="13563" max="13563" width="11.28515625" style="166" customWidth="1"/>
    <col min="13564" max="13565" width="8.28515625" style="166" customWidth="1"/>
    <col min="13566" max="13566" width="9.42578125" style="166" customWidth="1"/>
    <col min="13567" max="13567" width="10.5703125" style="166" customWidth="1"/>
    <col min="13568" max="13568" width="10.5703125" style="166" bestFit="1" customWidth="1"/>
    <col min="13569" max="13569" width="10.5703125" style="166" customWidth="1"/>
    <col min="13570" max="13570" width="8.28515625" style="166" customWidth="1"/>
    <col min="13571" max="13571" width="10.28515625" style="166" bestFit="1" customWidth="1"/>
    <col min="13572" max="13572" width="9.5703125" style="166" customWidth="1"/>
    <col min="13573" max="13578" width="8.28515625" style="166" customWidth="1"/>
    <col min="13579" max="13579" width="9.42578125" style="166" customWidth="1"/>
    <col min="13580" max="13581" width="9.28515625" style="166" customWidth="1"/>
    <col min="13582" max="13592" width="8.28515625" style="166" customWidth="1"/>
    <col min="13593" max="13593" width="10.85546875" style="166" customWidth="1"/>
    <col min="13594" max="13811" width="9.140625" style="166"/>
    <col min="13812" max="13812" width="5.140625" style="166" customWidth="1"/>
    <col min="13813" max="13813" width="21.42578125" style="166" customWidth="1"/>
    <col min="13814" max="13814" width="11.140625" style="166" customWidth="1"/>
    <col min="13815" max="13815" width="9.42578125" style="166" customWidth="1"/>
    <col min="13816" max="13816" width="11.85546875" style="166" customWidth="1"/>
    <col min="13817" max="13817" width="10.42578125" style="166" customWidth="1"/>
    <col min="13818" max="13818" width="9.28515625" style="166" customWidth="1"/>
    <col min="13819" max="13819" width="11.28515625" style="166" customWidth="1"/>
    <col min="13820" max="13821" width="8.28515625" style="166" customWidth="1"/>
    <col min="13822" max="13822" width="9.42578125" style="166" customWidth="1"/>
    <col min="13823" max="13823" width="10.5703125" style="166" customWidth="1"/>
    <col min="13824" max="13824" width="10.5703125" style="166" bestFit="1" customWidth="1"/>
    <col min="13825" max="13825" width="10.5703125" style="166" customWidth="1"/>
    <col min="13826" max="13826" width="8.28515625" style="166" customWidth="1"/>
    <col min="13827" max="13827" width="10.28515625" style="166" bestFit="1" customWidth="1"/>
    <col min="13828" max="13828" width="9.5703125" style="166" customWidth="1"/>
    <col min="13829" max="13834" width="8.28515625" style="166" customWidth="1"/>
    <col min="13835" max="13835" width="9.42578125" style="166" customWidth="1"/>
    <col min="13836" max="13837" width="9.28515625" style="166" customWidth="1"/>
    <col min="13838" max="13848" width="8.28515625" style="166" customWidth="1"/>
    <col min="13849" max="13849" width="10.85546875" style="166" customWidth="1"/>
    <col min="13850" max="14067" width="9.140625" style="166"/>
    <col min="14068" max="14068" width="5.140625" style="166" customWidth="1"/>
    <col min="14069" max="14069" width="21.42578125" style="166" customWidth="1"/>
    <col min="14070" max="14070" width="11.140625" style="166" customWidth="1"/>
    <col min="14071" max="14071" width="9.42578125" style="166" customWidth="1"/>
    <col min="14072" max="14072" width="11.85546875" style="166" customWidth="1"/>
    <col min="14073" max="14073" width="10.42578125" style="166" customWidth="1"/>
    <col min="14074" max="14074" width="9.28515625" style="166" customWidth="1"/>
    <col min="14075" max="14075" width="11.28515625" style="166" customWidth="1"/>
    <col min="14076" max="14077" width="8.28515625" style="166" customWidth="1"/>
    <col min="14078" max="14078" width="9.42578125" style="166" customWidth="1"/>
    <col min="14079" max="14079" width="10.5703125" style="166" customWidth="1"/>
    <col min="14080" max="14080" width="10.5703125" style="166" bestFit="1" customWidth="1"/>
    <col min="14081" max="14081" width="10.5703125" style="166" customWidth="1"/>
    <col min="14082" max="14082" width="8.28515625" style="166" customWidth="1"/>
    <col min="14083" max="14083" width="10.28515625" style="166" bestFit="1" customWidth="1"/>
    <col min="14084" max="14084" width="9.5703125" style="166" customWidth="1"/>
    <col min="14085" max="14090" width="8.28515625" style="166" customWidth="1"/>
    <col min="14091" max="14091" width="9.42578125" style="166" customWidth="1"/>
    <col min="14092" max="14093" width="9.28515625" style="166" customWidth="1"/>
    <col min="14094" max="14104" width="8.28515625" style="166" customWidth="1"/>
    <col min="14105" max="14105" width="10.85546875" style="166" customWidth="1"/>
    <col min="14106" max="14323" width="9.140625" style="166"/>
    <col min="14324" max="14324" width="5.140625" style="166" customWidth="1"/>
    <col min="14325" max="14325" width="21.42578125" style="166" customWidth="1"/>
    <col min="14326" max="14326" width="11.140625" style="166" customWidth="1"/>
    <col min="14327" max="14327" width="9.42578125" style="166" customWidth="1"/>
    <col min="14328" max="14328" width="11.85546875" style="166" customWidth="1"/>
    <col min="14329" max="14329" width="10.42578125" style="166" customWidth="1"/>
    <col min="14330" max="14330" width="9.28515625" style="166" customWidth="1"/>
    <col min="14331" max="14331" width="11.28515625" style="166" customWidth="1"/>
    <col min="14332" max="14333" width="8.28515625" style="166" customWidth="1"/>
    <col min="14334" max="14334" width="9.42578125" style="166" customWidth="1"/>
    <col min="14335" max="14335" width="10.5703125" style="166" customWidth="1"/>
    <col min="14336" max="14336" width="10.5703125" style="166" bestFit="1" customWidth="1"/>
    <col min="14337" max="14337" width="10.5703125" style="166" customWidth="1"/>
    <col min="14338" max="14338" width="8.28515625" style="166" customWidth="1"/>
    <col min="14339" max="14339" width="10.28515625" style="166" bestFit="1" customWidth="1"/>
    <col min="14340" max="14340" width="9.5703125" style="166" customWidth="1"/>
    <col min="14341" max="14346" width="8.28515625" style="166" customWidth="1"/>
    <col min="14347" max="14347" width="9.42578125" style="166" customWidth="1"/>
    <col min="14348" max="14349" width="9.28515625" style="166" customWidth="1"/>
    <col min="14350" max="14360" width="8.28515625" style="166" customWidth="1"/>
    <col min="14361" max="14361" width="10.85546875" style="166" customWidth="1"/>
    <col min="14362" max="14579" width="9.140625" style="166"/>
    <col min="14580" max="14580" width="5.140625" style="166" customWidth="1"/>
    <col min="14581" max="14581" width="21.42578125" style="166" customWidth="1"/>
    <col min="14582" max="14582" width="11.140625" style="166" customWidth="1"/>
    <col min="14583" max="14583" width="9.42578125" style="166" customWidth="1"/>
    <col min="14584" max="14584" width="11.85546875" style="166" customWidth="1"/>
    <col min="14585" max="14585" width="10.42578125" style="166" customWidth="1"/>
    <col min="14586" max="14586" width="9.28515625" style="166" customWidth="1"/>
    <col min="14587" max="14587" width="11.28515625" style="166" customWidth="1"/>
    <col min="14588" max="14589" width="8.28515625" style="166" customWidth="1"/>
    <col min="14590" max="14590" width="9.42578125" style="166" customWidth="1"/>
    <col min="14591" max="14591" width="10.5703125" style="166" customWidth="1"/>
    <col min="14592" max="14592" width="10.5703125" style="166" bestFit="1" customWidth="1"/>
    <col min="14593" max="14593" width="10.5703125" style="166" customWidth="1"/>
    <col min="14594" max="14594" width="8.28515625" style="166" customWidth="1"/>
    <col min="14595" max="14595" width="10.28515625" style="166" bestFit="1" customWidth="1"/>
    <col min="14596" max="14596" width="9.5703125" style="166" customWidth="1"/>
    <col min="14597" max="14602" width="8.28515625" style="166" customWidth="1"/>
    <col min="14603" max="14603" width="9.42578125" style="166" customWidth="1"/>
    <col min="14604" max="14605" width="9.28515625" style="166" customWidth="1"/>
    <col min="14606" max="14616" width="8.28515625" style="166" customWidth="1"/>
    <col min="14617" max="14617" width="10.85546875" style="166" customWidth="1"/>
    <col min="14618" max="14835" width="9.140625" style="166"/>
    <col min="14836" max="14836" width="5.140625" style="166" customWidth="1"/>
    <col min="14837" max="14837" width="21.42578125" style="166" customWidth="1"/>
    <col min="14838" max="14838" width="11.140625" style="166" customWidth="1"/>
    <col min="14839" max="14839" width="9.42578125" style="166" customWidth="1"/>
    <col min="14840" max="14840" width="11.85546875" style="166" customWidth="1"/>
    <col min="14841" max="14841" width="10.42578125" style="166" customWidth="1"/>
    <col min="14842" max="14842" width="9.28515625" style="166" customWidth="1"/>
    <col min="14843" max="14843" width="11.28515625" style="166" customWidth="1"/>
    <col min="14844" max="14845" width="8.28515625" style="166" customWidth="1"/>
    <col min="14846" max="14846" width="9.42578125" style="166" customWidth="1"/>
    <col min="14847" max="14847" width="10.5703125" style="166" customWidth="1"/>
    <col min="14848" max="14848" width="10.5703125" style="166" bestFit="1" customWidth="1"/>
    <col min="14849" max="14849" width="10.5703125" style="166" customWidth="1"/>
    <col min="14850" max="14850" width="8.28515625" style="166" customWidth="1"/>
    <col min="14851" max="14851" width="10.28515625" style="166" bestFit="1" customWidth="1"/>
    <col min="14852" max="14852" width="9.5703125" style="166" customWidth="1"/>
    <col min="14853" max="14858" width="8.28515625" style="166" customWidth="1"/>
    <col min="14859" max="14859" width="9.42578125" style="166" customWidth="1"/>
    <col min="14860" max="14861" width="9.28515625" style="166" customWidth="1"/>
    <col min="14862" max="14872" width="8.28515625" style="166" customWidth="1"/>
    <col min="14873" max="14873" width="10.85546875" style="166" customWidth="1"/>
    <col min="14874" max="15091" width="9.140625" style="166"/>
    <col min="15092" max="15092" width="5.140625" style="166" customWidth="1"/>
    <col min="15093" max="15093" width="21.42578125" style="166" customWidth="1"/>
    <col min="15094" max="15094" width="11.140625" style="166" customWidth="1"/>
    <col min="15095" max="15095" width="9.42578125" style="166" customWidth="1"/>
    <col min="15096" max="15096" width="11.85546875" style="166" customWidth="1"/>
    <col min="15097" max="15097" width="10.42578125" style="166" customWidth="1"/>
    <col min="15098" max="15098" width="9.28515625" style="166" customWidth="1"/>
    <col min="15099" max="15099" width="11.28515625" style="166" customWidth="1"/>
    <col min="15100" max="15101" width="8.28515625" style="166" customWidth="1"/>
    <col min="15102" max="15102" width="9.42578125" style="166" customWidth="1"/>
    <col min="15103" max="15103" width="10.5703125" style="166" customWidth="1"/>
    <col min="15104" max="15104" width="10.5703125" style="166" bestFit="1" customWidth="1"/>
    <col min="15105" max="15105" width="10.5703125" style="166" customWidth="1"/>
    <col min="15106" max="15106" width="8.28515625" style="166" customWidth="1"/>
    <col min="15107" max="15107" width="10.28515625" style="166" bestFit="1" customWidth="1"/>
    <col min="15108" max="15108" width="9.5703125" style="166" customWidth="1"/>
    <col min="15109" max="15114" width="8.28515625" style="166" customWidth="1"/>
    <col min="15115" max="15115" width="9.42578125" style="166" customWidth="1"/>
    <col min="15116" max="15117" width="9.28515625" style="166" customWidth="1"/>
    <col min="15118" max="15128" width="8.28515625" style="166" customWidth="1"/>
    <col min="15129" max="15129" width="10.85546875" style="166" customWidth="1"/>
    <col min="15130" max="15347" width="9.140625" style="166"/>
    <col min="15348" max="15348" width="5.140625" style="166" customWidth="1"/>
    <col min="15349" max="15349" width="21.42578125" style="166" customWidth="1"/>
    <col min="15350" max="15350" width="11.140625" style="166" customWidth="1"/>
    <col min="15351" max="15351" width="9.42578125" style="166" customWidth="1"/>
    <col min="15352" max="15352" width="11.85546875" style="166" customWidth="1"/>
    <col min="15353" max="15353" width="10.42578125" style="166" customWidth="1"/>
    <col min="15354" max="15354" width="9.28515625" style="166" customWidth="1"/>
    <col min="15355" max="15355" width="11.28515625" style="166" customWidth="1"/>
    <col min="15356" max="15357" width="8.28515625" style="166" customWidth="1"/>
    <col min="15358" max="15358" width="9.42578125" style="166" customWidth="1"/>
    <col min="15359" max="15359" width="10.5703125" style="166" customWidth="1"/>
    <col min="15360" max="15360" width="10.5703125" style="166" bestFit="1" customWidth="1"/>
    <col min="15361" max="15361" width="10.5703125" style="166" customWidth="1"/>
    <col min="15362" max="15362" width="8.28515625" style="166" customWidth="1"/>
    <col min="15363" max="15363" width="10.28515625" style="166" bestFit="1" customWidth="1"/>
    <col min="15364" max="15364" width="9.5703125" style="166" customWidth="1"/>
    <col min="15365" max="15370" width="8.28515625" style="166" customWidth="1"/>
    <col min="15371" max="15371" width="9.42578125" style="166" customWidth="1"/>
    <col min="15372" max="15373" width="9.28515625" style="166" customWidth="1"/>
    <col min="15374" max="15384" width="8.28515625" style="166" customWidth="1"/>
    <col min="15385" max="15385" width="10.85546875" style="166" customWidth="1"/>
    <col min="15386" max="15603" width="9.140625" style="166"/>
    <col min="15604" max="15604" width="5.140625" style="166" customWidth="1"/>
    <col min="15605" max="15605" width="21.42578125" style="166" customWidth="1"/>
    <col min="15606" max="15606" width="11.140625" style="166" customWidth="1"/>
    <col min="15607" max="15607" width="9.42578125" style="166" customWidth="1"/>
    <col min="15608" max="15608" width="11.85546875" style="166" customWidth="1"/>
    <col min="15609" max="15609" width="10.42578125" style="166" customWidth="1"/>
    <col min="15610" max="15610" width="9.28515625" style="166" customWidth="1"/>
    <col min="15611" max="15611" width="11.28515625" style="166" customWidth="1"/>
    <col min="15612" max="15613" width="8.28515625" style="166" customWidth="1"/>
    <col min="15614" max="15614" width="9.42578125" style="166" customWidth="1"/>
    <col min="15615" max="15615" width="10.5703125" style="166" customWidth="1"/>
    <col min="15616" max="15616" width="10.5703125" style="166" bestFit="1" customWidth="1"/>
    <col min="15617" max="15617" width="10.5703125" style="166" customWidth="1"/>
    <col min="15618" max="15618" width="8.28515625" style="166" customWidth="1"/>
    <col min="15619" max="15619" width="10.28515625" style="166" bestFit="1" customWidth="1"/>
    <col min="15620" max="15620" width="9.5703125" style="166" customWidth="1"/>
    <col min="15621" max="15626" width="8.28515625" style="166" customWidth="1"/>
    <col min="15627" max="15627" width="9.42578125" style="166" customWidth="1"/>
    <col min="15628" max="15629" width="9.28515625" style="166" customWidth="1"/>
    <col min="15630" max="15640" width="8.28515625" style="166" customWidth="1"/>
    <col min="15641" max="15641" width="10.85546875" style="166" customWidth="1"/>
    <col min="15642" max="15859" width="9.140625" style="166"/>
    <col min="15860" max="15860" width="5.140625" style="166" customWidth="1"/>
    <col min="15861" max="15861" width="21.42578125" style="166" customWidth="1"/>
    <col min="15862" max="15862" width="11.140625" style="166" customWidth="1"/>
    <col min="15863" max="15863" width="9.42578125" style="166" customWidth="1"/>
    <col min="15864" max="15864" width="11.85546875" style="166" customWidth="1"/>
    <col min="15865" max="15865" width="10.42578125" style="166" customWidth="1"/>
    <col min="15866" max="15866" width="9.28515625" style="166" customWidth="1"/>
    <col min="15867" max="15867" width="11.28515625" style="166" customWidth="1"/>
    <col min="15868" max="15869" width="8.28515625" style="166" customWidth="1"/>
    <col min="15870" max="15870" width="9.42578125" style="166" customWidth="1"/>
    <col min="15871" max="15871" width="10.5703125" style="166" customWidth="1"/>
    <col min="15872" max="15872" width="10.5703125" style="166" bestFit="1" customWidth="1"/>
    <col min="15873" max="15873" width="10.5703125" style="166" customWidth="1"/>
    <col min="15874" max="15874" width="8.28515625" style="166" customWidth="1"/>
    <col min="15875" max="15875" width="10.28515625" style="166" bestFit="1" customWidth="1"/>
    <col min="15876" max="15876" width="9.5703125" style="166" customWidth="1"/>
    <col min="15877" max="15882" width="8.28515625" style="166" customWidth="1"/>
    <col min="15883" max="15883" width="9.42578125" style="166" customWidth="1"/>
    <col min="15884" max="15885" width="9.28515625" style="166" customWidth="1"/>
    <col min="15886" max="15896" width="8.28515625" style="166" customWidth="1"/>
    <col min="15897" max="15897" width="10.85546875" style="166" customWidth="1"/>
    <col min="15898" max="16115" width="9.140625" style="166"/>
    <col min="16116" max="16116" width="5.140625" style="166" customWidth="1"/>
    <col min="16117" max="16117" width="21.42578125" style="166" customWidth="1"/>
    <col min="16118" max="16118" width="11.140625" style="166" customWidth="1"/>
    <col min="16119" max="16119" width="9.42578125" style="166" customWidth="1"/>
    <col min="16120" max="16120" width="11.85546875" style="166" customWidth="1"/>
    <col min="16121" max="16121" width="10.42578125" style="166" customWidth="1"/>
    <col min="16122" max="16122" width="9.28515625" style="166" customWidth="1"/>
    <col min="16123" max="16123" width="11.28515625" style="166" customWidth="1"/>
    <col min="16124" max="16125" width="8.28515625" style="166" customWidth="1"/>
    <col min="16126" max="16126" width="9.42578125" style="166" customWidth="1"/>
    <col min="16127" max="16127" width="10.5703125" style="166" customWidth="1"/>
    <col min="16128" max="16128" width="10.5703125" style="166" bestFit="1" customWidth="1"/>
    <col min="16129" max="16129" width="10.5703125" style="166" customWidth="1"/>
    <col min="16130" max="16130" width="8.28515625" style="166" customWidth="1"/>
    <col min="16131" max="16131" width="10.28515625" style="166" bestFit="1" customWidth="1"/>
    <col min="16132" max="16132" width="9.5703125" style="166" customWidth="1"/>
    <col min="16133" max="16138" width="8.28515625" style="166" customWidth="1"/>
    <col min="16139" max="16139" width="9.42578125" style="166" customWidth="1"/>
    <col min="16140" max="16141" width="9.28515625" style="166" customWidth="1"/>
    <col min="16142" max="16152" width="8.28515625" style="166" customWidth="1"/>
    <col min="16153" max="16153" width="10.85546875" style="166" customWidth="1"/>
    <col min="16154" max="16384" width="9.140625" style="166"/>
  </cols>
  <sheetData>
    <row r="1" spans="1:38" s="163" customFormat="1" ht="17.25" customHeight="1" x14ac:dyDescent="0.25">
      <c r="A1" s="160"/>
      <c r="B1" s="50" t="s">
        <v>97</v>
      </c>
      <c r="C1" s="161" t="s">
        <v>98</v>
      </c>
      <c r="D1" s="162"/>
      <c r="E1" s="162"/>
      <c r="F1" s="162"/>
      <c r="G1" s="162"/>
      <c r="H1" s="162"/>
      <c r="I1" s="162" t="str">
        <f>C1</f>
        <v>ENROLMENT IN OPEN SCHOOL EDUCATION</v>
      </c>
      <c r="J1" s="162"/>
      <c r="K1" s="162"/>
      <c r="L1" s="162"/>
      <c r="M1" s="162"/>
      <c r="N1" s="162"/>
      <c r="O1" s="162" t="str">
        <f>C1</f>
        <v>ENROLMENT IN OPEN SCHOOL EDUCATION</v>
      </c>
      <c r="P1" s="162"/>
      <c r="Q1" s="162"/>
      <c r="R1" s="162"/>
      <c r="S1" s="162"/>
      <c r="T1" s="162"/>
      <c r="U1" s="162" t="str">
        <f>O1</f>
        <v>ENROLMENT IN OPEN SCHOOL EDUCATION</v>
      </c>
      <c r="V1" s="162"/>
      <c r="W1" s="162"/>
      <c r="X1" s="162"/>
      <c r="Y1" s="162"/>
      <c r="Z1" s="162"/>
      <c r="AA1" s="162" t="str">
        <f>O1</f>
        <v>ENROLMENT IN OPEN SCHOOL EDUCATION</v>
      </c>
      <c r="AB1" s="162"/>
      <c r="AC1" s="162"/>
      <c r="AD1" s="162"/>
      <c r="AE1" s="162"/>
      <c r="AF1" s="162"/>
      <c r="AG1" s="162" t="str">
        <f>AA1</f>
        <v>ENROLMENT IN OPEN SCHOOL EDUCATION</v>
      </c>
      <c r="AH1" s="162"/>
      <c r="AI1" s="162"/>
      <c r="AJ1" s="162"/>
      <c r="AK1" s="162"/>
      <c r="AL1" s="162"/>
    </row>
    <row r="2" spans="1:38" ht="20.25" customHeight="1" x14ac:dyDescent="0.25">
      <c r="A2" s="164"/>
      <c r="B2" s="164"/>
      <c r="C2" s="74" t="s">
        <v>101</v>
      </c>
      <c r="D2" s="165"/>
      <c r="E2" s="165"/>
      <c r="F2" s="165"/>
      <c r="G2" s="165"/>
      <c r="H2" s="165"/>
      <c r="I2" s="165" t="str">
        <f>C2</f>
        <v>All Categories</v>
      </c>
      <c r="J2" s="165"/>
      <c r="K2" s="165"/>
      <c r="L2" s="165"/>
      <c r="M2" s="165"/>
      <c r="N2" s="165"/>
      <c r="O2" s="74" t="s">
        <v>99</v>
      </c>
      <c r="P2" s="165"/>
      <c r="Q2" s="165"/>
      <c r="R2" s="165"/>
      <c r="S2" s="165"/>
      <c r="T2" s="165"/>
      <c r="U2" s="165" t="str">
        <f>O2</f>
        <v>Scheduled Caste</v>
      </c>
      <c r="V2" s="165"/>
      <c r="W2" s="165"/>
      <c r="X2" s="165"/>
      <c r="Y2" s="165"/>
      <c r="Z2" s="165"/>
      <c r="AA2" s="74" t="s">
        <v>100</v>
      </c>
      <c r="AB2" s="165"/>
      <c r="AC2" s="165"/>
      <c r="AD2" s="165"/>
      <c r="AE2" s="165"/>
      <c r="AF2" s="165"/>
      <c r="AG2" s="165" t="str">
        <f>AA2</f>
        <v>Scheduled Tribe</v>
      </c>
      <c r="AH2" s="165"/>
      <c r="AI2" s="165"/>
      <c r="AJ2" s="165"/>
      <c r="AK2" s="165"/>
      <c r="AL2" s="165"/>
    </row>
    <row r="3" spans="1:38" ht="21.75" customHeight="1" x14ac:dyDescent="0.25">
      <c r="A3" s="247" t="s">
        <v>70</v>
      </c>
      <c r="B3" s="247" t="s">
        <v>68</v>
      </c>
      <c r="C3" s="244" t="s">
        <v>93</v>
      </c>
      <c r="D3" s="244"/>
      <c r="E3" s="244"/>
      <c r="F3" s="244" t="s">
        <v>96</v>
      </c>
      <c r="G3" s="244"/>
      <c r="H3" s="244"/>
      <c r="I3" s="243" t="s">
        <v>94</v>
      </c>
      <c r="J3" s="243"/>
      <c r="K3" s="243"/>
      <c r="L3" s="244" t="s">
        <v>15</v>
      </c>
      <c r="M3" s="244"/>
      <c r="N3" s="244"/>
      <c r="O3" s="244" t="s">
        <v>93</v>
      </c>
      <c r="P3" s="244"/>
      <c r="Q3" s="244"/>
      <c r="R3" s="244" t="s">
        <v>96</v>
      </c>
      <c r="S3" s="244"/>
      <c r="T3" s="244"/>
      <c r="U3" s="243" t="s">
        <v>94</v>
      </c>
      <c r="V3" s="243"/>
      <c r="W3" s="243"/>
      <c r="X3" s="244" t="s">
        <v>15</v>
      </c>
      <c r="Y3" s="244"/>
      <c r="Z3" s="244"/>
      <c r="AA3" s="244" t="s">
        <v>93</v>
      </c>
      <c r="AB3" s="244"/>
      <c r="AC3" s="244"/>
      <c r="AD3" s="244" t="s">
        <v>96</v>
      </c>
      <c r="AE3" s="244"/>
      <c r="AF3" s="244"/>
      <c r="AG3" s="243" t="s">
        <v>94</v>
      </c>
      <c r="AH3" s="243"/>
      <c r="AI3" s="243"/>
      <c r="AJ3" s="244" t="s">
        <v>15</v>
      </c>
      <c r="AK3" s="244"/>
      <c r="AL3" s="244"/>
    </row>
    <row r="4" spans="1:38" ht="21.75" customHeight="1" x14ac:dyDescent="0.25">
      <c r="A4" s="247"/>
      <c r="B4" s="247"/>
      <c r="C4" s="167" t="s">
        <v>13</v>
      </c>
      <c r="D4" s="167" t="s">
        <v>14</v>
      </c>
      <c r="E4" s="167" t="s">
        <v>15</v>
      </c>
      <c r="F4" s="168" t="s">
        <v>13</v>
      </c>
      <c r="G4" s="168" t="s">
        <v>14</v>
      </c>
      <c r="H4" s="168" t="s">
        <v>15</v>
      </c>
      <c r="I4" s="168" t="s">
        <v>13</v>
      </c>
      <c r="J4" s="168" t="s">
        <v>14</v>
      </c>
      <c r="K4" s="168" t="s">
        <v>15</v>
      </c>
      <c r="L4" s="168" t="s">
        <v>13</v>
      </c>
      <c r="M4" s="168" t="s">
        <v>14</v>
      </c>
      <c r="N4" s="168" t="s">
        <v>15</v>
      </c>
      <c r="O4" s="167" t="s">
        <v>13</v>
      </c>
      <c r="P4" s="167" t="s">
        <v>14</v>
      </c>
      <c r="Q4" s="167" t="s">
        <v>15</v>
      </c>
      <c r="R4" s="168" t="s">
        <v>13</v>
      </c>
      <c r="S4" s="168" t="s">
        <v>14</v>
      </c>
      <c r="T4" s="168" t="s">
        <v>15</v>
      </c>
      <c r="U4" s="168" t="s">
        <v>13</v>
      </c>
      <c r="V4" s="168" t="s">
        <v>14</v>
      </c>
      <c r="W4" s="168" t="s">
        <v>15</v>
      </c>
      <c r="X4" s="168" t="s">
        <v>13</v>
      </c>
      <c r="Y4" s="168" t="s">
        <v>14</v>
      </c>
      <c r="Z4" s="168" t="s">
        <v>15</v>
      </c>
      <c r="AA4" s="167" t="s">
        <v>13</v>
      </c>
      <c r="AB4" s="167" t="s">
        <v>14</v>
      </c>
      <c r="AC4" s="167" t="s">
        <v>15</v>
      </c>
      <c r="AD4" s="168" t="s">
        <v>13</v>
      </c>
      <c r="AE4" s="168" t="s">
        <v>14</v>
      </c>
      <c r="AF4" s="168" t="s">
        <v>15</v>
      </c>
      <c r="AG4" s="168" t="s">
        <v>13</v>
      </c>
      <c r="AH4" s="168" t="s">
        <v>14</v>
      </c>
      <c r="AI4" s="168" t="s">
        <v>15</v>
      </c>
      <c r="AJ4" s="168" t="s">
        <v>13</v>
      </c>
      <c r="AK4" s="168" t="s">
        <v>14</v>
      </c>
      <c r="AL4" s="168" t="s">
        <v>15</v>
      </c>
    </row>
    <row r="5" spans="1:38" ht="12" customHeight="1" x14ac:dyDescent="0.25">
      <c r="A5" s="169">
        <v>1</v>
      </c>
      <c r="B5" s="169">
        <v>2</v>
      </c>
      <c r="C5" s="169">
        <v>3</v>
      </c>
      <c r="D5" s="169">
        <v>4</v>
      </c>
      <c r="E5" s="169">
        <v>5</v>
      </c>
      <c r="F5" s="169">
        <v>6</v>
      </c>
      <c r="G5" s="169">
        <v>7</v>
      </c>
      <c r="H5" s="169">
        <v>8</v>
      </c>
      <c r="I5" s="169">
        <v>9</v>
      </c>
      <c r="J5" s="169">
        <v>10</v>
      </c>
      <c r="K5" s="169">
        <v>11</v>
      </c>
      <c r="L5" s="169">
        <v>12</v>
      </c>
      <c r="M5" s="169">
        <v>13</v>
      </c>
      <c r="N5" s="169">
        <v>14</v>
      </c>
      <c r="O5" s="169">
        <v>15</v>
      </c>
      <c r="P5" s="169">
        <v>16</v>
      </c>
      <c r="Q5" s="169">
        <v>17</v>
      </c>
      <c r="R5" s="169">
        <v>18</v>
      </c>
      <c r="S5" s="169">
        <v>19</v>
      </c>
      <c r="T5" s="169">
        <v>20</v>
      </c>
      <c r="U5" s="169">
        <v>21</v>
      </c>
      <c r="V5" s="169">
        <v>22</v>
      </c>
      <c r="W5" s="169">
        <v>23</v>
      </c>
      <c r="X5" s="169">
        <v>24</v>
      </c>
      <c r="Y5" s="169">
        <v>25</v>
      </c>
      <c r="Z5" s="169">
        <v>26</v>
      </c>
      <c r="AA5" s="169">
        <v>27</v>
      </c>
      <c r="AB5" s="169">
        <v>28</v>
      </c>
      <c r="AC5" s="169">
        <v>29</v>
      </c>
      <c r="AD5" s="169">
        <v>30</v>
      </c>
      <c r="AE5" s="169">
        <v>31</v>
      </c>
      <c r="AF5" s="169">
        <v>32</v>
      </c>
      <c r="AG5" s="169">
        <v>33</v>
      </c>
      <c r="AH5" s="169">
        <v>34</v>
      </c>
      <c r="AI5" s="169">
        <v>35</v>
      </c>
      <c r="AJ5" s="169">
        <v>36</v>
      </c>
      <c r="AK5" s="169">
        <v>37</v>
      </c>
      <c r="AL5" s="169">
        <v>38</v>
      </c>
    </row>
    <row r="6" spans="1:38" ht="18" customHeight="1" x14ac:dyDescent="0.25">
      <c r="A6" s="170">
        <v>1</v>
      </c>
      <c r="B6" s="171" t="s">
        <v>16</v>
      </c>
      <c r="C6" s="172">
        <v>1685</v>
      </c>
      <c r="D6" s="172">
        <v>491</v>
      </c>
      <c r="E6" s="172">
        <v>2176</v>
      </c>
      <c r="F6" s="172">
        <v>6951</v>
      </c>
      <c r="G6" s="172">
        <v>1365</v>
      </c>
      <c r="H6" s="172">
        <v>8316</v>
      </c>
      <c r="I6" s="172">
        <v>33</v>
      </c>
      <c r="J6" s="172">
        <v>120</v>
      </c>
      <c r="K6" s="172">
        <v>153</v>
      </c>
      <c r="L6" s="172">
        <v>8669</v>
      </c>
      <c r="M6" s="172">
        <v>1976</v>
      </c>
      <c r="N6" s="172">
        <v>10645</v>
      </c>
      <c r="O6" s="172">
        <v>123</v>
      </c>
      <c r="P6" s="172">
        <v>50</v>
      </c>
      <c r="Q6" s="173">
        <v>173</v>
      </c>
      <c r="R6" s="172">
        <v>831</v>
      </c>
      <c r="S6" s="172">
        <v>186</v>
      </c>
      <c r="T6" s="173">
        <v>1017</v>
      </c>
      <c r="U6" s="173">
        <v>0</v>
      </c>
      <c r="V6" s="172">
        <v>2</v>
      </c>
      <c r="W6" s="172">
        <v>2</v>
      </c>
      <c r="X6" s="171">
        <v>954</v>
      </c>
      <c r="Y6" s="173">
        <v>238</v>
      </c>
      <c r="Z6" s="173">
        <v>1192</v>
      </c>
      <c r="AA6" s="172">
        <v>56</v>
      </c>
      <c r="AB6" s="172">
        <v>27</v>
      </c>
      <c r="AC6" s="173">
        <v>83</v>
      </c>
      <c r="AD6" s="172">
        <v>246</v>
      </c>
      <c r="AE6" s="172">
        <v>74</v>
      </c>
      <c r="AF6" s="173">
        <v>320</v>
      </c>
      <c r="AG6" s="172">
        <v>0</v>
      </c>
      <c r="AH6" s="172">
        <v>0</v>
      </c>
      <c r="AI6" s="172">
        <v>0</v>
      </c>
      <c r="AJ6" s="172">
        <v>302</v>
      </c>
      <c r="AK6" s="172">
        <v>101</v>
      </c>
      <c r="AL6" s="173">
        <v>403</v>
      </c>
    </row>
    <row r="7" spans="1:38" ht="18" customHeight="1" x14ac:dyDescent="0.25">
      <c r="A7" s="170">
        <v>2</v>
      </c>
      <c r="B7" s="171" t="s">
        <v>17</v>
      </c>
      <c r="C7" s="172">
        <v>979</v>
      </c>
      <c r="D7" s="172">
        <v>1333</v>
      </c>
      <c r="E7" s="172">
        <v>2312</v>
      </c>
      <c r="F7" s="172">
        <v>452</v>
      </c>
      <c r="G7" s="172">
        <v>746</v>
      </c>
      <c r="H7" s="172">
        <v>1198</v>
      </c>
      <c r="I7" s="172">
        <v>0</v>
      </c>
      <c r="J7" s="172">
        <v>0</v>
      </c>
      <c r="K7" s="172">
        <v>0</v>
      </c>
      <c r="L7" s="172">
        <v>1431</v>
      </c>
      <c r="M7" s="172">
        <v>2079</v>
      </c>
      <c r="N7" s="172">
        <v>3510</v>
      </c>
      <c r="O7" s="172">
        <v>7</v>
      </c>
      <c r="P7" s="172">
        <v>3</v>
      </c>
      <c r="Q7" s="173">
        <v>10</v>
      </c>
      <c r="R7" s="172">
        <v>9</v>
      </c>
      <c r="S7" s="172">
        <v>2</v>
      </c>
      <c r="T7" s="173">
        <v>11</v>
      </c>
      <c r="U7" s="173">
        <v>0</v>
      </c>
      <c r="V7" s="173">
        <v>0</v>
      </c>
      <c r="W7" s="172">
        <v>0</v>
      </c>
      <c r="X7" s="171">
        <v>16</v>
      </c>
      <c r="Y7" s="173">
        <v>5</v>
      </c>
      <c r="Z7" s="173">
        <v>21</v>
      </c>
      <c r="AA7" s="172">
        <v>72</v>
      </c>
      <c r="AB7" s="172">
        <v>1156</v>
      </c>
      <c r="AC7" s="173">
        <v>1228</v>
      </c>
      <c r="AD7" s="172">
        <v>368</v>
      </c>
      <c r="AE7" s="172">
        <v>670</v>
      </c>
      <c r="AF7" s="173">
        <v>1038</v>
      </c>
      <c r="AG7" s="173">
        <v>0</v>
      </c>
      <c r="AH7" s="173">
        <v>0</v>
      </c>
      <c r="AI7" s="172">
        <v>0</v>
      </c>
      <c r="AJ7" s="172">
        <v>440</v>
      </c>
      <c r="AK7" s="172">
        <v>1826</v>
      </c>
      <c r="AL7" s="173">
        <v>2266</v>
      </c>
    </row>
    <row r="8" spans="1:38" ht="18" customHeight="1" x14ac:dyDescent="0.25">
      <c r="A8" s="170">
        <v>3</v>
      </c>
      <c r="B8" s="171" t="s">
        <v>49</v>
      </c>
      <c r="C8" s="172">
        <v>1206</v>
      </c>
      <c r="D8" s="172">
        <v>704</v>
      </c>
      <c r="E8" s="172">
        <v>1910</v>
      </c>
      <c r="F8" s="172">
        <v>1250</v>
      </c>
      <c r="G8" s="172">
        <v>545</v>
      </c>
      <c r="H8" s="172">
        <v>1795</v>
      </c>
      <c r="I8" s="172">
        <v>111</v>
      </c>
      <c r="J8" s="172">
        <v>19</v>
      </c>
      <c r="K8" s="172">
        <v>130</v>
      </c>
      <c r="L8" s="172">
        <v>2567</v>
      </c>
      <c r="M8" s="172">
        <v>1268</v>
      </c>
      <c r="N8" s="172">
        <v>3835</v>
      </c>
      <c r="O8" s="172">
        <v>81</v>
      </c>
      <c r="P8" s="172">
        <v>17</v>
      </c>
      <c r="Q8" s="173">
        <v>98</v>
      </c>
      <c r="R8" s="172">
        <v>111</v>
      </c>
      <c r="S8" s="172">
        <v>37</v>
      </c>
      <c r="T8" s="173">
        <v>148</v>
      </c>
      <c r="U8" s="173">
        <v>0</v>
      </c>
      <c r="V8" s="173">
        <v>0</v>
      </c>
      <c r="W8" s="172">
        <v>0</v>
      </c>
      <c r="X8" s="171">
        <v>192</v>
      </c>
      <c r="Y8" s="173">
        <v>54</v>
      </c>
      <c r="Z8" s="173">
        <v>246</v>
      </c>
      <c r="AA8" s="172">
        <v>232</v>
      </c>
      <c r="AB8" s="172">
        <v>167</v>
      </c>
      <c r="AC8" s="173">
        <v>399</v>
      </c>
      <c r="AD8" s="172">
        <v>215</v>
      </c>
      <c r="AE8" s="172">
        <v>71</v>
      </c>
      <c r="AF8" s="173">
        <v>286</v>
      </c>
      <c r="AG8" s="173">
        <v>0</v>
      </c>
      <c r="AH8" s="173">
        <v>0</v>
      </c>
      <c r="AI8" s="172">
        <v>0</v>
      </c>
      <c r="AJ8" s="172">
        <v>447</v>
      </c>
      <c r="AK8" s="172">
        <v>238</v>
      </c>
      <c r="AL8" s="173">
        <v>685</v>
      </c>
    </row>
    <row r="9" spans="1:38" ht="18" customHeight="1" x14ac:dyDescent="0.25">
      <c r="A9" s="170">
        <v>4</v>
      </c>
      <c r="B9" s="174" t="s">
        <v>50</v>
      </c>
      <c r="C9" s="172">
        <v>6164</v>
      </c>
      <c r="D9" s="172">
        <v>3353</v>
      </c>
      <c r="E9" s="172">
        <v>9517</v>
      </c>
      <c r="F9" s="172">
        <v>7998</v>
      </c>
      <c r="G9" s="172">
        <v>3932</v>
      </c>
      <c r="H9" s="172">
        <v>11930</v>
      </c>
      <c r="I9" s="172">
        <v>337</v>
      </c>
      <c r="J9" s="172">
        <v>468</v>
      </c>
      <c r="K9" s="172">
        <v>805</v>
      </c>
      <c r="L9" s="172">
        <v>14499</v>
      </c>
      <c r="M9" s="172">
        <v>7753</v>
      </c>
      <c r="N9" s="172">
        <v>22252</v>
      </c>
      <c r="O9" s="172">
        <v>774</v>
      </c>
      <c r="P9" s="172">
        <v>404</v>
      </c>
      <c r="Q9" s="173">
        <v>1178</v>
      </c>
      <c r="R9" s="172">
        <v>685</v>
      </c>
      <c r="S9" s="172">
        <v>358</v>
      </c>
      <c r="T9" s="173">
        <v>1043</v>
      </c>
      <c r="U9" s="173">
        <v>7</v>
      </c>
      <c r="V9" s="173">
        <v>4</v>
      </c>
      <c r="W9" s="172">
        <v>11</v>
      </c>
      <c r="X9" s="171">
        <v>1466</v>
      </c>
      <c r="Y9" s="173">
        <v>766</v>
      </c>
      <c r="Z9" s="173">
        <v>2232</v>
      </c>
      <c r="AA9" s="172">
        <v>54</v>
      </c>
      <c r="AB9" s="172">
        <v>38</v>
      </c>
      <c r="AC9" s="173">
        <v>92</v>
      </c>
      <c r="AD9" s="172">
        <v>66</v>
      </c>
      <c r="AE9" s="172">
        <v>51</v>
      </c>
      <c r="AF9" s="173">
        <v>117</v>
      </c>
      <c r="AG9" s="173">
        <v>0</v>
      </c>
      <c r="AH9" s="173">
        <v>4</v>
      </c>
      <c r="AI9" s="172">
        <v>4</v>
      </c>
      <c r="AJ9" s="172">
        <v>120</v>
      </c>
      <c r="AK9" s="172">
        <v>93</v>
      </c>
      <c r="AL9" s="173">
        <v>213</v>
      </c>
    </row>
    <row r="10" spans="1:38" ht="18" customHeight="1" x14ac:dyDescent="0.25">
      <c r="A10" s="170">
        <v>5</v>
      </c>
      <c r="B10" s="174" t="s">
        <v>19</v>
      </c>
      <c r="C10" s="172">
        <v>1463</v>
      </c>
      <c r="D10" s="172">
        <v>930</v>
      </c>
      <c r="E10" s="172">
        <v>2393</v>
      </c>
      <c r="F10" s="172">
        <v>855</v>
      </c>
      <c r="G10" s="172">
        <v>481</v>
      </c>
      <c r="H10" s="172">
        <v>1336</v>
      </c>
      <c r="I10" s="172">
        <v>235</v>
      </c>
      <c r="J10" s="172">
        <v>103</v>
      </c>
      <c r="K10" s="172">
        <v>338</v>
      </c>
      <c r="L10" s="172">
        <v>2553</v>
      </c>
      <c r="M10" s="172">
        <v>1514</v>
      </c>
      <c r="N10" s="172">
        <v>4067</v>
      </c>
      <c r="O10" s="172">
        <v>124</v>
      </c>
      <c r="P10" s="172">
        <v>63</v>
      </c>
      <c r="Q10" s="173">
        <v>187</v>
      </c>
      <c r="R10" s="172">
        <v>84</v>
      </c>
      <c r="S10" s="172">
        <v>42</v>
      </c>
      <c r="T10" s="173">
        <v>126</v>
      </c>
      <c r="U10" s="173">
        <v>0</v>
      </c>
      <c r="V10" s="173">
        <v>0</v>
      </c>
      <c r="W10" s="172">
        <v>0</v>
      </c>
      <c r="X10" s="171">
        <v>208</v>
      </c>
      <c r="Y10" s="173">
        <v>105</v>
      </c>
      <c r="Z10" s="173">
        <v>313</v>
      </c>
      <c r="AA10" s="172">
        <v>358</v>
      </c>
      <c r="AB10" s="172">
        <v>223</v>
      </c>
      <c r="AC10" s="173">
        <v>581</v>
      </c>
      <c r="AD10" s="172">
        <v>202</v>
      </c>
      <c r="AE10" s="172">
        <v>127</v>
      </c>
      <c r="AF10" s="173">
        <v>329</v>
      </c>
      <c r="AG10" s="173">
        <v>0</v>
      </c>
      <c r="AH10" s="173">
        <v>0</v>
      </c>
      <c r="AI10" s="172">
        <v>0</v>
      </c>
      <c r="AJ10" s="172">
        <v>560</v>
      </c>
      <c r="AK10" s="172">
        <v>350</v>
      </c>
      <c r="AL10" s="173">
        <v>910</v>
      </c>
    </row>
    <row r="11" spans="1:38" ht="18" customHeight="1" x14ac:dyDescent="0.25">
      <c r="A11" s="170">
        <v>6</v>
      </c>
      <c r="B11" s="171" t="s">
        <v>20</v>
      </c>
      <c r="C11" s="175">
        <v>2102</v>
      </c>
      <c r="D11" s="175">
        <v>862</v>
      </c>
      <c r="E11" s="172">
        <v>2964</v>
      </c>
      <c r="F11" s="175">
        <v>769</v>
      </c>
      <c r="G11" s="175">
        <v>400</v>
      </c>
      <c r="H11" s="172">
        <v>1169</v>
      </c>
      <c r="I11" s="172">
        <v>50</v>
      </c>
      <c r="J11" s="172">
        <v>18</v>
      </c>
      <c r="K11" s="172">
        <v>68</v>
      </c>
      <c r="L11" s="172">
        <v>2921</v>
      </c>
      <c r="M11" s="172">
        <v>1280</v>
      </c>
      <c r="N11" s="172">
        <v>4201</v>
      </c>
      <c r="O11" s="175">
        <v>17</v>
      </c>
      <c r="P11" s="175">
        <v>10</v>
      </c>
      <c r="Q11" s="173">
        <v>27</v>
      </c>
      <c r="R11" s="175">
        <v>3</v>
      </c>
      <c r="S11" s="175">
        <v>1</v>
      </c>
      <c r="T11" s="173">
        <v>4</v>
      </c>
      <c r="U11" s="173">
        <v>1</v>
      </c>
      <c r="V11" s="173">
        <v>0</v>
      </c>
      <c r="W11" s="172">
        <v>1</v>
      </c>
      <c r="X11" s="171">
        <v>21</v>
      </c>
      <c r="Y11" s="173">
        <v>11</v>
      </c>
      <c r="Z11" s="173">
        <v>32</v>
      </c>
      <c r="AA11" s="175">
        <v>22</v>
      </c>
      <c r="AB11" s="175">
        <v>14</v>
      </c>
      <c r="AC11" s="173">
        <v>36</v>
      </c>
      <c r="AD11" s="175">
        <v>1</v>
      </c>
      <c r="AE11" s="175">
        <v>2</v>
      </c>
      <c r="AF11" s="173">
        <v>3</v>
      </c>
      <c r="AG11" s="173">
        <v>0</v>
      </c>
      <c r="AH11" s="173">
        <v>0</v>
      </c>
      <c r="AI11" s="172">
        <v>0</v>
      </c>
      <c r="AJ11" s="172">
        <v>23</v>
      </c>
      <c r="AK11" s="172">
        <v>16</v>
      </c>
      <c r="AL11" s="173">
        <v>39</v>
      </c>
    </row>
    <row r="12" spans="1:38" ht="18" customHeight="1" x14ac:dyDescent="0.25">
      <c r="A12" s="170">
        <v>7</v>
      </c>
      <c r="B12" s="171" t="s">
        <v>21</v>
      </c>
      <c r="C12" s="172">
        <v>1134</v>
      </c>
      <c r="D12" s="172">
        <v>466</v>
      </c>
      <c r="E12" s="172">
        <v>1600</v>
      </c>
      <c r="F12" s="172">
        <v>566</v>
      </c>
      <c r="G12" s="172">
        <v>243</v>
      </c>
      <c r="H12" s="172">
        <v>809</v>
      </c>
      <c r="I12" s="172">
        <v>54</v>
      </c>
      <c r="J12" s="172">
        <v>82</v>
      </c>
      <c r="K12" s="172">
        <v>136</v>
      </c>
      <c r="L12" s="172">
        <v>1754</v>
      </c>
      <c r="M12" s="172">
        <v>791</v>
      </c>
      <c r="N12" s="172">
        <v>2545</v>
      </c>
      <c r="O12" s="172">
        <v>411</v>
      </c>
      <c r="P12" s="172">
        <v>127</v>
      </c>
      <c r="Q12" s="173">
        <v>538</v>
      </c>
      <c r="R12" s="172">
        <v>22</v>
      </c>
      <c r="S12" s="172">
        <v>4</v>
      </c>
      <c r="T12" s="173">
        <v>26</v>
      </c>
      <c r="U12" s="173">
        <v>7</v>
      </c>
      <c r="V12" s="173">
        <v>0</v>
      </c>
      <c r="W12" s="172">
        <v>7</v>
      </c>
      <c r="X12" s="171">
        <v>440</v>
      </c>
      <c r="Y12" s="173">
        <v>131</v>
      </c>
      <c r="Z12" s="173">
        <v>571</v>
      </c>
      <c r="AA12" s="172">
        <v>19</v>
      </c>
      <c r="AB12" s="172">
        <v>25</v>
      </c>
      <c r="AC12" s="173">
        <v>44</v>
      </c>
      <c r="AD12" s="172">
        <v>6</v>
      </c>
      <c r="AE12" s="172">
        <v>4</v>
      </c>
      <c r="AF12" s="173">
        <v>10</v>
      </c>
      <c r="AG12" s="173">
        <v>10</v>
      </c>
      <c r="AH12" s="173">
        <v>0</v>
      </c>
      <c r="AI12" s="172">
        <v>10</v>
      </c>
      <c r="AJ12" s="172">
        <v>35</v>
      </c>
      <c r="AK12" s="172">
        <v>29</v>
      </c>
      <c r="AL12" s="173">
        <v>64</v>
      </c>
    </row>
    <row r="13" spans="1:38" ht="18" customHeight="1" x14ac:dyDescent="0.25">
      <c r="A13" s="170">
        <v>8</v>
      </c>
      <c r="B13" s="171" t="s">
        <v>22</v>
      </c>
      <c r="C13" s="172">
        <v>24168</v>
      </c>
      <c r="D13" s="172">
        <v>5794</v>
      </c>
      <c r="E13" s="172">
        <v>29962</v>
      </c>
      <c r="F13" s="172">
        <v>25833</v>
      </c>
      <c r="G13" s="172">
        <v>7202</v>
      </c>
      <c r="H13" s="172">
        <v>33035</v>
      </c>
      <c r="I13" s="172">
        <v>231</v>
      </c>
      <c r="J13" s="172">
        <v>957</v>
      </c>
      <c r="K13" s="172">
        <v>1188</v>
      </c>
      <c r="L13" s="172">
        <v>50232</v>
      </c>
      <c r="M13" s="172">
        <v>13953</v>
      </c>
      <c r="N13" s="172">
        <v>64185</v>
      </c>
      <c r="O13" s="172">
        <v>4474</v>
      </c>
      <c r="P13" s="172">
        <v>632</v>
      </c>
      <c r="Q13" s="173">
        <v>5106</v>
      </c>
      <c r="R13" s="172">
        <v>4050</v>
      </c>
      <c r="S13" s="172">
        <v>777</v>
      </c>
      <c r="T13" s="173">
        <v>4827</v>
      </c>
      <c r="U13" s="173">
        <v>15</v>
      </c>
      <c r="V13" s="173">
        <v>71</v>
      </c>
      <c r="W13" s="172">
        <v>86</v>
      </c>
      <c r="X13" s="171">
        <v>8539</v>
      </c>
      <c r="Y13" s="173">
        <v>1480</v>
      </c>
      <c r="Z13" s="173">
        <v>10019</v>
      </c>
      <c r="AA13" s="172">
        <v>78</v>
      </c>
      <c r="AB13" s="172">
        <v>9</v>
      </c>
      <c r="AC13" s="173">
        <v>87</v>
      </c>
      <c r="AD13" s="172">
        <v>34</v>
      </c>
      <c r="AE13" s="172">
        <v>9</v>
      </c>
      <c r="AF13" s="173">
        <v>43</v>
      </c>
      <c r="AG13" s="173">
        <v>0</v>
      </c>
      <c r="AH13" s="173">
        <v>7</v>
      </c>
      <c r="AI13" s="172">
        <v>7</v>
      </c>
      <c r="AJ13" s="172">
        <v>112</v>
      </c>
      <c r="AK13" s="172">
        <v>25</v>
      </c>
      <c r="AL13" s="173">
        <v>137</v>
      </c>
    </row>
    <row r="14" spans="1:38" ht="18" customHeight="1" x14ac:dyDescent="0.25">
      <c r="A14" s="170">
        <v>9</v>
      </c>
      <c r="B14" s="171" t="s">
        <v>51</v>
      </c>
      <c r="C14" s="172">
        <v>2921</v>
      </c>
      <c r="D14" s="172">
        <v>1444</v>
      </c>
      <c r="E14" s="172">
        <v>4365</v>
      </c>
      <c r="F14" s="172">
        <v>7076</v>
      </c>
      <c r="G14" s="172">
        <v>3777</v>
      </c>
      <c r="H14" s="172">
        <v>10853</v>
      </c>
      <c r="I14" s="172">
        <v>647</v>
      </c>
      <c r="J14" s="172">
        <v>463</v>
      </c>
      <c r="K14" s="172">
        <v>1110</v>
      </c>
      <c r="L14" s="172">
        <v>10644</v>
      </c>
      <c r="M14" s="172">
        <v>5684</v>
      </c>
      <c r="N14" s="172">
        <v>16328</v>
      </c>
      <c r="O14" s="172">
        <v>744</v>
      </c>
      <c r="P14" s="172">
        <v>276</v>
      </c>
      <c r="Q14" s="173">
        <v>1020</v>
      </c>
      <c r="R14" s="172">
        <v>1635</v>
      </c>
      <c r="S14" s="172">
        <v>620</v>
      </c>
      <c r="T14" s="173">
        <v>2255</v>
      </c>
      <c r="U14" s="173">
        <v>38</v>
      </c>
      <c r="V14" s="173">
        <v>19</v>
      </c>
      <c r="W14" s="172">
        <v>57</v>
      </c>
      <c r="X14" s="171">
        <v>2417</v>
      </c>
      <c r="Y14" s="173">
        <v>915</v>
      </c>
      <c r="Z14" s="173">
        <v>3332</v>
      </c>
      <c r="AA14" s="172">
        <v>87</v>
      </c>
      <c r="AB14" s="172">
        <v>47</v>
      </c>
      <c r="AC14" s="173">
        <v>134</v>
      </c>
      <c r="AD14" s="172">
        <v>315</v>
      </c>
      <c r="AE14" s="172">
        <v>203</v>
      </c>
      <c r="AF14" s="173">
        <v>518</v>
      </c>
      <c r="AG14" s="173">
        <v>22</v>
      </c>
      <c r="AH14" s="173">
        <v>8</v>
      </c>
      <c r="AI14" s="172">
        <v>30</v>
      </c>
      <c r="AJ14" s="172">
        <v>424</v>
      </c>
      <c r="AK14" s="172">
        <v>258</v>
      </c>
      <c r="AL14" s="173">
        <v>682</v>
      </c>
    </row>
    <row r="15" spans="1:38" ht="18" customHeight="1" x14ac:dyDescent="0.25">
      <c r="A15" s="170">
        <v>10</v>
      </c>
      <c r="B15" s="171" t="s">
        <v>52</v>
      </c>
      <c r="C15" s="172">
        <v>578</v>
      </c>
      <c r="D15" s="172">
        <v>146</v>
      </c>
      <c r="E15" s="172">
        <v>724</v>
      </c>
      <c r="F15" s="172">
        <v>720</v>
      </c>
      <c r="G15" s="172">
        <v>388</v>
      </c>
      <c r="H15" s="172">
        <v>1108</v>
      </c>
      <c r="I15" s="172">
        <v>109</v>
      </c>
      <c r="J15" s="172">
        <v>151</v>
      </c>
      <c r="K15" s="172">
        <v>260</v>
      </c>
      <c r="L15" s="172">
        <v>1407</v>
      </c>
      <c r="M15" s="172">
        <v>685</v>
      </c>
      <c r="N15" s="172">
        <v>2092</v>
      </c>
      <c r="O15" s="172">
        <v>50</v>
      </c>
      <c r="P15" s="172">
        <v>10</v>
      </c>
      <c r="Q15" s="173">
        <v>60</v>
      </c>
      <c r="R15" s="172">
        <v>58</v>
      </c>
      <c r="S15" s="172">
        <v>34</v>
      </c>
      <c r="T15" s="173">
        <v>92</v>
      </c>
      <c r="U15" s="173">
        <v>0</v>
      </c>
      <c r="V15" s="173">
        <v>8</v>
      </c>
      <c r="W15" s="172">
        <v>8</v>
      </c>
      <c r="X15" s="171">
        <v>108</v>
      </c>
      <c r="Y15" s="173">
        <v>52</v>
      </c>
      <c r="Z15" s="173">
        <v>160</v>
      </c>
      <c r="AA15" s="172">
        <v>59</v>
      </c>
      <c r="AB15" s="172">
        <v>29</v>
      </c>
      <c r="AC15" s="173">
        <v>88</v>
      </c>
      <c r="AD15" s="172">
        <v>73</v>
      </c>
      <c r="AE15" s="172">
        <v>115</v>
      </c>
      <c r="AF15" s="173">
        <v>188</v>
      </c>
      <c r="AG15" s="173">
        <v>0</v>
      </c>
      <c r="AH15" s="173">
        <v>0</v>
      </c>
      <c r="AI15" s="172">
        <v>0</v>
      </c>
      <c r="AJ15" s="172">
        <v>132</v>
      </c>
      <c r="AK15" s="172">
        <v>144</v>
      </c>
      <c r="AL15" s="173">
        <v>276</v>
      </c>
    </row>
    <row r="16" spans="1:38" ht="18" customHeight="1" x14ac:dyDescent="0.25">
      <c r="A16" s="170">
        <v>11</v>
      </c>
      <c r="B16" s="171" t="s">
        <v>53</v>
      </c>
      <c r="C16" s="172">
        <v>852</v>
      </c>
      <c r="D16" s="175">
        <v>720</v>
      </c>
      <c r="E16" s="172">
        <v>1572</v>
      </c>
      <c r="F16" s="172">
        <v>1037</v>
      </c>
      <c r="G16" s="175">
        <v>309</v>
      </c>
      <c r="H16" s="172">
        <v>1346</v>
      </c>
      <c r="I16" s="172">
        <v>58</v>
      </c>
      <c r="J16" s="172">
        <v>25</v>
      </c>
      <c r="K16" s="172">
        <v>83</v>
      </c>
      <c r="L16" s="172">
        <v>1947</v>
      </c>
      <c r="M16" s="172">
        <v>1054</v>
      </c>
      <c r="N16" s="172">
        <v>3001</v>
      </c>
      <c r="O16" s="172">
        <v>56</v>
      </c>
      <c r="P16" s="175">
        <v>58</v>
      </c>
      <c r="Q16" s="173">
        <v>114</v>
      </c>
      <c r="R16" s="172">
        <v>75</v>
      </c>
      <c r="S16" s="175">
        <v>18</v>
      </c>
      <c r="T16" s="173">
        <v>93</v>
      </c>
      <c r="U16" s="173">
        <v>1</v>
      </c>
      <c r="V16" s="173">
        <v>0</v>
      </c>
      <c r="W16" s="172">
        <v>1</v>
      </c>
      <c r="X16" s="171">
        <v>132</v>
      </c>
      <c r="Y16" s="173">
        <v>76</v>
      </c>
      <c r="Z16" s="173">
        <v>208</v>
      </c>
      <c r="AA16" s="172">
        <v>117</v>
      </c>
      <c r="AB16" s="175">
        <v>150</v>
      </c>
      <c r="AC16" s="173">
        <v>267</v>
      </c>
      <c r="AD16" s="172">
        <v>93</v>
      </c>
      <c r="AE16" s="175">
        <v>25</v>
      </c>
      <c r="AF16" s="173">
        <v>118</v>
      </c>
      <c r="AG16" s="173">
        <v>0</v>
      </c>
      <c r="AH16" s="173">
        <v>2</v>
      </c>
      <c r="AI16" s="172">
        <v>2</v>
      </c>
      <c r="AJ16" s="172">
        <v>210</v>
      </c>
      <c r="AK16" s="172">
        <v>177</v>
      </c>
      <c r="AL16" s="173">
        <v>387</v>
      </c>
    </row>
    <row r="17" spans="1:38" ht="18" customHeight="1" x14ac:dyDescent="0.25">
      <c r="A17" s="170">
        <v>12</v>
      </c>
      <c r="B17" s="171" t="s">
        <v>25</v>
      </c>
      <c r="C17" s="172">
        <v>267</v>
      </c>
      <c r="D17" s="172">
        <v>107</v>
      </c>
      <c r="E17" s="172">
        <v>374</v>
      </c>
      <c r="F17" s="172">
        <v>1030</v>
      </c>
      <c r="G17" s="172">
        <v>503</v>
      </c>
      <c r="H17" s="172">
        <v>1533</v>
      </c>
      <c r="I17" s="172">
        <v>205</v>
      </c>
      <c r="J17" s="172">
        <v>292</v>
      </c>
      <c r="K17" s="172">
        <v>497</v>
      </c>
      <c r="L17" s="172">
        <v>1502</v>
      </c>
      <c r="M17" s="172">
        <v>902</v>
      </c>
      <c r="N17" s="172">
        <v>2404</v>
      </c>
      <c r="O17" s="172">
        <v>10</v>
      </c>
      <c r="P17" s="172">
        <v>2</v>
      </c>
      <c r="Q17" s="173">
        <v>12</v>
      </c>
      <c r="R17" s="172">
        <v>84</v>
      </c>
      <c r="S17" s="172">
        <v>71</v>
      </c>
      <c r="T17" s="173">
        <v>155</v>
      </c>
      <c r="U17" s="173">
        <v>8</v>
      </c>
      <c r="V17" s="173">
        <v>47</v>
      </c>
      <c r="W17" s="172">
        <v>55</v>
      </c>
      <c r="X17" s="171">
        <v>102</v>
      </c>
      <c r="Y17" s="173">
        <v>120</v>
      </c>
      <c r="Z17" s="173">
        <v>222</v>
      </c>
      <c r="AA17" s="172">
        <v>4</v>
      </c>
      <c r="AB17" s="172">
        <v>7</v>
      </c>
      <c r="AC17" s="173">
        <v>11</v>
      </c>
      <c r="AD17" s="172">
        <v>45</v>
      </c>
      <c r="AE17" s="172">
        <v>19</v>
      </c>
      <c r="AF17" s="173">
        <v>64</v>
      </c>
      <c r="AG17" s="173">
        <v>1</v>
      </c>
      <c r="AH17" s="173">
        <v>2</v>
      </c>
      <c r="AI17" s="172">
        <v>3</v>
      </c>
      <c r="AJ17" s="172">
        <v>50</v>
      </c>
      <c r="AK17" s="172">
        <v>28</v>
      </c>
      <c r="AL17" s="173">
        <v>78</v>
      </c>
    </row>
    <row r="18" spans="1:38" ht="18" customHeight="1" x14ac:dyDescent="0.25">
      <c r="A18" s="170">
        <v>13</v>
      </c>
      <c r="B18" s="171" t="s">
        <v>54</v>
      </c>
      <c r="C18" s="172">
        <v>6334</v>
      </c>
      <c r="D18" s="172">
        <v>1323</v>
      </c>
      <c r="E18" s="172">
        <v>7657</v>
      </c>
      <c r="F18" s="172">
        <v>5814</v>
      </c>
      <c r="G18" s="172">
        <v>1749</v>
      </c>
      <c r="H18" s="172">
        <v>7563</v>
      </c>
      <c r="I18" s="172">
        <v>639</v>
      </c>
      <c r="J18" s="172">
        <v>1184</v>
      </c>
      <c r="K18" s="172">
        <v>1823</v>
      </c>
      <c r="L18" s="172">
        <v>12787</v>
      </c>
      <c r="M18" s="172">
        <v>4256</v>
      </c>
      <c r="N18" s="172">
        <v>17043</v>
      </c>
      <c r="O18" s="172">
        <v>53</v>
      </c>
      <c r="P18" s="172">
        <v>16</v>
      </c>
      <c r="Q18" s="173">
        <v>69</v>
      </c>
      <c r="R18" s="172">
        <v>245</v>
      </c>
      <c r="S18" s="172">
        <v>128</v>
      </c>
      <c r="T18" s="173">
        <v>373</v>
      </c>
      <c r="U18" s="173">
        <v>60</v>
      </c>
      <c r="V18" s="173">
        <v>112</v>
      </c>
      <c r="W18" s="172">
        <v>172</v>
      </c>
      <c r="X18" s="171">
        <v>358</v>
      </c>
      <c r="Y18" s="173">
        <v>256</v>
      </c>
      <c r="Z18" s="173">
        <v>614</v>
      </c>
      <c r="AA18" s="172">
        <v>72</v>
      </c>
      <c r="AB18" s="172">
        <v>15</v>
      </c>
      <c r="AC18" s="173">
        <v>87</v>
      </c>
      <c r="AD18" s="172">
        <v>63</v>
      </c>
      <c r="AE18" s="172">
        <v>13</v>
      </c>
      <c r="AF18" s="173">
        <v>76</v>
      </c>
      <c r="AG18" s="173">
        <v>9</v>
      </c>
      <c r="AH18" s="173">
        <v>9</v>
      </c>
      <c r="AI18" s="172">
        <v>18</v>
      </c>
      <c r="AJ18" s="172">
        <v>144</v>
      </c>
      <c r="AK18" s="172">
        <v>37</v>
      </c>
      <c r="AL18" s="173">
        <v>181</v>
      </c>
    </row>
    <row r="19" spans="1:38" ht="18" customHeight="1" x14ac:dyDescent="0.25">
      <c r="A19" s="170">
        <v>14</v>
      </c>
      <c r="B19" s="171" t="s">
        <v>27</v>
      </c>
      <c r="C19" s="172">
        <v>5457</v>
      </c>
      <c r="D19" s="172">
        <v>3065</v>
      </c>
      <c r="E19" s="172">
        <v>8522</v>
      </c>
      <c r="F19" s="172">
        <v>2657</v>
      </c>
      <c r="G19" s="172">
        <v>1434</v>
      </c>
      <c r="H19" s="172">
        <v>4091</v>
      </c>
      <c r="I19" s="172">
        <v>751</v>
      </c>
      <c r="J19" s="172">
        <v>429</v>
      </c>
      <c r="K19" s="172">
        <v>1180</v>
      </c>
      <c r="L19" s="172">
        <v>8865</v>
      </c>
      <c r="M19" s="172">
        <v>4928</v>
      </c>
      <c r="N19" s="172">
        <v>13793</v>
      </c>
      <c r="O19" s="172">
        <v>883</v>
      </c>
      <c r="P19" s="172">
        <v>390</v>
      </c>
      <c r="Q19" s="173">
        <v>1273</v>
      </c>
      <c r="R19" s="172">
        <v>292</v>
      </c>
      <c r="S19" s="172">
        <v>132</v>
      </c>
      <c r="T19" s="173">
        <v>424</v>
      </c>
      <c r="U19" s="173">
        <v>0</v>
      </c>
      <c r="V19" s="173">
        <v>0</v>
      </c>
      <c r="W19" s="172">
        <v>0</v>
      </c>
      <c r="X19" s="171">
        <v>1175</v>
      </c>
      <c r="Y19" s="173">
        <v>522</v>
      </c>
      <c r="Z19" s="173">
        <v>1697</v>
      </c>
      <c r="AA19" s="172">
        <v>669</v>
      </c>
      <c r="AB19" s="172">
        <v>356</v>
      </c>
      <c r="AC19" s="173">
        <v>1025</v>
      </c>
      <c r="AD19" s="172">
        <v>237</v>
      </c>
      <c r="AE19" s="172">
        <v>143</v>
      </c>
      <c r="AF19" s="173">
        <v>380</v>
      </c>
      <c r="AG19" s="173">
        <v>0</v>
      </c>
      <c r="AH19" s="173">
        <v>1</v>
      </c>
      <c r="AI19" s="172">
        <v>1</v>
      </c>
      <c r="AJ19" s="172">
        <v>906</v>
      </c>
      <c r="AK19" s="172">
        <v>500</v>
      </c>
      <c r="AL19" s="173">
        <v>1406</v>
      </c>
    </row>
    <row r="20" spans="1:38" ht="18" customHeight="1" x14ac:dyDescent="0.25">
      <c r="A20" s="170">
        <v>15</v>
      </c>
      <c r="B20" s="171" t="s">
        <v>28</v>
      </c>
      <c r="C20" s="176">
        <v>5580</v>
      </c>
      <c r="D20" s="176">
        <v>2573</v>
      </c>
      <c r="E20" s="172">
        <v>8153</v>
      </c>
      <c r="F20" s="176">
        <v>2841</v>
      </c>
      <c r="G20" s="176">
        <v>1353</v>
      </c>
      <c r="H20" s="172">
        <v>4194</v>
      </c>
      <c r="I20" s="172">
        <v>385</v>
      </c>
      <c r="J20" s="172">
        <v>290</v>
      </c>
      <c r="K20" s="172">
        <v>675</v>
      </c>
      <c r="L20" s="172">
        <v>8806</v>
      </c>
      <c r="M20" s="172">
        <v>4216</v>
      </c>
      <c r="N20" s="172">
        <v>13022</v>
      </c>
      <c r="O20" s="176">
        <v>370</v>
      </c>
      <c r="P20" s="176">
        <v>126</v>
      </c>
      <c r="Q20" s="173">
        <v>496</v>
      </c>
      <c r="R20" s="176">
        <v>138</v>
      </c>
      <c r="S20" s="176">
        <v>59</v>
      </c>
      <c r="T20" s="173">
        <v>197</v>
      </c>
      <c r="U20" s="173">
        <v>31</v>
      </c>
      <c r="V20" s="173">
        <v>30</v>
      </c>
      <c r="W20" s="172">
        <v>61</v>
      </c>
      <c r="X20" s="171">
        <v>539</v>
      </c>
      <c r="Y20" s="173">
        <v>215</v>
      </c>
      <c r="Z20" s="173">
        <v>754</v>
      </c>
      <c r="AA20" s="176">
        <v>45</v>
      </c>
      <c r="AB20" s="176">
        <v>20</v>
      </c>
      <c r="AC20" s="173">
        <v>65</v>
      </c>
      <c r="AD20" s="176">
        <v>25</v>
      </c>
      <c r="AE20" s="176">
        <v>15</v>
      </c>
      <c r="AF20" s="173">
        <v>40</v>
      </c>
      <c r="AG20" s="173">
        <v>33</v>
      </c>
      <c r="AH20" s="173">
        <v>18</v>
      </c>
      <c r="AI20" s="172">
        <v>51</v>
      </c>
      <c r="AJ20" s="172">
        <v>103</v>
      </c>
      <c r="AK20" s="172">
        <v>53</v>
      </c>
      <c r="AL20" s="173">
        <v>156</v>
      </c>
    </row>
    <row r="21" spans="1:38" ht="18" customHeight="1" x14ac:dyDescent="0.25">
      <c r="A21" s="170">
        <v>16</v>
      </c>
      <c r="B21" s="171" t="s">
        <v>29</v>
      </c>
      <c r="C21" s="172">
        <v>1198</v>
      </c>
      <c r="D21" s="172">
        <v>834</v>
      </c>
      <c r="E21" s="172">
        <v>2032</v>
      </c>
      <c r="F21" s="172">
        <v>888</v>
      </c>
      <c r="G21" s="172">
        <v>578</v>
      </c>
      <c r="H21" s="172">
        <v>1466</v>
      </c>
      <c r="I21" s="172">
        <v>0</v>
      </c>
      <c r="J21" s="172">
        <v>0</v>
      </c>
      <c r="K21" s="172">
        <v>0</v>
      </c>
      <c r="L21" s="172">
        <v>2086</v>
      </c>
      <c r="M21" s="172">
        <v>1412</v>
      </c>
      <c r="N21" s="172">
        <v>3498</v>
      </c>
      <c r="O21" s="172">
        <v>194</v>
      </c>
      <c r="P21" s="172">
        <v>90</v>
      </c>
      <c r="Q21" s="173">
        <v>284</v>
      </c>
      <c r="R21" s="172">
        <v>147</v>
      </c>
      <c r="S21" s="172">
        <v>83</v>
      </c>
      <c r="T21" s="173">
        <v>230</v>
      </c>
      <c r="U21" s="173">
        <v>0</v>
      </c>
      <c r="V21" s="173">
        <v>0</v>
      </c>
      <c r="W21" s="172">
        <v>0</v>
      </c>
      <c r="X21" s="171">
        <v>341</v>
      </c>
      <c r="Y21" s="173">
        <v>173</v>
      </c>
      <c r="Z21" s="173">
        <v>514</v>
      </c>
      <c r="AA21" s="172">
        <v>717</v>
      </c>
      <c r="AB21" s="172">
        <v>577</v>
      </c>
      <c r="AC21" s="173">
        <v>1294</v>
      </c>
      <c r="AD21" s="172">
        <v>582</v>
      </c>
      <c r="AE21" s="172">
        <v>424</v>
      </c>
      <c r="AF21" s="173">
        <v>1006</v>
      </c>
      <c r="AG21" s="173">
        <v>0</v>
      </c>
      <c r="AH21" s="173">
        <v>0</v>
      </c>
      <c r="AI21" s="172">
        <v>0</v>
      </c>
      <c r="AJ21" s="172">
        <v>1299</v>
      </c>
      <c r="AK21" s="172">
        <v>1001</v>
      </c>
      <c r="AL21" s="173">
        <v>2300</v>
      </c>
    </row>
    <row r="22" spans="1:38" ht="18" customHeight="1" x14ac:dyDescent="0.25">
      <c r="A22" s="170">
        <v>17</v>
      </c>
      <c r="B22" s="171" t="s">
        <v>30</v>
      </c>
      <c r="C22" s="172">
        <v>743</v>
      </c>
      <c r="D22" s="172">
        <v>974</v>
      </c>
      <c r="E22" s="172">
        <v>1717</v>
      </c>
      <c r="F22" s="172">
        <v>28</v>
      </c>
      <c r="G22" s="172">
        <v>34</v>
      </c>
      <c r="H22" s="172">
        <v>62</v>
      </c>
      <c r="I22" s="172">
        <v>0</v>
      </c>
      <c r="J22" s="172">
        <v>0</v>
      </c>
      <c r="K22" s="172">
        <v>0</v>
      </c>
      <c r="L22" s="172">
        <v>771</v>
      </c>
      <c r="M22" s="172">
        <v>1008</v>
      </c>
      <c r="N22" s="172">
        <v>1779</v>
      </c>
      <c r="O22" s="172">
        <v>11</v>
      </c>
      <c r="P22" s="172">
        <v>10</v>
      </c>
      <c r="Q22" s="173">
        <v>21</v>
      </c>
      <c r="R22" s="172">
        <v>2</v>
      </c>
      <c r="S22" s="172">
        <v>0</v>
      </c>
      <c r="T22" s="173">
        <v>2</v>
      </c>
      <c r="U22" s="173">
        <v>0</v>
      </c>
      <c r="V22" s="173">
        <v>0</v>
      </c>
      <c r="W22" s="172">
        <v>0</v>
      </c>
      <c r="X22" s="171">
        <v>13</v>
      </c>
      <c r="Y22" s="173">
        <v>10</v>
      </c>
      <c r="Z22" s="173">
        <v>23</v>
      </c>
      <c r="AA22" s="172">
        <v>496</v>
      </c>
      <c r="AB22" s="172">
        <v>760</v>
      </c>
      <c r="AC22" s="173">
        <v>1256</v>
      </c>
      <c r="AD22" s="172">
        <v>8</v>
      </c>
      <c r="AE22" s="172">
        <v>24</v>
      </c>
      <c r="AF22" s="173">
        <v>32</v>
      </c>
      <c r="AG22" s="173">
        <v>0</v>
      </c>
      <c r="AH22" s="173">
        <v>0</v>
      </c>
      <c r="AI22" s="172">
        <v>0</v>
      </c>
      <c r="AJ22" s="172">
        <v>504</v>
      </c>
      <c r="AK22" s="172">
        <v>784</v>
      </c>
      <c r="AL22" s="173">
        <v>1288</v>
      </c>
    </row>
    <row r="23" spans="1:38" ht="18" customHeight="1" x14ac:dyDescent="0.25">
      <c r="A23" s="170">
        <v>18</v>
      </c>
      <c r="B23" s="171" t="s">
        <v>31</v>
      </c>
      <c r="C23" s="175">
        <v>1401</v>
      </c>
      <c r="D23" s="175">
        <v>1421</v>
      </c>
      <c r="E23" s="172">
        <v>2822</v>
      </c>
      <c r="F23" s="175">
        <v>1251</v>
      </c>
      <c r="G23" s="175">
        <v>1552</v>
      </c>
      <c r="H23" s="172">
        <v>2803</v>
      </c>
      <c r="I23" s="172">
        <v>0</v>
      </c>
      <c r="J23" s="172">
        <v>0</v>
      </c>
      <c r="K23" s="172">
        <v>0</v>
      </c>
      <c r="L23" s="172">
        <v>2652</v>
      </c>
      <c r="M23" s="172">
        <v>2973</v>
      </c>
      <c r="N23" s="172">
        <v>5625</v>
      </c>
      <c r="O23" s="175">
        <v>5</v>
      </c>
      <c r="P23" s="175">
        <v>2</v>
      </c>
      <c r="Q23" s="173">
        <v>7</v>
      </c>
      <c r="R23" s="175">
        <v>4</v>
      </c>
      <c r="S23" s="175">
        <v>1</v>
      </c>
      <c r="T23" s="173">
        <v>5</v>
      </c>
      <c r="U23" s="173">
        <v>0</v>
      </c>
      <c r="V23" s="173">
        <v>0</v>
      </c>
      <c r="W23" s="172">
        <v>0</v>
      </c>
      <c r="X23" s="171">
        <v>9</v>
      </c>
      <c r="Y23" s="173">
        <v>3</v>
      </c>
      <c r="Z23" s="173">
        <v>12</v>
      </c>
      <c r="AA23" s="175">
        <v>1382</v>
      </c>
      <c r="AB23" s="175">
        <v>1405</v>
      </c>
      <c r="AC23" s="173">
        <v>2787</v>
      </c>
      <c r="AD23" s="175">
        <v>1242</v>
      </c>
      <c r="AE23" s="175">
        <v>1531</v>
      </c>
      <c r="AF23" s="173">
        <v>2773</v>
      </c>
      <c r="AG23" s="173">
        <v>0</v>
      </c>
      <c r="AH23" s="173">
        <v>0</v>
      </c>
      <c r="AI23" s="172">
        <v>0</v>
      </c>
      <c r="AJ23" s="172">
        <v>2624</v>
      </c>
      <c r="AK23" s="172">
        <v>2936</v>
      </c>
      <c r="AL23" s="173">
        <v>5560</v>
      </c>
    </row>
    <row r="24" spans="1:38" ht="18" customHeight="1" x14ac:dyDescent="0.25">
      <c r="A24" s="170">
        <v>19</v>
      </c>
      <c r="B24" s="171" t="s">
        <v>55</v>
      </c>
      <c r="C24" s="172">
        <v>1508</v>
      </c>
      <c r="D24" s="172">
        <v>1061</v>
      </c>
      <c r="E24" s="172">
        <v>2569</v>
      </c>
      <c r="F24" s="172">
        <v>838</v>
      </c>
      <c r="G24" s="172">
        <v>582</v>
      </c>
      <c r="H24" s="172">
        <v>1420</v>
      </c>
      <c r="I24" s="172">
        <v>0</v>
      </c>
      <c r="J24" s="172">
        <v>0</v>
      </c>
      <c r="K24" s="172">
        <v>0</v>
      </c>
      <c r="L24" s="172">
        <v>2346</v>
      </c>
      <c r="M24" s="172">
        <v>1643</v>
      </c>
      <c r="N24" s="172">
        <v>3989</v>
      </c>
      <c r="O24" s="172">
        <v>363</v>
      </c>
      <c r="P24" s="172">
        <v>197</v>
      </c>
      <c r="Q24" s="173">
        <v>560</v>
      </c>
      <c r="R24" s="172">
        <v>170</v>
      </c>
      <c r="S24" s="172">
        <v>78</v>
      </c>
      <c r="T24" s="173">
        <v>248</v>
      </c>
      <c r="U24" s="173">
        <v>0</v>
      </c>
      <c r="V24" s="173">
        <v>0</v>
      </c>
      <c r="W24" s="172">
        <v>0</v>
      </c>
      <c r="X24" s="171">
        <v>533</v>
      </c>
      <c r="Y24" s="173">
        <v>275</v>
      </c>
      <c r="Z24" s="173">
        <v>808</v>
      </c>
      <c r="AA24" s="172">
        <v>968</v>
      </c>
      <c r="AB24" s="172">
        <v>761</v>
      </c>
      <c r="AC24" s="173">
        <v>1729</v>
      </c>
      <c r="AD24" s="172">
        <v>568</v>
      </c>
      <c r="AE24" s="172">
        <v>463</v>
      </c>
      <c r="AF24" s="173">
        <v>1031</v>
      </c>
      <c r="AG24" s="173">
        <v>0</v>
      </c>
      <c r="AH24" s="173">
        <v>0</v>
      </c>
      <c r="AI24" s="172">
        <v>0</v>
      </c>
      <c r="AJ24" s="172">
        <v>1536</v>
      </c>
      <c r="AK24" s="172">
        <v>1224</v>
      </c>
      <c r="AL24" s="173">
        <v>2760</v>
      </c>
    </row>
    <row r="25" spans="1:38" ht="18" customHeight="1" x14ac:dyDescent="0.25">
      <c r="A25" s="170">
        <v>20</v>
      </c>
      <c r="B25" s="171" t="s">
        <v>56</v>
      </c>
      <c r="C25" s="172">
        <v>5413</v>
      </c>
      <c r="D25" s="172">
        <v>2273</v>
      </c>
      <c r="E25" s="172">
        <v>7686</v>
      </c>
      <c r="F25" s="172">
        <v>2270</v>
      </c>
      <c r="G25" s="172">
        <v>1253</v>
      </c>
      <c r="H25" s="172">
        <v>3523</v>
      </c>
      <c r="I25" s="172">
        <v>268</v>
      </c>
      <c r="J25" s="172">
        <v>184</v>
      </c>
      <c r="K25" s="172">
        <v>452</v>
      </c>
      <c r="L25" s="172">
        <v>7951</v>
      </c>
      <c r="M25" s="172">
        <v>3710</v>
      </c>
      <c r="N25" s="172">
        <v>11661</v>
      </c>
      <c r="O25" s="172">
        <v>637</v>
      </c>
      <c r="P25" s="172">
        <v>299</v>
      </c>
      <c r="Q25" s="173">
        <v>936</v>
      </c>
      <c r="R25" s="172">
        <v>318</v>
      </c>
      <c r="S25" s="172">
        <v>146</v>
      </c>
      <c r="T25" s="173">
        <v>464</v>
      </c>
      <c r="U25" s="173">
        <v>9</v>
      </c>
      <c r="V25" s="173">
        <v>6</v>
      </c>
      <c r="W25" s="172">
        <v>15</v>
      </c>
      <c r="X25" s="171">
        <v>964</v>
      </c>
      <c r="Y25" s="173">
        <v>451</v>
      </c>
      <c r="Z25" s="173">
        <v>1415</v>
      </c>
      <c r="AA25" s="172">
        <v>422</v>
      </c>
      <c r="AB25" s="172">
        <v>213</v>
      </c>
      <c r="AC25" s="173">
        <v>635</v>
      </c>
      <c r="AD25" s="172">
        <v>218</v>
      </c>
      <c r="AE25" s="172">
        <v>165</v>
      </c>
      <c r="AF25" s="173">
        <v>383</v>
      </c>
      <c r="AG25" s="173">
        <v>77</v>
      </c>
      <c r="AH25" s="173">
        <v>65</v>
      </c>
      <c r="AI25" s="172">
        <v>142</v>
      </c>
      <c r="AJ25" s="172">
        <v>717</v>
      </c>
      <c r="AK25" s="172">
        <v>443</v>
      </c>
      <c r="AL25" s="173">
        <v>1160</v>
      </c>
    </row>
    <row r="26" spans="1:38" ht="18" customHeight="1" x14ac:dyDescent="0.25">
      <c r="A26" s="170">
        <v>21</v>
      </c>
      <c r="B26" s="171" t="s">
        <v>57</v>
      </c>
      <c r="C26" s="172">
        <v>2402</v>
      </c>
      <c r="D26" s="172">
        <v>1062</v>
      </c>
      <c r="E26" s="172">
        <v>3464</v>
      </c>
      <c r="F26" s="172">
        <v>513</v>
      </c>
      <c r="G26" s="172">
        <v>218</v>
      </c>
      <c r="H26" s="172">
        <v>731</v>
      </c>
      <c r="I26" s="172">
        <v>561</v>
      </c>
      <c r="J26" s="172">
        <v>354</v>
      </c>
      <c r="K26" s="172">
        <v>915</v>
      </c>
      <c r="L26" s="172">
        <v>3476</v>
      </c>
      <c r="M26" s="172">
        <v>1634</v>
      </c>
      <c r="N26" s="172">
        <v>5110</v>
      </c>
      <c r="O26" s="172">
        <v>287</v>
      </c>
      <c r="P26" s="172">
        <v>120</v>
      </c>
      <c r="Q26" s="173">
        <v>407</v>
      </c>
      <c r="R26" s="172">
        <v>43</v>
      </c>
      <c r="S26" s="172">
        <v>13</v>
      </c>
      <c r="T26" s="173">
        <v>56</v>
      </c>
      <c r="U26" s="173">
        <v>79</v>
      </c>
      <c r="V26" s="173">
        <v>49</v>
      </c>
      <c r="W26" s="172">
        <v>128</v>
      </c>
      <c r="X26" s="171">
        <v>409</v>
      </c>
      <c r="Y26" s="173">
        <v>182</v>
      </c>
      <c r="Z26" s="173">
        <v>591</v>
      </c>
      <c r="AA26" s="172">
        <v>14</v>
      </c>
      <c r="AB26" s="172">
        <v>9</v>
      </c>
      <c r="AC26" s="173">
        <v>23</v>
      </c>
      <c r="AD26" s="172">
        <v>4</v>
      </c>
      <c r="AE26" s="172">
        <v>3</v>
      </c>
      <c r="AF26" s="173">
        <v>7</v>
      </c>
      <c r="AG26" s="173">
        <v>8</v>
      </c>
      <c r="AH26" s="173">
        <v>17</v>
      </c>
      <c r="AI26" s="172">
        <v>25</v>
      </c>
      <c r="AJ26" s="172">
        <v>26</v>
      </c>
      <c r="AK26" s="172">
        <v>29</v>
      </c>
      <c r="AL26" s="173">
        <v>55</v>
      </c>
    </row>
    <row r="27" spans="1:38" ht="18" customHeight="1" x14ac:dyDescent="0.25">
      <c r="A27" s="170">
        <v>22</v>
      </c>
      <c r="B27" s="171" t="s">
        <v>33</v>
      </c>
      <c r="C27" s="172">
        <v>2424</v>
      </c>
      <c r="D27" s="172">
        <v>1597</v>
      </c>
      <c r="E27" s="172">
        <v>4021</v>
      </c>
      <c r="F27" s="172">
        <v>2289</v>
      </c>
      <c r="G27" s="172">
        <v>1115</v>
      </c>
      <c r="H27" s="172">
        <v>3404</v>
      </c>
      <c r="I27" s="172">
        <v>210</v>
      </c>
      <c r="J27" s="172">
        <v>3336</v>
      </c>
      <c r="K27" s="172">
        <v>3546</v>
      </c>
      <c r="L27" s="172">
        <v>4923</v>
      </c>
      <c r="M27" s="172">
        <v>6048</v>
      </c>
      <c r="N27" s="172">
        <v>10971</v>
      </c>
      <c r="O27" s="172">
        <v>294</v>
      </c>
      <c r="P27" s="172">
        <v>145</v>
      </c>
      <c r="Q27" s="173">
        <v>439</v>
      </c>
      <c r="R27" s="172">
        <v>168</v>
      </c>
      <c r="S27" s="172">
        <v>75</v>
      </c>
      <c r="T27" s="173">
        <v>243</v>
      </c>
      <c r="U27" s="173">
        <v>9</v>
      </c>
      <c r="V27" s="173">
        <v>39</v>
      </c>
      <c r="W27" s="172">
        <v>48</v>
      </c>
      <c r="X27" s="171">
        <v>471</v>
      </c>
      <c r="Y27" s="173">
        <v>259</v>
      </c>
      <c r="Z27" s="173">
        <v>730</v>
      </c>
      <c r="AA27" s="172">
        <v>118</v>
      </c>
      <c r="AB27" s="172">
        <v>53</v>
      </c>
      <c r="AC27" s="173">
        <v>171</v>
      </c>
      <c r="AD27" s="172">
        <v>78</v>
      </c>
      <c r="AE27" s="172">
        <v>51</v>
      </c>
      <c r="AF27" s="173">
        <v>129</v>
      </c>
      <c r="AG27" s="173">
        <v>4</v>
      </c>
      <c r="AH27" s="173">
        <v>17</v>
      </c>
      <c r="AI27" s="172">
        <v>21</v>
      </c>
      <c r="AJ27" s="172">
        <v>200</v>
      </c>
      <c r="AK27" s="172">
        <v>121</v>
      </c>
      <c r="AL27" s="173">
        <v>321</v>
      </c>
    </row>
    <row r="28" spans="1:38" ht="18" customHeight="1" x14ac:dyDescent="0.25">
      <c r="A28" s="170">
        <v>23</v>
      </c>
      <c r="B28" s="171" t="s">
        <v>34</v>
      </c>
      <c r="C28" s="172">
        <v>680</v>
      </c>
      <c r="D28" s="172">
        <v>945</v>
      </c>
      <c r="E28" s="172">
        <v>1625</v>
      </c>
      <c r="F28" s="172">
        <v>447</v>
      </c>
      <c r="G28" s="172">
        <v>730</v>
      </c>
      <c r="H28" s="172">
        <v>1177</v>
      </c>
      <c r="I28" s="172">
        <v>0</v>
      </c>
      <c r="J28" s="172">
        <v>0</v>
      </c>
      <c r="K28" s="172">
        <v>0</v>
      </c>
      <c r="L28" s="172">
        <v>1127</v>
      </c>
      <c r="M28" s="172">
        <v>1675</v>
      </c>
      <c r="N28" s="172">
        <v>2802</v>
      </c>
      <c r="O28" s="172">
        <v>19</v>
      </c>
      <c r="P28" s="172">
        <v>36</v>
      </c>
      <c r="Q28" s="173">
        <v>55</v>
      </c>
      <c r="R28" s="172">
        <v>10</v>
      </c>
      <c r="S28" s="172">
        <v>13</v>
      </c>
      <c r="T28" s="173">
        <v>23</v>
      </c>
      <c r="U28" s="173">
        <v>0</v>
      </c>
      <c r="V28" s="173">
        <v>0</v>
      </c>
      <c r="W28" s="172">
        <v>0</v>
      </c>
      <c r="X28" s="171">
        <v>29</v>
      </c>
      <c r="Y28" s="173">
        <v>49</v>
      </c>
      <c r="Z28" s="173">
        <v>78</v>
      </c>
      <c r="AA28" s="172">
        <v>185</v>
      </c>
      <c r="AB28" s="172">
        <v>180</v>
      </c>
      <c r="AC28" s="173">
        <v>365</v>
      </c>
      <c r="AD28" s="172">
        <v>110</v>
      </c>
      <c r="AE28" s="172">
        <v>171</v>
      </c>
      <c r="AF28" s="173">
        <v>281</v>
      </c>
      <c r="AG28" s="173">
        <v>0</v>
      </c>
      <c r="AH28" s="173">
        <v>0</v>
      </c>
      <c r="AI28" s="172">
        <v>0</v>
      </c>
      <c r="AJ28" s="172">
        <v>295</v>
      </c>
      <c r="AK28" s="172">
        <v>351</v>
      </c>
      <c r="AL28" s="173">
        <v>646</v>
      </c>
    </row>
    <row r="29" spans="1:38" ht="18" customHeight="1" x14ac:dyDescent="0.25">
      <c r="A29" s="170">
        <v>24</v>
      </c>
      <c r="B29" s="171" t="s">
        <v>35</v>
      </c>
      <c r="C29" s="172">
        <v>331</v>
      </c>
      <c r="D29" s="172">
        <v>107</v>
      </c>
      <c r="E29" s="172">
        <v>438</v>
      </c>
      <c r="F29" s="172">
        <v>282</v>
      </c>
      <c r="G29" s="172">
        <v>162</v>
      </c>
      <c r="H29" s="172">
        <v>444</v>
      </c>
      <c r="I29" s="172">
        <v>347</v>
      </c>
      <c r="J29" s="172">
        <v>262</v>
      </c>
      <c r="K29" s="172">
        <v>609</v>
      </c>
      <c r="L29" s="172">
        <v>960</v>
      </c>
      <c r="M29" s="172">
        <v>531</v>
      </c>
      <c r="N29" s="172">
        <v>1491</v>
      </c>
      <c r="O29" s="172">
        <v>48</v>
      </c>
      <c r="P29" s="172">
        <v>17</v>
      </c>
      <c r="Q29" s="173">
        <v>65</v>
      </c>
      <c r="R29" s="172">
        <v>32</v>
      </c>
      <c r="S29" s="172">
        <v>15</v>
      </c>
      <c r="T29" s="173">
        <v>47</v>
      </c>
      <c r="U29" s="173">
        <v>80</v>
      </c>
      <c r="V29" s="173">
        <v>42</v>
      </c>
      <c r="W29" s="172">
        <v>122</v>
      </c>
      <c r="X29" s="171">
        <v>160</v>
      </c>
      <c r="Y29" s="173">
        <v>74</v>
      </c>
      <c r="Z29" s="173">
        <v>234</v>
      </c>
      <c r="AA29" s="172">
        <v>0</v>
      </c>
      <c r="AB29" s="172">
        <v>1</v>
      </c>
      <c r="AC29" s="173">
        <v>1</v>
      </c>
      <c r="AD29" s="172">
        <v>3</v>
      </c>
      <c r="AE29" s="172">
        <v>5</v>
      </c>
      <c r="AF29" s="173">
        <v>8</v>
      </c>
      <c r="AG29" s="173">
        <v>1</v>
      </c>
      <c r="AH29" s="173">
        <v>1</v>
      </c>
      <c r="AI29" s="172">
        <v>2</v>
      </c>
      <c r="AJ29" s="172">
        <v>4</v>
      </c>
      <c r="AK29" s="172">
        <v>7</v>
      </c>
      <c r="AL29" s="173">
        <v>11</v>
      </c>
    </row>
    <row r="30" spans="1:38" ht="18" customHeight="1" x14ac:dyDescent="0.25">
      <c r="A30" s="170">
        <v>25</v>
      </c>
      <c r="B30" s="171" t="s">
        <v>36</v>
      </c>
      <c r="C30" s="172">
        <v>721</v>
      </c>
      <c r="D30" s="172">
        <v>308</v>
      </c>
      <c r="E30" s="172">
        <v>1029</v>
      </c>
      <c r="F30" s="172">
        <v>347</v>
      </c>
      <c r="G30" s="172">
        <v>129</v>
      </c>
      <c r="H30" s="172">
        <v>476</v>
      </c>
      <c r="I30" s="172">
        <v>9</v>
      </c>
      <c r="J30" s="172">
        <v>8</v>
      </c>
      <c r="K30" s="172">
        <v>17</v>
      </c>
      <c r="L30" s="172">
        <v>1077</v>
      </c>
      <c r="M30" s="172">
        <v>445</v>
      </c>
      <c r="N30" s="172">
        <v>1522</v>
      </c>
      <c r="O30" s="172">
        <v>45</v>
      </c>
      <c r="P30" s="172">
        <v>17</v>
      </c>
      <c r="Q30" s="173">
        <v>62</v>
      </c>
      <c r="R30" s="172">
        <v>15</v>
      </c>
      <c r="S30" s="172">
        <v>4</v>
      </c>
      <c r="T30" s="173">
        <v>19</v>
      </c>
      <c r="U30" s="173">
        <v>0</v>
      </c>
      <c r="V30" s="173">
        <v>0</v>
      </c>
      <c r="W30" s="172">
        <v>0</v>
      </c>
      <c r="X30" s="171">
        <v>60</v>
      </c>
      <c r="Y30" s="173">
        <v>21</v>
      </c>
      <c r="Z30" s="173">
        <v>81</v>
      </c>
      <c r="AA30" s="172">
        <v>547</v>
      </c>
      <c r="AB30" s="172">
        <v>236</v>
      </c>
      <c r="AC30" s="173">
        <v>783</v>
      </c>
      <c r="AD30" s="172">
        <v>271</v>
      </c>
      <c r="AE30" s="172">
        <v>97</v>
      </c>
      <c r="AF30" s="173">
        <v>368</v>
      </c>
      <c r="AG30" s="173">
        <v>0</v>
      </c>
      <c r="AH30" s="173">
        <v>0</v>
      </c>
      <c r="AI30" s="172">
        <v>0</v>
      </c>
      <c r="AJ30" s="172">
        <v>818</v>
      </c>
      <c r="AK30" s="172">
        <v>333</v>
      </c>
      <c r="AL30" s="173">
        <v>1151</v>
      </c>
    </row>
    <row r="31" spans="1:38" ht="18" customHeight="1" x14ac:dyDescent="0.25">
      <c r="A31" s="170">
        <v>26</v>
      </c>
      <c r="B31" s="171" t="s">
        <v>37</v>
      </c>
      <c r="C31" s="172">
        <v>10600</v>
      </c>
      <c r="D31" s="172">
        <v>3212</v>
      </c>
      <c r="E31" s="172">
        <v>13812</v>
      </c>
      <c r="F31" s="172">
        <v>12119</v>
      </c>
      <c r="G31" s="172">
        <v>3647</v>
      </c>
      <c r="H31" s="172">
        <v>15766</v>
      </c>
      <c r="I31" s="172">
        <v>1869</v>
      </c>
      <c r="J31" s="172">
        <v>1405</v>
      </c>
      <c r="K31" s="172">
        <v>3274</v>
      </c>
      <c r="L31" s="172">
        <v>24588</v>
      </c>
      <c r="M31" s="172">
        <v>8264</v>
      </c>
      <c r="N31" s="172">
        <v>32852</v>
      </c>
      <c r="O31" s="172">
        <v>1595</v>
      </c>
      <c r="P31" s="172">
        <v>463</v>
      </c>
      <c r="Q31" s="173">
        <v>2058</v>
      </c>
      <c r="R31" s="172">
        <v>1433</v>
      </c>
      <c r="S31" s="172">
        <v>358</v>
      </c>
      <c r="T31" s="173">
        <v>1791</v>
      </c>
      <c r="U31" s="173">
        <v>168</v>
      </c>
      <c r="V31" s="173">
        <v>87</v>
      </c>
      <c r="W31" s="172">
        <v>255</v>
      </c>
      <c r="X31" s="171">
        <v>3196</v>
      </c>
      <c r="Y31" s="173">
        <v>908</v>
      </c>
      <c r="Z31" s="173">
        <v>4104</v>
      </c>
      <c r="AA31" s="172">
        <v>61</v>
      </c>
      <c r="AB31" s="172">
        <v>13</v>
      </c>
      <c r="AC31" s="173">
        <v>74</v>
      </c>
      <c r="AD31" s="172">
        <v>45</v>
      </c>
      <c r="AE31" s="172">
        <v>22</v>
      </c>
      <c r="AF31" s="173">
        <v>67</v>
      </c>
      <c r="AG31" s="173">
        <v>43</v>
      </c>
      <c r="AH31" s="173">
        <v>15</v>
      </c>
      <c r="AI31" s="172">
        <v>58</v>
      </c>
      <c r="AJ31" s="172">
        <v>149</v>
      </c>
      <c r="AK31" s="172">
        <v>50</v>
      </c>
      <c r="AL31" s="173">
        <v>199</v>
      </c>
    </row>
    <row r="32" spans="1:38" ht="18" customHeight="1" x14ac:dyDescent="0.25">
      <c r="A32" s="170">
        <v>27</v>
      </c>
      <c r="B32" s="171" t="s">
        <v>38</v>
      </c>
      <c r="C32" s="175">
        <v>4871</v>
      </c>
      <c r="D32" s="175">
        <v>1891</v>
      </c>
      <c r="E32" s="172">
        <v>6762</v>
      </c>
      <c r="F32" s="175">
        <v>4823</v>
      </c>
      <c r="G32" s="175">
        <v>2502</v>
      </c>
      <c r="H32" s="172">
        <v>7325</v>
      </c>
      <c r="I32" s="172">
        <v>60</v>
      </c>
      <c r="J32" s="172">
        <v>98</v>
      </c>
      <c r="K32" s="172">
        <v>158</v>
      </c>
      <c r="L32" s="172">
        <v>9754</v>
      </c>
      <c r="M32" s="172">
        <v>4491</v>
      </c>
      <c r="N32" s="172">
        <v>14245</v>
      </c>
      <c r="O32" s="175">
        <v>713</v>
      </c>
      <c r="P32" s="175">
        <v>255</v>
      </c>
      <c r="Q32" s="173">
        <v>968</v>
      </c>
      <c r="R32" s="175">
        <v>596</v>
      </c>
      <c r="S32" s="175">
        <v>253</v>
      </c>
      <c r="T32" s="173">
        <v>849</v>
      </c>
      <c r="U32" s="173">
        <v>6</v>
      </c>
      <c r="V32" s="173">
        <v>17</v>
      </c>
      <c r="W32" s="172">
        <v>23</v>
      </c>
      <c r="X32" s="171">
        <v>1315</v>
      </c>
      <c r="Y32" s="173">
        <v>525</v>
      </c>
      <c r="Z32" s="173">
        <v>1840</v>
      </c>
      <c r="AA32" s="175">
        <v>111</v>
      </c>
      <c r="AB32" s="175">
        <v>95</v>
      </c>
      <c r="AC32" s="173">
        <v>206</v>
      </c>
      <c r="AD32" s="175">
        <v>147</v>
      </c>
      <c r="AE32" s="175">
        <v>74</v>
      </c>
      <c r="AF32" s="173">
        <v>221</v>
      </c>
      <c r="AG32" s="173">
        <v>0</v>
      </c>
      <c r="AH32" s="173">
        <v>2</v>
      </c>
      <c r="AI32" s="172">
        <v>2</v>
      </c>
      <c r="AJ32" s="172">
        <v>258</v>
      </c>
      <c r="AK32" s="172">
        <v>171</v>
      </c>
      <c r="AL32" s="173">
        <v>429</v>
      </c>
    </row>
    <row r="33" spans="1:38" ht="18" customHeight="1" x14ac:dyDescent="0.25">
      <c r="A33" s="170">
        <v>28</v>
      </c>
      <c r="B33" s="171" t="s">
        <v>58</v>
      </c>
      <c r="C33" s="175">
        <v>6084</v>
      </c>
      <c r="D33" s="175">
        <v>5763</v>
      </c>
      <c r="E33" s="172">
        <v>11847</v>
      </c>
      <c r="F33" s="175">
        <v>5103</v>
      </c>
      <c r="G33" s="175">
        <v>4392</v>
      </c>
      <c r="H33" s="172">
        <v>9495</v>
      </c>
      <c r="I33" s="172">
        <v>259</v>
      </c>
      <c r="J33" s="172">
        <v>67</v>
      </c>
      <c r="K33" s="172">
        <v>326</v>
      </c>
      <c r="L33" s="172">
        <v>11446</v>
      </c>
      <c r="M33" s="172">
        <v>10222</v>
      </c>
      <c r="N33" s="172">
        <v>21668</v>
      </c>
      <c r="O33" s="175">
        <v>337</v>
      </c>
      <c r="P33" s="175">
        <v>234</v>
      </c>
      <c r="Q33" s="173">
        <v>571</v>
      </c>
      <c r="R33" s="175">
        <v>277</v>
      </c>
      <c r="S33" s="175">
        <v>204</v>
      </c>
      <c r="T33" s="173">
        <v>481</v>
      </c>
      <c r="U33" s="173">
        <v>26</v>
      </c>
      <c r="V33" s="173">
        <v>3</v>
      </c>
      <c r="W33" s="172">
        <v>29</v>
      </c>
      <c r="X33" s="171">
        <v>640</v>
      </c>
      <c r="Y33" s="173">
        <v>441</v>
      </c>
      <c r="Z33" s="173">
        <v>1081</v>
      </c>
      <c r="AA33" s="175">
        <v>520</v>
      </c>
      <c r="AB33" s="175">
        <v>602</v>
      </c>
      <c r="AC33" s="173">
        <v>1122</v>
      </c>
      <c r="AD33" s="175">
        <v>446</v>
      </c>
      <c r="AE33" s="175">
        <v>481</v>
      </c>
      <c r="AF33" s="173">
        <v>927</v>
      </c>
      <c r="AG33" s="173">
        <v>20</v>
      </c>
      <c r="AH33" s="173">
        <v>7</v>
      </c>
      <c r="AI33" s="172">
        <v>27</v>
      </c>
      <c r="AJ33" s="172">
        <v>986</v>
      </c>
      <c r="AK33" s="172">
        <v>1090</v>
      </c>
      <c r="AL33" s="173">
        <v>2076</v>
      </c>
    </row>
    <row r="34" spans="1:38" ht="18" customHeight="1" x14ac:dyDescent="0.25">
      <c r="A34" s="170">
        <v>29</v>
      </c>
      <c r="B34" s="171" t="s">
        <v>40</v>
      </c>
      <c r="C34" s="172">
        <v>1000</v>
      </c>
      <c r="D34" s="172">
        <v>526</v>
      </c>
      <c r="E34" s="172">
        <v>1526</v>
      </c>
      <c r="F34" s="172">
        <v>770</v>
      </c>
      <c r="G34" s="172">
        <v>644</v>
      </c>
      <c r="H34" s="172">
        <v>1414</v>
      </c>
      <c r="I34" s="172">
        <v>5</v>
      </c>
      <c r="J34" s="172">
        <v>2</v>
      </c>
      <c r="K34" s="172">
        <v>7</v>
      </c>
      <c r="L34" s="172">
        <v>1775</v>
      </c>
      <c r="M34" s="172">
        <v>1172</v>
      </c>
      <c r="N34" s="172">
        <v>2947</v>
      </c>
      <c r="O34" s="172">
        <v>53</v>
      </c>
      <c r="P34" s="172">
        <v>18</v>
      </c>
      <c r="Q34" s="173">
        <v>71</v>
      </c>
      <c r="R34" s="172">
        <v>13</v>
      </c>
      <c r="S34" s="172">
        <v>24</v>
      </c>
      <c r="T34" s="173">
        <v>37</v>
      </c>
      <c r="U34" s="173">
        <v>0</v>
      </c>
      <c r="V34" s="173">
        <v>0</v>
      </c>
      <c r="W34" s="172">
        <v>0</v>
      </c>
      <c r="X34" s="171">
        <v>66</v>
      </c>
      <c r="Y34" s="173">
        <v>42</v>
      </c>
      <c r="Z34" s="173">
        <v>108</v>
      </c>
      <c r="AA34" s="172">
        <v>42</v>
      </c>
      <c r="AB34" s="172">
        <v>24</v>
      </c>
      <c r="AC34" s="173">
        <v>66</v>
      </c>
      <c r="AD34" s="172">
        <v>51</v>
      </c>
      <c r="AE34" s="172">
        <v>82</v>
      </c>
      <c r="AF34" s="173">
        <v>133</v>
      </c>
      <c r="AG34" s="173">
        <v>0</v>
      </c>
      <c r="AH34" s="173">
        <v>0</v>
      </c>
      <c r="AI34" s="172">
        <v>0</v>
      </c>
      <c r="AJ34" s="172">
        <v>93</v>
      </c>
      <c r="AK34" s="172">
        <v>106</v>
      </c>
      <c r="AL34" s="173">
        <v>199</v>
      </c>
    </row>
    <row r="35" spans="1:38" ht="18" customHeight="1" x14ac:dyDescent="0.25">
      <c r="A35" s="170">
        <v>30</v>
      </c>
      <c r="B35" s="171" t="s">
        <v>41</v>
      </c>
      <c r="C35" s="172">
        <v>892</v>
      </c>
      <c r="D35" s="172">
        <v>534</v>
      </c>
      <c r="E35" s="172">
        <v>1426</v>
      </c>
      <c r="F35" s="172">
        <v>353</v>
      </c>
      <c r="G35" s="172">
        <v>214</v>
      </c>
      <c r="H35" s="172">
        <v>567</v>
      </c>
      <c r="I35" s="172">
        <v>84</v>
      </c>
      <c r="J35" s="172">
        <v>214</v>
      </c>
      <c r="K35" s="172">
        <v>298</v>
      </c>
      <c r="L35" s="172">
        <v>1329</v>
      </c>
      <c r="M35" s="172">
        <v>962</v>
      </c>
      <c r="N35" s="172">
        <v>2291</v>
      </c>
      <c r="O35" s="172">
        <v>82</v>
      </c>
      <c r="P35" s="172">
        <v>44</v>
      </c>
      <c r="Q35" s="173">
        <v>126</v>
      </c>
      <c r="R35" s="172">
        <v>40</v>
      </c>
      <c r="S35" s="172">
        <v>17</v>
      </c>
      <c r="T35" s="173">
        <v>57</v>
      </c>
      <c r="U35" s="173">
        <v>6</v>
      </c>
      <c r="V35" s="173">
        <v>32</v>
      </c>
      <c r="W35" s="172">
        <v>38</v>
      </c>
      <c r="X35" s="171">
        <v>128</v>
      </c>
      <c r="Y35" s="173">
        <v>93</v>
      </c>
      <c r="Z35" s="173">
        <v>221</v>
      </c>
      <c r="AA35" s="172">
        <v>6</v>
      </c>
      <c r="AB35" s="172">
        <v>4</v>
      </c>
      <c r="AC35" s="173">
        <v>10</v>
      </c>
      <c r="AD35" s="172">
        <v>4</v>
      </c>
      <c r="AE35" s="172">
        <v>3</v>
      </c>
      <c r="AF35" s="173">
        <v>7</v>
      </c>
      <c r="AG35" s="173">
        <v>0</v>
      </c>
      <c r="AH35" s="173">
        <v>0</v>
      </c>
      <c r="AI35" s="172">
        <v>0</v>
      </c>
      <c r="AJ35" s="172">
        <v>10</v>
      </c>
      <c r="AK35" s="172">
        <v>7</v>
      </c>
      <c r="AL35" s="173">
        <v>17</v>
      </c>
    </row>
    <row r="36" spans="1:38" ht="18" customHeight="1" x14ac:dyDescent="0.25">
      <c r="A36" s="170">
        <v>31</v>
      </c>
      <c r="B36" s="171" t="s">
        <v>42</v>
      </c>
      <c r="C36" s="175">
        <v>0</v>
      </c>
      <c r="D36" s="175">
        <v>0</v>
      </c>
      <c r="E36" s="172">
        <v>0</v>
      </c>
      <c r="F36" s="175">
        <v>0</v>
      </c>
      <c r="G36" s="175">
        <v>0</v>
      </c>
      <c r="H36" s="172">
        <v>0</v>
      </c>
      <c r="I36" s="172">
        <v>0</v>
      </c>
      <c r="J36" s="172">
        <v>0</v>
      </c>
      <c r="K36" s="172">
        <v>0</v>
      </c>
      <c r="L36" s="172">
        <v>0</v>
      </c>
      <c r="M36" s="172">
        <v>0</v>
      </c>
      <c r="N36" s="172">
        <v>0</v>
      </c>
      <c r="O36" s="175">
        <v>0</v>
      </c>
      <c r="P36" s="175">
        <v>0</v>
      </c>
      <c r="Q36" s="173">
        <v>0</v>
      </c>
      <c r="R36" s="175">
        <v>0</v>
      </c>
      <c r="S36" s="175">
        <v>0</v>
      </c>
      <c r="T36" s="173">
        <v>0</v>
      </c>
      <c r="U36" s="173">
        <v>0</v>
      </c>
      <c r="V36" s="173">
        <v>0</v>
      </c>
      <c r="W36" s="172">
        <v>0</v>
      </c>
      <c r="X36" s="171">
        <v>0</v>
      </c>
      <c r="Y36" s="173">
        <v>0</v>
      </c>
      <c r="Z36" s="173">
        <v>0</v>
      </c>
      <c r="AA36" s="175">
        <v>0</v>
      </c>
      <c r="AB36" s="175">
        <v>0</v>
      </c>
      <c r="AC36" s="173">
        <v>0</v>
      </c>
      <c r="AD36" s="175">
        <v>0</v>
      </c>
      <c r="AE36" s="175">
        <v>0</v>
      </c>
      <c r="AF36" s="173">
        <v>0</v>
      </c>
      <c r="AG36" s="173">
        <v>0</v>
      </c>
      <c r="AH36" s="173">
        <v>0</v>
      </c>
      <c r="AI36" s="172">
        <v>0</v>
      </c>
      <c r="AJ36" s="172">
        <v>0</v>
      </c>
      <c r="AK36" s="172">
        <v>0</v>
      </c>
      <c r="AL36" s="173">
        <v>0</v>
      </c>
    </row>
    <row r="37" spans="1:38" ht="18" customHeight="1" x14ac:dyDescent="0.25">
      <c r="A37" s="170">
        <v>32</v>
      </c>
      <c r="B37" s="171" t="s">
        <v>43</v>
      </c>
      <c r="C37" s="172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0</v>
      </c>
      <c r="J37" s="172">
        <v>0</v>
      </c>
      <c r="K37" s="172">
        <v>0</v>
      </c>
      <c r="L37" s="172">
        <v>0</v>
      </c>
      <c r="M37" s="172">
        <v>0</v>
      </c>
      <c r="N37" s="172">
        <v>0</v>
      </c>
      <c r="O37" s="172">
        <v>0</v>
      </c>
      <c r="P37" s="172">
        <v>0</v>
      </c>
      <c r="Q37" s="173">
        <v>0</v>
      </c>
      <c r="R37" s="172">
        <v>0</v>
      </c>
      <c r="S37" s="172">
        <v>0</v>
      </c>
      <c r="T37" s="173">
        <v>0</v>
      </c>
      <c r="U37" s="173">
        <v>0</v>
      </c>
      <c r="V37" s="173">
        <v>0</v>
      </c>
      <c r="W37" s="172">
        <v>0</v>
      </c>
      <c r="X37" s="171">
        <v>0</v>
      </c>
      <c r="Y37" s="173">
        <v>0</v>
      </c>
      <c r="Z37" s="173">
        <v>0</v>
      </c>
      <c r="AA37" s="172">
        <v>0</v>
      </c>
      <c r="AB37" s="172">
        <v>0</v>
      </c>
      <c r="AC37" s="173">
        <v>0</v>
      </c>
      <c r="AD37" s="172">
        <v>0</v>
      </c>
      <c r="AE37" s="172">
        <v>0</v>
      </c>
      <c r="AF37" s="173">
        <v>0</v>
      </c>
      <c r="AG37" s="173">
        <v>0</v>
      </c>
      <c r="AH37" s="173">
        <v>0</v>
      </c>
      <c r="AI37" s="172">
        <v>0</v>
      </c>
      <c r="AJ37" s="172">
        <v>0</v>
      </c>
      <c r="AK37" s="172">
        <v>0</v>
      </c>
      <c r="AL37" s="173">
        <v>0</v>
      </c>
    </row>
    <row r="38" spans="1:38" ht="18" customHeight="1" x14ac:dyDescent="0.25">
      <c r="A38" s="170">
        <v>33</v>
      </c>
      <c r="B38" s="171" t="s">
        <v>44</v>
      </c>
      <c r="C38" s="172">
        <v>28470</v>
      </c>
      <c r="D38" s="172">
        <v>11415</v>
      </c>
      <c r="E38" s="172">
        <v>39885</v>
      </c>
      <c r="F38" s="172">
        <v>27862</v>
      </c>
      <c r="G38" s="172">
        <v>11428</v>
      </c>
      <c r="H38" s="172">
        <v>39290</v>
      </c>
      <c r="I38" s="172">
        <v>880</v>
      </c>
      <c r="J38" s="172">
        <v>2822</v>
      </c>
      <c r="K38" s="172">
        <v>3702</v>
      </c>
      <c r="L38" s="172">
        <v>57212</v>
      </c>
      <c r="M38" s="172">
        <v>25665</v>
      </c>
      <c r="N38" s="172">
        <v>82877</v>
      </c>
      <c r="O38" s="172">
        <v>6885</v>
      </c>
      <c r="P38" s="172">
        <v>2092</v>
      </c>
      <c r="Q38" s="173">
        <v>8977</v>
      </c>
      <c r="R38" s="172">
        <v>5541</v>
      </c>
      <c r="S38" s="172">
        <v>1930</v>
      </c>
      <c r="T38" s="173">
        <v>7471</v>
      </c>
      <c r="U38" s="173">
        <v>146</v>
      </c>
      <c r="V38" s="173">
        <v>333</v>
      </c>
      <c r="W38" s="172">
        <v>479</v>
      </c>
      <c r="X38" s="171">
        <v>12572</v>
      </c>
      <c r="Y38" s="173">
        <v>4355</v>
      </c>
      <c r="Z38" s="173">
        <v>16927</v>
      </c>
      <c r="AA38" s="172">
        <v>178</v>
      </c>
      <c r="AB38" s="172">
        <v>71</v>
      </c>
      <c r="AC38" s="173">
        <v>249</v>
      </c>
      <c r="AD38" s="172">
        <v>224</v>
      </c>
      <c r="AE38" s="172">
        <v>144</v>
      </c>
      <c r="AF38" s="173">
        <v>368</v>
      </c>
      <c r="AG38" s="173">
        <v>16</v>
      </c>
      <c r="AH38" s="173">
        <v>47</v>
      </c>
      <c r="AI38" s="172">
        <v>63</v>
      </c>
      <c r="AJ38" s="172">
        <v>418</v>
      </c>
      <c r="AK38" s="172">
        <v>262</v>
      </c>
      <c r="AL38" s="173">
        <v>680</v>
      </c>
    </row>
    <row r="39" spans="1:38" ht="18" customHeight="1" x14ac:dyDescent="0.25">
      <c r="A39" s="170">
        <v>34</v>
      </c>
      <c r="B39" s="171" t="s">
        <v>59</v>
      </c>
      <c r="C39" s="172">
        <v>0</v>
      </c>
      <c r="D39" s="172">
        <v>0</v>
      </c>
      <c r="E39" s="172">
        <v>0</v>
      </c>
      <c r="F39" s="172">
        <v>6</v>
      </c>
      <c r="G39" s="172">
        <v>10</v>
      </c>
      <c r="H39" s="172">
        <v>16</v>
      </c>
      <c r="I39" s="172">
        <v>0</v>
      </c>
      <c r="J39" s="172">
        <v>0</v>
      </c>
      <c r="K39" s="172">
        <v>0</v>
      </c>
      <c r="L39" s="172">
        <v>6</v>
      </c>
      <c r="M39" s="172">
        <v>10</v>
      </c>
      <c r="N39" s="172">
        <v>16</v>
      </c>
      <c r="O39" s="172">
        <v>200</v>
      </c>
      <c r="P39" s="172">
        <v>166</v>
      </c>
      <c r="Q39" s="173">
        <v>366</v>
      </c>
      <c r="R39" s="172">
        <v>0</v>
      </c>
      <c r="S39" s="172">
        <v>0</v>
      </c>
      <c r="T39" s="173">
        <v>0</v>
      </c>
      <c r="U39" s="173">
        <v>0</v>
      </c>
      <c r="V39" s="173">
        <v>0</v>
      </c>
      <c r="W39" s="172">
        <v>0</v>
      </c>
      <c r="X39" s="171">
        <v>200</v>
      </c>
      <c r="Y39" s="173">
        <v>166</v>
      </c>
      <c r="Z39" s="173">
        <v>366</v>
      </c>
      <c r="AA39" s="172">
        <v>0</v>
      </c>
      <c r="AB39" s="172">
        <v>0</v>
      </c>
      <c r="AC39" s="173">
        <v>0</v>
      </c>
      <c r="AD39" s="172">
        <v>0</v>
      </c>
      <c r="AE39" s="172">
        <v>6</v>
      </c>
      <c r="AF39" s="173">
        <v>6</v>
      </c>
      <c r="AG39" s="173">
        <v>0</v>
      </c>
      <c r="AH39" s="173">
        <v>0</v>
      </c>
      <c r="AI39" s="172">
        <v>0</v>
      </c>
      <c r="AJ39" s="172">
        <v>0</v>
      </c>
      <c r="AK39" s="172">
        <v>6</v>
      </c>
      <c r="AL39" s="173">
        <v>6</v>
      </c>
    </row>
    <row r="40" spans="1:38" ht="18" customHeight="1" x14ac:dyDescent="0.25">
      <c r="A40" s="170">
        <v>35</v>
      </c>
      <c r="B40" s="171" t="s">
        <v>46</v>
      </c>
      <c r="C40" s="172">
        <v>1</v>
      </c>
      <c r="D40" s="172">
        <v>0</v>
      </c>
      <c r="E40" s="172">
        <v>1</v>
      </c>
      <c r="F40" s="172">
        <v>2</v>
      </c>
      <c r="G40" s="172">
        <v>1</v>
      </c>
      <c r="H40" s="172">
        <v>3</v>
      </c>
      <c r="I40" s="172">
        <v>0</v>
      </c>
      <c r="J40" s="172">
        <v>100</v>
      </c>
      <c r="K40" s="172">
        <v>100</v>
      </c>
      <c r="L40" s="172">
        <v>3</v>
      </c>
      <c r="M40" s="172">
        <v>101</v>
      </c>
      <c r="N40" s="172">
        <v>104</v>
      </c>
      <c r="O40" s="172">
        <v>0</v>
      </c>
      <c r="P40" s="172">
        <v>0</v>
      </c>
      <c r="Q40" s="173">
        <v>0</v>
      </c>
      <c r="R40" s="172">
        <v>0</v>
      </c>
      <c r="S40" s="172">
        <v>0</v>
      </c>
      <c r="T40" s="173">
        <v>0</v>
      </c>
      <c r="U40" s="173">
        <v>0</v>
      </c>
      <c r="V40" s="173">
        <v>18</v>
      </c>
      <c r="W40" s="172">
        <v>18</v>
      </c>
      <c r="X40" s="171">
        <v>0</v>
      </c>
      <c r="Y40" s="173">
        <v>18</v>
      </c>
      <c r="Z40" s="173">
        <v>18</v>
      </c>
      <c r="AA40" s="172">
        <v>0</v>
      </c>
      <c r="AB40" s="172">
        <v>0</v>
      </c>
      <c r="AC40" s="173">
        <v>0</v>
      </c>
      <c r="AD40" s="172">
        <v>0</v>
      </c>
      <c r="AE40" s="172">
        <v>0</v>
      </c>
      <c r="AF40" s="173">
        <v>0</v>
      </c>
      <c r="AG40" s="173">
        <v>0</v>
      </c>
      <c r="AH40" s="173">
        <v>0</v>
      </c>
      <c r="AI40" s="172">
        <v>0</v>
      </c>
      <c r="AJ40" s="172">
        <v>0</v>
      </c>
      <c r="AK40" s="172">
        <v>0</v>
      </c>
      <c r="AL40" s="173">
        <v>0</v>
      </c>
    </row>
    <row r="41" spans="1:38" s="178" customFormat="1" ht="18" customHeight="1" x14ac:dyDescent="0.25">
      <c r="A41" s="245" t="s">
        <v>47</v>
      </c>
      <c r="B41" s="246"/>
      <c r="C41" s="177">
        <v>129629</v>
      </c>
      <c r="D41" s="177">
        <v>57234</v>
      </c>
      <c r="E41" s="177">
        <v>186863</v>
      </c>
      <c r="F41" s="177">
        <v>126040</v>
      </c>
      <c r="G41" s="177">
        <v>53618</v>
      </c>
      <c r="H41" s="177">
        <v>179658</v>
      </c>
      <c r="I41" s="177">
        <v>8397</v>
      </c>
      <c r="J41" s="177">
        <v>13453</v>
      </c>
      <c r="K41" s="177">
        <v>21850</v>
      </c>
      <c r="L41" s="177">
        <v>264066</v>
      </c>
      <c r="M41" s="177">
        <v>124305</v>
      </c>
      <c r="N41" s="177">
        <v>388371</v>
      </c>
      <c r="O41" s="199">
        <v>19945</v>
      </c>
      <c r="P41" s="199">
        <v>6389</v>
      </c>
      <c r="Q41" s="199">
        <v>26334</v>
      </c>
      <c r="R41" s="199">
        <v>17131</v>
      </c>
      <c r="S41" s="199">
        <v>5683</v>
      </c>
      <c r="T41" s="199">
        <v>22814</v>
      </c>
      <c r="U41" s="199">
        <v>697</v>
      </c>
      <c r="V41" s="199">
        <v>919</v>
      </c>
      <c r="W41" s="199">
        <v>1616</v>
      </c>
      <c r="X41" s="199">
        <v>37773</v>
      </c>
      <c r="Y41" s="199">
        <v>12991</v>
      </c>
      <c r="Z41" s="199">
        <v>50764</v>
      </c>
      <c r="AA41" s="199">
        <v>7711</v>
      </c>
      <c r="AB41" s="199">
        <v>7287</v>
      </c>
      <c r="AC41" s="199">
        <v>14998</v>
      </c>
      <c r="AD41" s="199">
        <v>5990</v>
      </c>
      <c r="AE41" s="199">
        <v>5287</v>
      </c>
      <c r="AF41" s="199">
        <v>11277</v>
      </c>
      <c r="AG41" s="199">
        <v>244</v>
      </c>
      <c r="AH41" s="199">
        <v>222</v>
      </c>
      <c r="AI41" s="199">
        <v>466</v>
      </c>
      <c r="AJ41" s="199">
        <v>13945</v>
      </c>
      <c r="AK41" s="199">
        <v>12796</v>
      </c>
      <c r="AL41" s="199">
        <v>26741</v>
      </c>
    </row>
    <row r="42" spans="1:38" s="179" customFormat="1" ht="27" customHeight="1" x14ac:dyDescent="0.25">
      <c r="C42" s="179" t="s">
        <v>95</v>
      </c>
      <c r="I42" s="179" t="str">
        <f>C42</f>
        <v>Source: National Institute of Open School (NIOS)</v>
      </c>
      <c r="O42" s="179" t="str">
        <f>C42</f>
        <v>Source: National Institute of Open School (NIOS)</v>
      </c>
      <c r="U42" s="179" t="str">
        <f>O42</f>
        <v>Source: National Institute of Open School (NIOS)</v>
      </c>
      <c r="AA42" s="179" t="str">
        <f>O42</f>
        <v>Source: National Institute of Open School (NIOS)</v>
      </c>
      <c r="AG42" s="179" t="str">
        <f>AA42</f>
        <v>Source: National Institute of Open School (NIOS)</v>
      </c>
    </row>
    <row r="43" spans="1:38" x14ac:dyDescent="0.25">
      <c r="L43" s="180"/>
    </row>
  </sheetData>
  <mergeCells count="15">
    <mergeCell ref="AG3:AI3"/>
    <mergeCell ref="AJ3:AL3"/>
    <mergeCell ref="A41:B41"/>
    <mergeCell ref="O3:Q3"/>
    <mergeCell ref="R3:T3"/>
    <mergeCell ref="U3:W3"/>
    <mergeCell ref="X3:Z3"/>
    <mergeCell ref="AA3:AC3"/>
    <mergeCell ref="AD3:AF3"/>
    <mergeCell ref="A3:A4"/>
    <mergeCell ref="B3:B4"/>
    <mergeCell ref="C3:E3"/>
    <mergeCell ref="F3:H3"/>
    <mergeCell ref="I3:K3"/>
    <mergeCell ref="L3:N3"/>
  </mergeCells>
  <printOptions horizontalCentered="1"/>
  <pageMargins left="0.28000000000000003" right="0.24" top="0.66" bottom="0.53" header="0.35" footer="0.23"/>
  <pageSetup paperSize="9" firstPageNumber="37" orientation="portrait" useFirstPageNumber="1" r:id="rId1"/>
  <headerFooter alignWithMargins="0">
    <oddFooter>&amp;L&amp;"Arial,Regular"&amp;10STATISTICS OF SCHOOL EDUCATION 2010-11&amp;R&amp;P</oddFooter>
  </headerFooter>
  <colBreaks count="2" manualBreakCount="2">
    <brk id="14" max="42" man="1"/>
    <brk id="26" max="42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-0.249977111117893"/>
  </sheetPr>
  <dimension ref="A1:AL42"/>
  <sheetViews>
    <sheetView view="pageBreakPreview" zoomScaleSheetLayoutView="100" workbookViewId="0">
      <pane xSplit="2" ySplit="5" topLeftCell="C27" activePane="bottomRight" state="frozen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defaultRowHeight="15.75" x14ac:dyDescent="0.25"/>
  <cols>
    <col min="1" max="1" width="5.140625" style="166" customWidth="1"/>
    <col min="2" max="2" width="21.42578125" style="166" customWidth="1"/>
    <col min="3" max="38" width="11.28515625" style="166" customWidth="1"/>
    <col min="39" max="243" width="9.140625" style="166"/>
    <col min="244" max="244" width="5.140625" style="166" customWidth="1"/>
    <col min="245" max="245" width="21.42578125" style="166" customWidth="1"/>
    <col min="246" max="246" width="11.140625" style="166" customWidth="1"/>
    <col min="247" max="247" width="9.42578125" style="166" customWidth="1"/>
    <col min="248" max="248" width="11.85546875" style="166" customWidth="1"/>
    <col min="249" max="249" width="10.42578125" style="166" customWidth="1"/>
    <col min="250" max="250" width="9.28515625" style="166" customWidth="1"/>
    <col min="251" max="251" width="11.28515625" style="166" customWidth="1"/>
    <col min="252" max="253" width="8.28515625" style="166" customWidth="1"/>
    <col min="254" max="254" width="9.42578125" style="166" customWidth="1"/>
    <col min="255" max="255" width="10.5703125" style="166" customWidth="1"/>
    <col min="256" max="256" width="10.5703125" style="166" bestFit="1" customWidth="1"/>
    <col min="257" max="257" width="10.5703125" style="166" customWidth="1"/>
    <col min="258" max="258" width="8.28515625" style="166" customWidth="1"/>
    <col min="259" max="259" width="10.28515625" style="166" bestFit="1" customWidth="1"/>
    <col min="260" max="260" width="9.5703125" style="166" customWidth="1"/>
    <col min="261" max="266" width="8.28515625" style="166" customWidth="1"/>
    <col min="267" max="267" width="9.42578125" style="166" customWidth="1"/>
    <col min="268" max="269" width="9.28515625" style="166" customWidth="1"/>
    <col min="270" max="280" width="8.28515625" style="166" customWidth="1"/>
    <col min="281" max="281" width="10.85546875" style="166" customWidth="1"/>
    <col min="282" max="499" width="9.140625" style="166"/>
    <col min="500" max="500" width="5.140625" style="166" customWidth="1"/>
    <col min="501" max="501" width="21.42578125" style="166" customWidth="1"/>
    <col min="502" max="502" width="11.140625" style="166" customWidth="1"/>
    <col min="503" max="503" width="9.42578125" style="166" customWidth="1"/>
    <col min="504" max="504" width="11.85546875" style="166" customWidth="1"/>
    <col min="505" max="505" width="10.42578125" style="166" customWidth="1"/>
    <col min="506" max="506" width="9.28515625" style="166" customWidth="1"/>
    <col min="507" max="507" width="11.28515625" style="166" customWidth="1"/>
    <col min="508" max="509" width="8.28515625" style="166" customWidth="1"/>
    <col min="510" max="510" width="9.42578125" style="166" customWidth="1"/>
    <col min="511" max="511" width="10.5703125" style="166" customWidth="1"/>
    <col min="512" max="512" width="10.5703125" style="166" bestFit="1" customWidth="1"/>
    <col min="513" max="513" width="10.5703125" style="166" customWidth="1"/>
    <col min="514" max="514" width="8.28515625" style="166" customWidth="1"/>
    <col min="515" max="515" width="10.28515625" style="166" bestFit="1" customWidth="1"/>
    <col min="516" max="516" width="9.5703125" style="166" customWidth="1"/>
    <col min="517" max="522" width="8.28515625" style="166" customWidth="1"/>
    <col min="523" max="523" width="9.42578125" style="166" customWidth="1"/>
    <col min="524" max="525" width="9.28515625" style="166" customWidth="1"/>
    <col min="526" max="536" width="8.28515625" style="166" customWidth="1"/>
    <col min="537" max="537" width="10.85546875" style="166" customWidth="1"/>
    <col min="538" max="755" width="9.140625" style="166"/>
    <col min="756" max="756" width="5.140625" style="166" customWidth="1"/>
    <col min="757" max="757" width="21.42578125" style="166" customWidth="1"/>
    <col min="758" max="758" width="11.140625" style="166" customWidth="1"/>
    <col min="759" max="759" width="9.42578125" style="166" customWidth="1"/>
    <col min="760" max="760" width="11.85546875" style="166" customWidth="1"/>
    <col min="761" max="761" width="10.42578125" style="166" customWidth="1"/>
    <col min="762" max="762" width="9.28515625" style="166" customWidth="1"/>
    <col min="763" max="763" width="11.28515625" style="166" customWidth="1"/>
    <col min="764" max="765" width="8.28515625" style="166" customWidth="1"/>
    <col min="766" max="766" width="9.42578125" style="166" customWidth="1"/>
    <col min="767" max="767" width="10.5703125" style="166" customWidth="1"/>
    <col min="768" max="768" width="10.5703125" style="166" bestFit="1" customWidth="1"/>
    <col min="769" max="769" width="10.5703125" style="166" customWidth="1"/>
    <col min="770" max="770" width="8.28515625" style="166" customWidth="1"/>
    <col min="771" max="771" width="10.28515625" style="166" bestFit="1" customWidth="1"/>
    <col min="772" max="772" width="9.5703125" style="166" customWidth="1"/>
    <col min="773" max="778" width="8.28515625" style="166" customWidth="1"/>
    <col min="779" max="779" width="9.42578125" style="166" customWidth="1"/>
    <col min="780" max="781" width="9.28515625" style="166" customWidth="1"/>
    <col min="782" max="792" width="8.28515625" style="166" customWidth="1"/>
    <col min="793" max="793" width="10.85546875" style="166" customWidth="1"/>
    <col min="794" max="1011" width="9.140625" style="166"/>
    <col min="1012" max="1012" width="5.140625" style="166" customWidth="1"/>
    <col min="1013" max="1013" width="21.42578125" style="166" customWidth="1"/>
    <col min="1014" max="1014" width="11.140625" style="166" customWidth="1"/>
    <col min="1015" max="1015" width="9.42578125" style="166" customWidth="1"/>
    <col min="1016" max="1016" width="11.85546875" style="166" customWidth="1"/>
    <col min="1017" max="1017" width="10.42578125" style="166" customWidth="1"/>
    <col min="1018" max="1018" width="9.28515625" style="166" customWidth="1"/>
    <col min="1019" max="1019" width="11.28515625" style="166" customWidth="1"/>
    <col min="1020" max="1021" width="8.28515625" style="166" customWidth="1"/>
    <col min="1022" max="1022" width="9.42578125" style="166" customWidth="1"/>
    <col min="1023" max="1023" width="10.5703125" style="166" customWidth="1"/>
    <col min="1024" max="1024" width="10.5703125" style="166" bestFit="1" customWidth="1"/>
    <col min="1025" max="1025" width="10.5703125" style="166" customWidth="1"/>
    <col min="1026" max="1026" width="8.28515625" style="166" customWidth="1"/>
    <col min="1027" max="1027" width="10.28515625" style="166" bestFit="1" customWidth="1"/>
    <col min="1028" max="1028" width="9.5703125" style="166" customWidth="1"/>
    <col min="1029" max="1034" width="8.28515625" style="166" customWidth="1"/>
    <col min="1035" max="1035" width="9.42578125" style="166" customWidth="1"/>
    <col min="1036" max="1037" width="9.28515625" style="166" customWidth="1"/>
    <col min="1038" max="1048" width="8.28515625" style="166" customWidth="1"/>
    <col min="1049" max="1049" width="10.85546875" style="166" customWidth="1"/>
    <col min="1050" max="1267" width="9.140625" style="166"/>
    <col min="1268" max="1268" width="5.140625" style="166" customWidth="1"/>
    <col min="1269" max="1269" width="21.42578125" style="166" customWidth="1"/>
    <col min="1270" max="1270" width="11.140625" style="166" customWidth="1"/>
    <col min="1271" max="1271" width="9.42578125" style="166" customWidth="1"/>
    <col min="1272" max="1272" width="11.85546875" style="166" customWidth="1"/>
    <col min="1273" max="1273" width="10.42578125" style="166" customWidth="1"/>
    <col min="1274" max="1274" width="9.28515625" style="166" customWidth="1"/>
    <col min="1275" max="1275" width="11.28515625" style="166" customWidth="1"/>
    <col min="1276" max="1277" width="8.28515625" style="166" customWidth="1"/>
    <col min="1278" max="1278" width="9.42578125" style="166" customWidth="1"/>
    <col min="1279" max="1279" width="10.5703125" style="166" customWidth="1"/>
    <col min="1280" max="1280" width="10.5703125" style="166" bestFit="1" customWidth="1"/>
    <col min="1281" max="1281" width="10.5703125" style="166" customWidth="1"/>
    <col min="1282" max="1282" width="8.28515625" style="166" customWidth="1"/>
    <col min="1283" max="1283" width="10.28515625" style="166" bestFit="1" customWidth="1"/>
    <col min="1284" max="1284" width="9.5703125" style="166" customWidth="1"/>
    <col min="1285" max="1290" width="8.28515625" style="166" customWidth="1"/>
    <col min="1291" max="1291" width="9.42578125" style="166" customWidth="1"/>
    <col min="1292" max="1293" width="9.28515625" style="166" customWidth="1"/>
    <col min="1294" max="1304" width="8.28515625" style="166" customWidth="1"/>
    <col min="1305" max="1305" width="10.85546875" style="166" customWidth="1"/>
    <col min="1306" max="1523" width="9.140625" style="166"/>
    <col min="1524" max="1524" width="5.140625" style="166" customWidth="1"/>
    <col min="1525" max="1525" width="21.42578125" style="166" customWidth="1"/>
    <col min="1526" max="1526" width="11.140625" style="166" customWidth="1"/>
    <col min="1527" max="1527" width="9.42578125" style="166" customWidth="1"/>
    <col min="1528" max="1528" width="11.85546875" style="166" customWidth="1"/>
    <col min="1529" max="1529" width="10.42578125" style="166" customWidth="1"/>
    <col min="1530" max="1530" width="9.28515625" style="166" customWidth="1"/>
    <col min="1531" max="1531" width="11.28515625" style="166" customWidth="1"/>
    <col min="1532" max="1533" width="8.28515625" style="166" customWidth="1"/>
    <col min="1534" max="1534" width="9.42578125" style="166" customWidth="1"/>
    <col min="1535" max="1535" width="10.5703125" style="166" customWidth="1"/>
    <col min="1536" max="1536" width="10.5703125" style="166" bestFit="1" customWidth="1"/>
    <col min="1537" max="1537" width="10.5703125" style="166" customWidth="1"/>
    <col min="1538" max="1538" width="8.28515625" style="166" customWidth="1"/>
    <col min="1539" max="1539" width="10.28515625" style="166" bestFit="1" customWidth="1"/>
    <col min="1540" max="1540" width="9.5703125" style="166" customWidth="1"/>
    <col min="1541" max="1546" width="8.28515625" style="166" customWidth="1"/>
    <col min="1547" max="1547" width="9.42578125" style="166" customWidth="1"/>
    <col min="1548" max="1549" width="9.28515625" style="166" customWidth="1"/>
    <col min="1550" max="1560" width="8.28515625" style="166" customWidth="1"/>
    <col min="1561" max="1561" width="10.85546875" style="166" customWidth="1"/>
    <col min="1562" max="1779" width="9.140625" style="166"/>
    <col min="1780" max="1780" width="5.140625" style="166" customWidth="1"/>
    <col min="1781" max="1781" width="21.42578125" style="166" customWidth="1"/>
    <col min="1782" max="1782" width="11.140625" style="166" customWidth="1"/>
    <col min="1783" max="1783" width="9.42578125" style="166" customWidth="1"/>
    <col min="1784" max="1784" width="11.85546875" style="166" customWidth="1"/>
    <col min="1785" max="1785" width="10.42578125" style="166" customWidth="1"/>
    <col min="1786" max="1786" width="9.28515625" style="166" customWidth="1"/>
    <col min="1787" max="1787" width="11.28515625" style="166" customWidth="1"/>
    <col min="1788" max="1789" width="8.28515625" style="166" customWidth="1"/>
    <col min="1790" max="1790" width="9.42578125" style="166" customWidth="1"/>
    <col min="1791" max="1791" width="10.5703125" style="166" customWidth="1"/>
    <col min="1792" max="1792" width="10.5703125" style="166" bestFit="1" customWidth="1"/>
    <col min="1793" max="1793" width="10.5703125" style="166" customWidth="1"/>
    <col min="1794" max="1794" width="8.28515625" style="166" customWidth="1"/>
    <col min="1795" max="1795" width="10.28515625" style="166" bestFit="1" customWidth="1"/>
    <col min="1796" max="1796" width="9.5703125" style="166" customWidth="1"/>
    <col min="1797" max="1802" width="8.28515625" style="166" customWidth="1"/>
    <col min="1803" max="1803" width="9.42578125" style="166" customWidth="1"/>
    <col min="1804" max="1805" width="9.28515625" style="166" customWidth="1"/>
    <col min="1806" max="1816" width="8.28515625" style="166" customWidth="1"/>
    <col min="1817" max="1817" width="10.85546875" style="166" customWidth="1"/>
    <col min="1818" max="2035" width="9.140625" style="166"/>
    <col min="2036" max="2036" width="5.140625" style="166" customWidth="1"/>
    <col min="2037" max="2037" width="21.42578125" style="166" customWidth="1"/>
    <col min="2038" max="2038" width="11.140625" style="166" customWidth="1"/>
    <col min="2039" max="2039" width="9.42578125" style="166" customWidth="1"/>
    <col min="2040" max="2040" width="11.85546875" style="166" customWidth="1"/>
    <col min="2041" max="2041" width="10.42578125" style="166" customWidth="1"/>
    <col min="2042" max="2042" width="9.28515625" style="166" customWidth="1"/>
    <col min="2043" max="2043" width="11.28515625" style="166" customWidth="1"/>
    <col min="2044" max="2045" width="8.28515625" style="166" customWidth="1"/>
    <col min="2046" max="2046" width="9.42578125" style="166" customWidth="1"/>
    <col min="2047" max="2047" width="10.5703125" style="166" customWidth="1"/>
    <col min="2048" max="2048" width="10.5703125" style="166" bestFit="1" customWidth="1"/>
    <col min="2049" max="2049" width="10.5703125" style="166" customWidth="1"/>
    <col min="2050" max="2050" width="8.28515625" style="166" customWidth="1"/>
    <col min="2051" max="2051" width="10.28515625" style="166" bestFit="1" customWidth="1"/>
    <col min="2052" max="2052" width="9.5703125" style="166" customWidth="1"/>
    <col min="2053" max="2058" width="8.28515625" style="166" customWidth="1"/>
    <col min="2059" max="2059" width="9.42578125" style="166" customWidth="1"/>
    <col min="2060" max="2061" width="9.28515625" style="166" customWidth="1"/>
    <col min="2062" max="2072" width="8.28515625" style="166" customWidth="1"/>
    <col min="2073" max="2073" width="10.85546875" style="166" customWidth="1"/>
    <col min="2074" max="2291" width="9.140625" style="166"/>
    <col min="2292" max="2292" width="5.140625" style="166" customWidth="1"/>
    <col min="2293" max="2293" width="21.42578125" style="166" customWidth="1"/>
    <col min="2294" max="2294" width="11.140625" style="166" customWidth="1"/>
    <col min="2295" max="2295" width="9.42578125" style="166" customWidth="1"/>
    <col min="2296" max="2296" width="11.85546875" style="166" customWidth="1"/>
    <col min="2297" max="2297" width="10.42578125" style="166" customWidth="1"/>
    <col min="2298" max="2298" width="9.28515625" style="166" customWidth="1"/>
    <col min="2299" max="2299" width="11.28515625" style="166" customWidth="1"/>
    <col min="2300" max="2301" width="8.28515625" style="166" customWidth="1"/>
    <col min="2302" max="2302" width="9.42578125" style="166" customWidth="1"/>
    <col min="2303" max="2303" width="10.5703125" style="166" customWidth="1"/>
    <col min="2304" max="2304" width="10.5703125" style="166" bestFit="1" customWidth="1"/>
    <col min="2305" max="2305" width="10.5703125" style="166" customWidth="1"/>
    <col min="2306" max="2306" width="8.28515625" style="166" customWidth="1"/>
    <col min="2307" max="2307" width="10.28515625" style="166" bestFit="1" customWidth="1"/>
    <col min="2308" max="2308" width="9.5703125" style="166" customWidth="1"/>
    <col min="2309" max="2314" width="8.28515625" style="166" customWidth="1"/>
    <col min="2315" max="2315" width="9.42578125" style="166" customWidth="1"/>
    <col min="2316" max="2317" width="9.28515625" style="166" customWidth="1"/>
    <col min="2318" max="2328" width="8.28515625" style="166" customWidth="1"/>
    <col min="2329" max="2329" width="10.85546875" style="166" customWidth="1"/>
    <col min="2330" max="2547" width="9.140625" style="166"/>
    <col min="2548" max="2548" width="5.140625" style="166" customWidth="1"/>
    <col min="2549" max="2549" width="21.42578125" style="166" customWidth="1"/>
    <col min="2550" max="2550" width="11.140625" style="166" customWidth="1"/>
    <col min="2551" max="2551" width="9.42578125" style="166" customWidth="1"/>
    <col min="2552" max="2552" width="11.85546875" style="166" customWidth="1"/>
    <col min="2553" max="2553" width="10.42578125" style="166" customWidth="1"/>
    <col min="2554" max="2554" width="9.28515625" style="166" customWidth="1"/>
    <col min="2555" max="2555" width="11.28515625" style="166" customWidth="1"/>
    <col min="2556" max="2557" width="8.28515625" style="166" customWidth="1"/>
    <col min="2558" max="2558" width="9.42578125" style="166" customWidth="1"/>
    <col min="2559" max="2559" width="10.5703125" style="166" customWidth="1"/>
    <col min="2560" max="2560" width="10.5703125" style="166" bestFit="1" customWidth="1"/>
    <col min="2561" max="2561" width="10.5703125" style="166" customWidth="1"/>
    <col min="2562" max="2562" width="8.28515625" style="166" customWidth="1"/>
    <col min="2563" max="2563" width="10.28515625" style="166" bestFit="1" customWidth="1"/>
    <col min="2564" max="2564" width="9.5703125" style="166" customWidth="1"/>
    <col min="2565" max="2570" width="8.28515625" style="166" customWidth="1"/>
    <col min="2571" max="2571" width="9.42578125" style="166" customWidth="1"/>
    <col min="2572" max="2573" width="9.28515625" style="166" customWidth="1"/>
    <col min="2574" max="2584" width="8.28515625" style="166" customWidth="1"/>
    <col min="2585" max="2585" width="10.85546875" style="166" customWidth="1"/>
    <col min="2586" max="2803" width="9.140625" style="166"/>
    <col min="2804" max="2804" width="5.140625" style="166" customWidth="1"/>
    <col min="2805" max="2805" width="21.42578125" style="166" customWidth="1"/>
    <col min="2806" max="2806" width="11.140625" style="166" customWidth="1"/>
    <col min="2807" max="2807" width="9.42578125" style="166" customWidth="1"/>
    <col min="2808" max="2808" width="11.85546875" style="166" customWidth="1"/>
    <col min="2809" max="2809" width="10.42578125" style="166" customWidth="1"/>
    <col min="2810" max="2810" width="9.28515625" style="166" customWidth="1"/>
    <col min="2811" max="2811" width="11.28515625" style="166" customWidth="1"/>
    <col min="2812" max="2813" width="8.28515625" style="166" customWidth="1"/>
    <col min="2814" max="2814" width="9.42578125" style="166" customWidth="1"/>
    <col min="2815" max="2815" width="10.5703125" style="166" customWidth="1"/>
    <col min="2816" max="2816" width="10.5703125" style="166" bestFit="1" customWidth="1"/>
    <col min="2817" max="2817" width="10.5703125" style="166" customWidth="1"/>
    <col min="2818" max="2818" width="8.28515625" style="166" customWidth="1"/>
    <col min="2819" max="2819" width="10.28515625" style="166" bestFit="1" customWidth="1"/>
    <col min="2820" max="2820" width="9.5703125" style="166" customWidth="1"/>
    <col min="2821" max="2826" width="8.28515625" style="166" customWidth="1"/>
    <col min="2827" max="2827" width="9.42578125" style="166" customWidth="1"/>
    <col min="2828" max="2829" width="9.28515625" style="166" customWidth="1"/>
    <col min="2830" max="2840" width="8.28515625" style="166" customWidth="1"/>
    <col min="2841" max="2841" width="10.85546875" style="166" customWidth="1"/>
    <col min="2842" max="3059" width="9.140625" style="166"/>
    <col min="3060" max="3060" width="5.140625" style="166" customWidth="1"/>
    <col min="3061" max="3061" width="21.42578125" style="166" customWidth="1"/>
    <col min="3062" max="3062" width="11.140625" style="166" customWidth="1"/>
    <col min="3063" max="3063" width="9.42578125" style="166" customWidth="1"/>
    <col min="3064" max="3064" width="11.85546875" style="166" customWidth="1"/>
    <col min="3065" max="3065" width="10.42578125" style="166" customWidth="1"/>
    <col min="3066" max="3066" width="9.28515625" style="166" customWidth="1"/>
    <col min="3067" max="3067" width="11.28515625" style="166" customWidth="1"/>
    <col min="3068" max="3069" width="8.28515625" style="166" customWidth="1"/>
    <col min="3070" max="3070" width="9.42578125" style="166" customWidth="1"/>
    <col min="3071" max="3071" width="10.5703125" style="166" customWidth="1"/>
    <col min="3072" max="3072" width="10.5703125" style="166" bestFit="1" customWidth="1"/>
    <col min="3073" max="3073" width="10.5703125" style="166" customWidth="1"/>
    <col min="3074" max="3074" width="8.28515625" style="166" customWidth="1"/>
    <col min="3075" max="3075" width="10.28515625" style="166" bestFit="1" customWidth="1"/>
    <col min="3076" max="3076" width="9.5703125" style="166" customWidth="1"/>
    <col min="3077" max="3082" width="8.28515625" style="166" customWidth="1"/>
    <col min="3083" max="3083" width="9.42578125" style="166" customWidth="1"/>
    <col min="3084" max="3085" width="9.28515625" style="166" customWidth="1"/>
    <col min="3086" max="3096" width="8.28515625" style="166" customWidth="1"/>
    <col min="3097" max="3097" width="10.85546875" style="166" customWidth="1"/>
    <col min="3098" max="3315" width="9.140625" style="166"/>
    <col min="3316" max="3316" width="5.140625" style="166" customWidth="1"/>
    <col min="3317" max="3317" width="21.42578125" style="166" customWidth="1"/>
    <col min="3318" max="3318" width="11.140625" style="166" customWidth="1"/>
    <col min="3319" max="3319" width="9.42578125" style="166" customWidth="1"/>
    <col min="3320" max="3320" width="11.85546875" style="166" customWidth="1"/>
    <col min="3321" max="3321" width="10.42578125" style="166" customWidth="1"/>
    <col min="3322" max="3322" width="9.28515625" style="166" customWidth="1"/>
    <col min="3323" max="3323" width="11.28515625" style="166" customWidth="1"/>
    <col min="3324" max="3325" width="8.28515625" style="166" customWidth="1"/>
    <col min="3326" max="3326" width="9.42578125" style="166" customWidth="1"/>
    <col min="3327" max="3327" width="10.5703125" style="166" customWidth="1"/>
    <col min="3328" max="3328" width="10.5703125" style="166" bestFit="1" customWidth="1"/>
    <col min="3329" max="3329" width="10.5703125" style="166" customWidth="1"/>
    <col min="3330" max="3330" width="8.28515625" style="166" customWidth="1"/>
    <col min="3331" max="3331" width="10.28515625" style="166" bestFit="1" customWidth="1"/>
    <col min="3332" max="3332" width="9.5703125" style="166" customWidth="1"/>
    <col min="3333" max="3338" width="8.28515625" style="166" customWidth="1"/>
    <col min="3339" max="3339" width="9.42578125" style="166" customWidth="1"/>
    <col min="3340" max="3341" width="9.28515625" style="166" customWidth="1"/>
    <col min="3342" max="3352" width="8.28515625" style="166" customWidth="1"/>
    <col min="3353" max="3353" width="10.85546875" style="166" customWidth="1"/>
    <col min="3354" max="3571" width="9.140625" style="166"/>
    <col min="3572" max="3572" width="5.140625" style="166" customWidth="1"/>
    <col min="3573" max="3573" width="21.42578125" style="166" customWidth="1"/>
    <col min="3574" max="3574" width="11.140625" style="166" customWidth="1"/>
    <col min="3575" max="3575" width="9.42578125" style="166" customWidth="1"/>
    <col min="3576" max="3576" width="11.85546875" style="166" customWidth="1"/>
    <col min="3577" max="3577" width="10.42578125" style="166" customWidth="1"/>
    <col min="3578" max="3578" width="9.28515625" style="166" customWidth="1"/>
    <col min="3579" max="3579" width="11.28515625" style="166" customWidth="1"/>
    <col min="3580" max="3581" width="8.28515625" style="166" customWidth="1"/>
    <col min="3582" max="3582" width="9.42578125" style="166" customWidth="1"/>
    <col min="3583" max="3583" width="10.5703125" style="166" customWidth="1"/>
    <col min="3584" max="3584" width="10.5703125" style="166" bestFit="1" customWidth="1"/>
    <col min="3585" max="3585" width="10.5703125" style="166" customWidth="1"/>
    <col min="3586" max="3586" width="8.28515625" style="166" customWidth="1"/>
    <col min="3587" max="3587" width="10.28515625" style="166" bestFit="1" customWidth="1"/>
    <col min="3588" max="3588" width="9.5703125" style="166" customWidth="1"/>
    <col min="3589" max="3594" width="8.28515625" style="166" customWidth="1"/>
    <col min="3595" max="3595" width="9.42578125" style="166" customWidth="1"/>
    <col min="3596" max="3597" width="9.28515625" style="166" customWidth="1"/>
    <col min="3598" max="3608" width="8.28515625" style="166" customWidth="1"/>
    <col min="3609" max="3609" width="10.85546875" style="166" customWidth="1"/>
    <col min="3610" max="3827" width="9.140625" style="166"/>
    <col min="3828" max="3828" width="5.140625" style="166" customWidth="1"/>
    <col min="3829" max="3829" width="21.42578125" style="166" customWidth="1"/>
    <col min="3830" max="3830" width="11.140625" style="166" customWidth="1"/>
    <col min="3831" max="3831" width="9.42578125" style="166" customWidth="1"/>
    <col min="3832" max="3832" width="11.85546875" style="166" customWidth="1"/>
    <col min="3833" max="3833" width="10.42578125" style="166" customWidth="1"/>
    <col min="3834" max="3834" width="9.28515625" style="166" customWidth="1"/>
    <col min="3835" max="3835" width="11.28515625" style="166" customWidth="1"/>
    <col min="3836" max="3837" width="8.28515625" style="166" customWidth="1"/>
    <col min="3838" max="3838" width="9.42578125" style="166" customWidth="1"/>
    <col min="3839" max="3839" width="10.5703125" style="166" customWidth="1"/>
    <col min="3840" max="3840" width="10.5703125" style="166" bestFit="1" customWidth="1"/>
    <col min="3841" max="3841" width="10.5703125" style="166" customWidth="1"/>
    <col min="3842" max="3842" width="8.28515625" style="166" customWidth="1"/>
    <col min="3843" max="3843" width="10.28515625" style="166" bestFit="1" customWidth="1"/>
    <col min="3844" max="3844" width="9.5703125" style="166" customWidth="1"/>
    <col min="3845" max="3850" width="8.28515625" style="166" customWidth="1"/>
    <col min="3851" max="3851" width="9.42578125" style="166" customWidth="1"/>
    <col min="3852" max="3853" width="9.28515625" style="166" customWidth="1"/>
    <col min="3854" max="3864" width="8.28515625" style="166" customWidth="1"/>
    <col min="3865" max="3865" width="10.85546875" style="166" customWidth="1"/>
    <col min="3866" max="4083" width="9.140625" style="166"/>
    <col min="4084" max="4084" width="5.140625" style="166" customWidth="1"/>
    <col min="4085" max="4085" width="21.42578125" style="166" customWidth="1"/>
    <col min="4086" max="4086" width="11.140625" style="166" customWidth="1"/>
    <col min="4087" max="4087" width="9.42578125" style="166" customWidth="1"/>
    <col min="4088" max="4088" width="11.85546875" style="166" customWidth="1"/>
    <col min="4089" max="4089" width="10.42578125" style="166" customWidth="1"/>
    <col min="4090" max="4090" width="9.28515625" style="166" customWidth="1"/>
    <col min="4091" max="4091" width="11.28515625" style="166" customWidth="1"/>
    <col min="4092" max="4093" width="8.28515625" style="166" customWidth="1"/>
    <col min="4094" max="4094" width="9.42578125" style="166" customWidth="1"/>
    <col min="4095" max="4095" width="10.5703125" style="166" customWidth="1"/>
    <col min="4096" max="4096" width="10.5703125" style="166" bestFit="1" customWidth="1"/>
    <col min="4097" max="4097" width="10.5703125" style="166" customWidth="1"/>
    <col min="4098" max="4098" width="8.28515625" style="166" customWidth="1"/>
    <col min="4099" max="4099" width="10.28515625" style="166" bestFit="1" customWidth="1"/>
    <col min="4100" max="4100" width="9.5703125" style="166" customWidth="1"/>
    <col min="4101" max="4106" width="8.28515625" style="166" customWidth="1"/>
    <col min="4107" max="4107" width="9.42578125" style="166" customWidth="1"/>
    <col min="4108" max="4109" width="9.28515625" style="166" customWidth="1"/>
    <col min="4110" max="4120" width="8.28515625" style="166" customWidth="1"/>
    <col min="4121" max="4121" width="10.85546875" style="166" customWidth="1"/>
    <col min="4122" max="4339" width="9.140625" style="166"/>
    <col min="4340" max="4340" width="5.140625" style="166" customWidth="1"/>
    <col min="4341" max="4341" width="21.42578125" style="166" customWidth="1"/>
    <col min="4342" max="4342" width="11.140625" style="166" customWidth="1"/>
    <col min="4343" max="4343" width="9.42578125" style="166" customWidth="1"/>
    <col min="4344" max="4344" width="11.85546875" style="166" customWidth="1"/>
    <col min="4345" max="4345" width="10.42578125" style="166" customWidth="1"/>
    <col min="4346" max="4346" width="9.28515625" style="166" customWidth="1"/>
    <col min="4347" max="4347" width="11.28515625" style="166" customWidth="1"/>
    <col min="4348" max="4349" width="8.28515625" style="166" customWidth="1"/>
    <col min="4350" max="4350" width="9.42578125" style="166" customWidth="1"/>
    <col min="4351" max="4351" width="10.5703125" style="166" customWidth="1"/>
    <col min="4352" max="4352" width="10.5703125" style="166" bestFit="1" customWidth="1"/>
    <col min="4353" max="4353" width="10.5703125" style="166" customWidth="1"/>
    <col min="4354" max="4354" width="8.28515625" style="166" customWidth="1"/>
    <col min="4355" max="4355" width="10.28515625" style="166" bestFit="1" customWidth="1"/>
    <col min="4356" max="4356" width="9.5703125" style="166" customWidth="1"/>
    <col min="4357" max="4362" width="8.28515625" style="166" customWidth="1"/>
    <col min="4363" max="4363" width="9.42578125" style="166" customWidth="1"/>
    <col min="4364" max="4365" width="9.28515625" style="166" customWidth="1"/>
    <col min="4366" max="4376" width="8.28515625" style="166" customWidth="1"/>
    <col min="4377" max="4377" width="10.85546875" style="166" customWidth="1"/>
    <col min="4378" max="4595" width="9.140625" style="166"/>
    <col min="4596" max="4596" width="5.140625" style="166" customWidth="1"/>
    <col min="4597" max="4597" width="21.42578125" style="166" customWidth="1"/>
    <col min="4598" max="4598" width="11.140625" style="166" customWidth="1"/>
    <col min="4599" max="4599" width="9.42578125" style="166" customWidth="1"/>
    <col min="4600" max="4600" width="11.85546875" style="166" customWidth="1"/>
    <col min="4601" max="4601" width="10.42578125" style="166" customWidth="1"/>
    <col min="4602" max="4602" width="9.28515625" style="166" customWidth="1"/>
    <col min="4603" max="4603" width="11.28515625" style="166" customWidth="1"/>
    <col min="4604" max="4605" width="8.28515625" style="166" customWidth="1"/>
    <col min="4606" max="4606" width="9.42578125" style="166" customWidth="1"/>
    <col min="4607" max="4607" width="10.5703125" style="166" customWidth="1"/>
    <col min="4608" max="4608" width="10.5703125" style="166" bestFit="1" customWidth="1"/>
    <col min="4609" max="4609" width="10.5703125" style="166" customWidth="1"/>
    <col min="4610" max="4610" width="8.28515625" style="166" customWidth="1"/>
    <col min="4611" max="4611" width="10.28515625" style="166" bestFit="1" customWidth="1"/>
    <col min="4612" max="4612" width="9.5703125" style="166" customWidth="1"/>
    <col min="4613" max="4618" width="8.28515625" style="166" customWidth="1"/>
    <col min="4619" max="4619" width="9.42578125" style="166" customWidth="1"/>
    <col min="4620" max="4621" width="9.28515625" style="166" customWidth="1"/>
    <col min="4622" max="4632" width="8.28515625" style="166" customWidth="1"/>
    <col min="4633" max="4633" width="10.85546875" style="166" customWidth="1"/>
    <col min="4634" max="4851" width="9.140625" style="166"/>
    <col min="4852" max="4852" width="5.140625" style="166" customWidth="1"/>
    <col min="4853" max="4853" width="21.42578125" style="166" customWidth="1"/>
    <col min="4854" max="4854" width="11.140625" style="166" customWidth="1"/>
    <col min="4855" max="4855" width="9.42578125" style="166" customWidth="1"/>
    <col min="4856" max="4856" width="11.85546875" style="166" customWidth="1"/>
    <col min="4857" max="4857" width="10.42578125" style="166" customWidth="1"/>
    <col min="4858" max="4858" width="9.28515625" style="166" customWidth="1"/>
    <col min="4859" max="4859" width="11.28515625" style="166" customWidth="1"/>
    <col min="4860" max="4861" width="8.28515625" style="166" customWidth="1"/>
    <col min="4862" max="4862" width="9.42578125" style="166" customWidth="1"/>
    <col min="4863" max="4863" width="10.5703125" style="166" customWidth="1"/>
    <col min="4864" max="4864" width="10.5703125" style="166" bestFit="1" customWidth="1"/>
    <col min="4865" max="4865" width="10.5703125" style="166" customWidth="1"/>
    <col min="4866" max="4866" width="8.28515625" style="166" customWidth="1"/>
    <col min="4867" max="4867" width="10.28515625" style="166" bestFit="1" customWidth="1"/>
    <col min="4868" max="4868" width="9.5703125" style="166" customWidth="1"/>
    <col min="4869" max="4874" width="8.28515625" style="166" customWidth="1"/>
    <col min="4875" max="4875" width="9.42578125" style="166" customWidth="1"/>
    <col min="4876" max="4877" width="9.28515625" style="166" customWidth="1"/>
    <col min="4878" max="4888" width="8.28515625" style="166" customWidth="1"/>
    <col min="4889" max="4889" width="10.85546875" style="166" customWidth="1"/>
    <col min="4890" max="5107" width="9.140625" style="166"/>
    <col min="5108" max="5108" width="5.140625" style="166" customWidth="1"/>
    <col min="5109" max="5109" width="21.42578125" style="166" customWidth="1"/>
    <col min="5110" max="5110" width="11.140625" style="166" customWidth="1"/>
    <col min="5111" max="5111" width="9.42578125" style="166" customWidth="1"/>
    <col min="5112" max="5112" width="11.85546875" style="166" customWidth="1"/>
    <col min="5113" max="5113" width="10.42578125" style="166" customWidth="1"/>
    <col min="5114" max="5114" width="9.28515625" style="166" customWidth="1"/>
    <col min="5115" max="5115" width="11.28515625" style="166" customWidth="1"/>
    <col min="5116" max="5117" width="8.28515625" style="166" customWidth="1"/>
    <col min="5118" max="5118" width="9.42578125" style="166" customWidth="1"/>
    <col min="5119" max="5119" width="10.5703125" style="166" customWidth="1"/>
    <col min="5120" max="5120" width="10.5703125" style="166" bestFit="1" customWidth="1"/>
    <col min="5121" max="5121" width="10.5703125" style="166" customWidth="1"/>
    <col min="5122" max="5122" width="8.28515625" style="166" customWidth="1"/>
    <col min="5123" max="5123" width="10.28515625" style="166" bestFit="1" customWidth="1"/>
    <col min="5124" max="5124" width="9.5703125" style="166" customWidth="1"/>
    <col min="5125" max="5130" width="8.28515625" style="166" customWidth="1"/>
    <col min="5131" max="5131" width="9.42578125" style="166" customWidth="1"/>
    <col min="5132" max="5133" width="9.28515625" style="166" customWidth="1"/>
    <col min="5134" max="5144" width="8.28515625" style="166" customWidth="1"/>
    <col min="5145" max="5145" width="10.85546875" style="166" customWidth="1"/>
    <col min="5146" max="5363" width="9.140625" style="166"/>
    <col min="5364" max="5364" width="5.140625" style="166" customWidth="1"/>
    <col min="5365" max="5365" width="21.42578125" style="166" customWidth="1"/>
    <col min="5366" max="5366" width="11.140625" style="166" customWidth="1"/>
    <col min="5367" max="5367" width="9.42578125" style="166" customWidth="1"/>
    <col min="5368" max="5368" width="11.85546875" style="166" customWidth="1"/>
    <col min="5369" max="5369" width="10.42578125" style="166" customWidth="1"/>
    <col min="5370" max="5370" width="9.28515625" style="166" customWidth="1"/>
    <col min="5371" max="5371" width="11.28515625" style="166" customWidth="1"/>
    <col min="5372" max="5373" width="8.28515625" style="166" customWidth="1"/>
    <col min="5374" max="5374" width="9.42578125" style="166" customWidth="1"/>
    <col min="5375" max="5375" width="10.5703125" style="166" customWidth="1"/>
    <col min="5376" max="5376" width="10.5703125" style="166" bestFit="1" customWidth="1"/>
    <col min="5377" max="5377" width="10.5703125" style="166" customWidth="1"/>
    <col min="5378" max="5378" width="8.28515625" style="166" customWidth="1"/>
    <col min="5379" max="5379" width="10.28515625" style="166" bestFit="1" customWidth="1"/>
    <col min="5380" max="5380" width="9.5703125" style="166" customWidth="1"/>
    <col min="5381" max="5386" width="8.28515625" style="166" customWidth="1"/>
    <col min="5387" max="5387" width="9.42578125" style="166" customWidth="1"/>
    <col min="5388" max="5389" width="9.28515625" style="166" customWidth="1"/>
    <col min="5390" max="5400" width="8.28515625" style="166" customWidth="1"/>
    <col min="5401" max="5401" width="10.85546875" style="166" customWidth="1"/>
    <col min="5402" max="5619" width="9.140625" style="166"/>
    <col min="5620" max="5620" width="5.140625" style="166" customWidth="1"/>
    <col min="5621" max="5621" width="21.42578125" style="166" customWidth="1"/>
    <col min="5622" max="5622" width="11.140625" style="166" customWidth="1"/>
    <col min="5623" max="5623" width="9.42578125" style="166" customWidth="1"/>
    <col min="5624" max="5624" width="11.85546875" style="166" customWidth="1"/>
    <col min="5625" max="5625" width="10.42578125" style="166" customWidth="1"/>
    <col min="5626" max="5626" width="9.28515625" style="166" customWidth="1"/>
    <col min="5627" max="5627" width="11.28515625" style="166" customWidth="1"/>
    <col min="5628" max="5629" width="8.28515625" style="166" customWidth="1"/>
    <col min="5630" max="5630" width="9.42578125" style="166" customWidth="1"/>
    <col min="5631" max="5631" width="10.5703125" style="166" customWidth="1"/>
    <col min="5632" max="5632" width="10.5703125" style="166" bestFit="1" customWidth="1"/>
    <col min="5633" max="5633" width="10.5703125" style="166" customWidth="1"/>
    <col min="5634" max="5634" width="8.28515625" style="166" customWidth="1"/>
    <col min="5635" max="5635" width="10.28515625" style="166" bestFit="1" customWidth="1"/>
    <col min="5636" max="5636" width="9.5703125" style="166" customWidth="1"/>
    <col min="5637" max="5642" width="8.28515625" style="166" customWidth="1"/>
    <col min="5643" max="5643" width="9.42578125" style="166" customWidth="1"/>
    <col min="5644" max="5645" width="9.28515625" style="166" customWidth="1"/>
    <col min="5646" max="5656" width="8.28515625" style="166" customWidth="1"/>
    <col min="5657" max="5657" width="10.85546875" style="166" customWidth="1"/>
    <col min="5658" max="5875" width="9.140625" style="166"/>
    <col min="5876" max="5876" width="5.140625" style="166" customWidth="1"/>
    <col min="5877" max="5877" width="21.42578125" style="166" customWidth="1"/>
    <col min="5878" max="5878" width="11.140625" style="166" customWidth="1"/>
    <col min="5879" max="5879" width="9.42578125" style="166" customWidth="1"/>
    <col min="5880" max="5880" width="11.85546875" style="166" customWidth="1"/>
    <col min="5881" max="5881" width="10.42578125" style="166" customWidth="1"/>
    <col min="5882" max="5882" width="9.28515625" style="166" customWidth="1"/>
    <col min="5883" max="5883" width="11.28515625" style="166" customWidth="1"/>
    <col min="5884" max="5885" width="8.28515625" style="166" customWidth="1"/>
    <col min="5886" max="5886" width="9.42578125" style="166" customWidth="1"/>
    <col min="5887" max="5887" width="10.5703125" style="166" customWidth="1"/>
    <col min="5888" max="5888" width="10.5703125" style="166" bestFit="1" customWidth="1"/>
    <col min="5889" max="5889" width="10.5703125" style="166" customWidth="1"/>
    <col min="5890" max="5890" width="8.28515625" style="166" customWidth="1"/>
    <col min="5891" max="5891" width="10.28515625" style="166" bestFit="1" customWidth="1"/>
    <col min="5892" max="5892" width="9.5703125" style="166" customWidth="1"/>
    <col min="5893" max="5898" width="8.28515625" style="166" customWidth="1"/>
    <col min="5899" max="5899" width="9.42578125" style="166" customWidth="1"/>
    <col min="5900" max="5901" width="9.28515625" style="166" customWidth="1"/>
    <col min="5902" max="5912" width="8.28515625" style="166" customWidth="1"/>
    <col min="5913" max="5913" width="10.85546875" style="166" customWidth="1"/>
    <col min="5914" max="6131" width="9.140625" style="166"/>
    <col min="6132" max="6132" width="5.140625" style="166" customWidth="1"/>
    <col min="6133" max="6133" width="21.42578125" style="166" customWidth="1"/>
    <col min="6134" max="6134" width="11.140625" style="166" customWidth="1"/>
    <col min="6135" max="6135" width="9.42578125" style="166" customWidth="1"/>
    <col min="6136" max="6136" width="11.85546875" style="166" customWidth="1"/>
    <col min="6137" max="6137" width="10.42578125" style="166" customWidth="1"/>
    <col min="6138" max="6138" width="9.28515625" style="166" customWidth="1"/>
    <col min="6139" max="6139" width="11.28515625" style="166" customWidth="1"/>
    <col min="6140" max="6141" width="8.28515625" style="166" customWidth="1"/>
    <col min="6142" max="6142" width="9.42578125" style="166" customWidth="1"/>
    <col min="6143" max="6143" width="10.5703125" style="166" customWidth="1"/>
    <col min="6144" max="6144" width="10.5703125" style="166" bestFit="1" customWidth="1"/>
    <col min="6145" max="6145" width="10.5703125" style="166" customWidth="1"/>
    <col min="6146" max="6146" width="8.28515625" style="166" customWidth="1"/>
    <col min="6147" max="6147" width="10.28515625" style="166" bestFit="1" customWidth="1"/>
    <col min="6148" max="6148" width="9.5703125" style="166" customWidth="1"/>
    <col min="6149" max="6154" width="8.28515625" style="166" customWidth="1"/>
    <col min="6155" max="6155" width="9.42578125" style="166" customWidth="1"/>
    <col min="6156" max="6157" width="9.28515625" style="166" customWidth="1"/>
    <col min="6158" max="6168" width="8.28515625" style="166" customWidth="1"/>
    <col min="6169" max="6169" width="10.85546875" style="166" customWidth="1"/>
    <col min="6170" max="6387" width="9.140625" style="166"/>
    <col min="6388" max="6388" width="5.140625" style="166" customWidth="1"/>
    <col min="6389" max="6389" width="21.42578125" style="166" customWidth="1"/>
    <col min="6390" max="6390" width="11.140625" style="166" customWidth="1"/>
    <col min="6391" max="6391" width="9.42578125" style="166" customWidth="1"/>
    <col min="6392" max="6392" width="11.85546875" style="166" customWidth="1"/>
    <col min="6393" max="6393" width="10.42578125" style="166" customWidth="1"/>
    <col min="6394" max="6394" width="9.28515625" style="166" customWidth="1"/>
    <col min="6395" max="6395" width="11.28515625" style="166" customWidth="1"/>
    <col min="6396" max="6397" width="8.28515625" style="166" customWidth="1"/>
    <col min="6398" max="6398" width="9.42578125" style="166" customWidth="1"/>
    <col min="6399" max="6399" width="10.5703125" style="166" customWidth="1"/>
    <col min="6400" max="6400" width="10.5703125" style="166" bestFit="1" customWidth="1"/>
    <col min="6401" max="6401" width="10.5703125" style="166" customWidth="1"/>
    <col min="6402" max="6402" width="8.28515625" style="166" customWidth="1"/>
    <col min="6403" max="6403" width="10.28515625" style="166" bestFit="1" customWidth="1"/>
    <col min="6404" max="6404" width="9.5703125" style="166" customWidth="1"/>
    <col min="6405" max="6410" width="8.28515625" style="166" customWidth="1"/>
    <col min="6411" max="6411" width="9.42578125" style="166" customWidth="1"/>
    <col min="6412" max="6413" width="9.28515625" style="166" customWidth="1"/>
    <col min="6414" max="6424" width="8.28515625" style="166" customWidth="1"/>
    <col min="6425" max="6425" width="10.85546875" style="166" customWidth="1"/>
    <col min="6426" max="6643" width="9.140625" style="166"/>
    <col min="6644" max="6644" width="5.140625" style="166" customWidth="1"/>
    <col min="6645" max="6645" width="21.42578125" style="166" customWidth="1"/>
    <col min="6646" max="6646" width="11.140625" style="166" customWidth="1"/>
    <col min="6647" max="6647" width="9.42578125" style="166" customWidth="1"/>
    <col min="6648" max="6648" width="11.85546875" style="166" customWidth="1"/>
    <col min="6649" max="6649" width="10.42578125" style="166" customWidth="1"/>
    <col min="6650" max="6650" width="9.28515625" style="166" customWidth="1"/>
    <col min="6651" max="6651" width="11.28515625" style="166" customWidth="1"/>
    <col min="6652" max="6653" width="8.28515625" style="166" customWidth="1"/>
    <col min="6654" max="6654" width="9.42578125" style="166" customWidth="1"/>
    <col min="6655" max="6655" width="10.5703125" style="166" customWidth="1"/>
    <col min="6656" max="6656" width="10.5703125" style="166" bestFit="1" customWidth="1"/>
    <col min="6657" max="6657" width="10.5703125" style="166" customWidth="1"/>
    <col min="6658" max="6658" width="8.28515625" style="166" customWidth="1"/>
    <col min="6659" max="6659" width="10.28515625" style="166" bestFit="1" customWidth="1"/>
    <col min="6660" max="6660" width="9.5703125" style="166" customWidth="1"/>
    <col min="6661" max="6666" width="8.28515625" style="166" customWidth="1"/>
    <col min="6667" max="6667" width="9.42578125" style="166" customWidth="1"/>
    <col min="6668" max="6669" width="9.28515625" style="166" customWidth="1"/>
    <col min="6670" max="6680" width="8.28515625" style="166" customWidth="1"/>
    <col min="6681" max="6681" width="10.85546875" style="166" customWidth="1"/>
    <col min="6682" max="6899" width="9.140625" style="166"/>
    <col min="6900" max="6900" width="5.140625" style="166" customWidth="1"/>
    <col min="6901" max="6901" width="21.42578125" style="166" customWidth="1"/>
    <col min="6902" max="6902" width="11.140625" style="166" customWidth="1"/>
    <col min="6903" max="6903" width="9.42578125" style="166" customWidth="1"/>
    <col min="6904" max="6904" width="11.85546875" style="166" customWidth="1"/>
    <col min="6905" max="6905" width="10.42578125" style="166" customWidth="1"/>
    <col min="6906" max="6906" width="9.28515625" style="166" customWidth="1"/>
    <col min="6907" max="6907" width="11.28515625" style="166" customWidth="1"/>
    <col min="6908" max="6909" width="8.28515625" style="166" customWidth="1"/>
    <col min="6910" max="6910" width="9.42578125" style="166" customWidth="1"/>
    <col min="6911" max="6911" width="10.5703125" style="166" customWidth="1"/>
    <col min="6912" max="6912" width="10.5703125" style="166" bestFit="1" customWidth="1"/>
    <col min="6913" max="6913" width="10.5703125" style="166" customWidth="1"/>
    <col min="6914" max="6914" width="8.28515625" style="166" customWidth="1"/>
    <col min="6915" max="6915" width="10.28515625" style="166" bestFit="1" customWidth="1"/>
    <col min="6916" max="6916" width="9.5703125" style="166" customWidth="1"/>
    <col min="6917" max="6922" width="8.28515625" style="166" customWidth="1"/>
    <col min="6923" max="6923" width="9.42578125" style="166" customWidth="1"/>
    <col min="6924" max="6925" width="9.28515625" style="166" customWidth="1"/>
    <col min="6926" max="6936" width="8.28515625" style="166" customWidth="1"/>
    <col min="6937" max="6937" width="10.85546875" style="166" customWidth="1"/>
    <col min="6938" max="7155" width="9.140625" style="166"/>
    <col min="7156" max="7156" width="5.140625" style="166" customWidth="1"/>
    <col min="7157" max="7157" width="21.42578125" style="166" customWidth="1"/>
    <col min="7158" max="7158" width="11.140625" style="166" customWidth="1"/>
    <col min="7159" max="7159" width="9.42578125" style="166" customWidth="1"/>
    <col min="7160" max="7160" width="11.85546875" style="166" customWidth="1"/>
    <col min="7161" max="7161" width="10.42578125" style="166" customWidth="1"/>
    <col min="7162" max="7162" width="9.28515625" style="166" customWidth="1"/>
    <col min="7163" max="7163" width="11.28515625" style="166" customWidth="1"/>
    <col min="7164" max="7165" width="8.28515625" style="166" customWidth="1"/>
    <col min="7166" max="7166" width="9.42578125" style="166" customWidth="1"/>
    <col min="7167" max="7167" width="10.5703125" style="166" customWidth="1"/>
    <col min="7168" max="7168" width="10.5703125" style="166" bestFit="1" customWidth="1"/>
    <col min="7169" max="7169" width="10.5703125" style="166" customWidth="1"/>
    <col min="7170" max="7170" width="8.28515625" style="166" customWidth="1"/>
    <col min="7171" max="7171" width="10.28515625" style="166" bestFit="1" customWidth="1"/>
    <col min="7172" max="7172" width="9.5703125" style="166" customWidth="1"/>
    <col min="7173" max="7178" width="8.28515625" style="166" customWidth="1"/>
    <col min="7179" max="7179" width="9.42578125" style="166" customWidth="1"/>
    <col min="7180" max="7181" width="9.28515625" style="166" customWidth="1"/>
    <col min="7182" max="7192" width="8.28515625" style="166" customWidth="1"/>
    <col min="7193" max="7193" width="10.85546875" style="166" customWidth="1"/>
    <col min="7194" max="7411" width="9.140625" style="166"/>
    <col min="7412" max="7412" width="5.140625" style="166" customWidth="1"/>
    <col min="7413" max="7413" width="21.42578125" style="166" customWidth="1"/>
    <col min="7414" max="7414" width="11.140625" style="166" customWidth="1"/>
    <col min="7415" max="7415" width="9.42578125" style="166" customWidth="1"/>
    <col min="7416" max="7416" width="11.85546875" style="166" customWidth="1"/>
    <col min="7417" max="7417" width="10.42578125" style="166" customWidth="1"/>
    <col min="7418" max="7418" width="9.28515625" style="166" customWidth="1"/>
    <col min="7419" max="7419" width="11.28515625" style="166" customWidth="1"/>
    <col min="7420" max="7421" width="8.28515625" style="166" customWidth="1"/>
    <col min="7422" max="7422" width="9.42578125" style="166" customWidth="1"/>
    <col min="7423" max="7423" width="10.5703125" style="166" customWidth="1"/>
    <col min="7424" max="7424" width="10.5703125" style="166" bestFit="1" customWidth="1"/>
    <col min="7425" max="7425" width="10.5703125" style="166" customWidth="1"/>
    <col min="7426" max="7426" width="8.28515625" style="166" customWidth="1"/>
    <col min="7427" max="7427" width="10.28515625" style="166" bestFit="1" customWidth="1"/>
    <col min="7428" max="7428" width="9.5703125" style="166" customWidth="1"/>
    <col min="7429" max="7434" width="8.28515625" style="166" customWidth="1"/>
    <col min="7435" max="7435" width="9.42578125" style="166" customWidth="1"/>
    <col min="7436" max="7437" width="9.28515625" style="166" customWidth="1"/>
    <col min="7438" max="7448" width="8.28515625" style="166" customWidth="1"/>
    <col min="7449" max="7449" width="10.85546875" style="166" customWidth="1"/>
    <col min="7450" max="7667" width="9.140625" style="166"/>
    <col min="7668" max="7668" width="5.140625" style="166" customWidth="1"/>
    <col min="7669" max="7669" width="21.42578125" style="166" customWidth="1"/>
    <col min="7670" max="7670" width="11.140625" style="166" customWidth="1"/>
    <col min="7671" max="7671" width="9.42578125" style="166" customWidth="1"/>
    <col min="7672" max="7672" width="11.85546875" style="166" customWidth="1"/>
    <col min="7673" max="7673" width="10.42578125" style="166" customWidth="1"/>
    <col min="7674" max="7674" width="9.28515625" style="166" customWidth="1"/>
    <col min="7675" max="7675" width="11.28515625" style="166" customWidth="1"/>
    <col min="7676" max="7677" width="8.28515625" style="166" customWidth="1"/>
    <col min="7678" max="7678" width="9.42578125" style="166" customWidth="1"/>
    <col min="7679" max="7679" width="10.5703125" style="166" customWidth="1"/>
    <col min="7680" max="7680" width="10.5703125" style="166" bestFit="1" customWidth="1"/>
    <col min="7681" max="7681" width="10.5703125" style="166" customWidth="1"/>
    <col min="7682" max="7682" width="8.28515625" style="166" customWidth="1"/>
    <col min="7683" max="7683" width="10.28515625" style="166" bestFit="1" customWidth="1"/>
    <col min="7684" max="7684" width="9.5703125" style="166" customWidth="1"/>
    <col min="7685" max="7690" width="8.28515625" style="166" customWidth="1"/>
    <col min="7691" max="7691" width="9.42578125" style="166" customWidth="1"/>
    <col min="7692" max="7693" width="9.28515625" style="166" customWidth="1"/>
    <col min="7694" max="7704" width="8.28515625" style="166" customWidth="1"/>
    <col min="7705" max="7705" width="10.85546875" style="166" customWidth="1"/>
    <col min="7706" max="7923" width="9.140625" style="166"/>
    <col min="7924" max="7924" width="5.140625" style="166" customWidth="1"/>
    <col min="7925" max="7925" width="21.42578125" style="166" customWidth="1"/>
    <col min="7926" max="7926" width="11.140625" style="166" customWidth="1"/>
    <col min="7927" max="7927" width="9.42578125" style="166" customWidth="1"/>
    <col min="7928" max="7928" width="11.85546875" style="166" customWidth="1"/>
    <col min="7929" max="7929" width="10.42578125" style="166" customWidth="1"/>
    <col min="7930" max="7930" width="9.28515625" style="166" customWidth="1"/>
    <col min="7931" max="7931" width="11.28515625" style="166" customWidth="1"/>
    <col min="7932" max="7933" width="8.28515625" style="166" customWidth="1"/>
    <col min="7934" max="7934" width="9.42578125" style="166" customWidth="1"/>
    <col min="7935" max="7935" width="10.5703125" style="166" customWidth="1"/>
    <col min="7936" max="7936" width="10.5703125" style="166" bestFit="1" customWidth="1"/>
    <col min="7937" max="7937" width="10.5703125" style="166" customWidth="1"/>
    <col min="7938" max="7938" width="8.28515625" style="166" customWidth="1"/>
    <col min="7939" max="7939" width="10.28515625" style="166" bestFit="1" customWidth="1"/>
    <col min="7940" max="7940" width="9.5703125" style="166" customWidth="1"/>
    <col min="7941" max="7946" width="8.28515625" style="166" customWidth="1"/>
    <col min="7947" max="7947" width="9.42578125" style="166" customWidth="1"/>
    <col min="7948" max="7949" width="9.28515625" style="166" customWidth="1"/>
    <col min="7950" max="7960" width="8.28515625" style="166" customWidth="1"/>
    <col min="7961" max="7961" width="10.85546875" style="166" customWidth="1"/>
    <col min="7962" max="8179" width="9.140625" style="166"/>
    <col min="8180" max="8180" width="5.140625" style="166" customWidth="1"/>
    <col min="8181" max="8181" width="21.42578125" style="166" customWidth="1"/>
    <col min="8182" max="8182" width="11.140625" style="166" customWidth="1"/>
    <col min="8183" max="8183" width="9.42578125" style="166" customWidth="1"/>
    <col min="8184" max="8184" width="11.85546875" style="166" customWidth="1"/>
    <col min="8185" max="8185" width="10.42578125" style="166" customWidth="1"/>
    <col min="8186" max="8186" width="9.28515625" style="166" customWidth="1"/>
    <col min="8187" max="8187" width="11.28515625" style="166" customWidth="1"/>
    <col min="8188" max="8189" width="8.28515625" style="166" customWidth="1"/>
    <col min="8190" max="8190" width="9.42578125" style="166" customWidth="1"/>
    <col min="8191" max="8191" width="10.5703125" style="166" customWidth="1"/>
    <col min="8192" max="8192" width="10.5703125" style="166" bestFit="1" customWidth="1"/>
    <col min="8193" max="8193" width="10.5703125" style="166" customWidth="1"/>
    <col min="8194" max="8194" width="8.28515625" style="166" customWidth="1"/>
    <col min="8195" max="8195" width="10.28515625" style="166" bestFit="1" customWidth="1"/>
    <col min="8196" max="8196" width="9.5703125" style="166" customWidth="1"/>
    <col min="8197" max="8202" width="8.28515625" style="166" customWidth="1"/>
    <col min="8203" max="8203" width="9.42578125" style="166" customWidth="1"/>
    <col min="8204" max="8205" width="9.28515625" style="166" customWidth="1"/>
    <col min="8206" max="8216" width="8.28515625" style="166" customWidth="1"/>
    <col min="8217" max="8217" width="10.85546875" style="166" customWidth="1"/>
    <col min="8218" max="8435" width="9.140625" style="166"/>
    <col min="8436" max="8436" width="5.140625" style="166" customWidth="1"/>
    <col min="8437" max="8437" width="21.42578125" style="166" customWidth="1"/>
    <col min="8438" max="8438" width="11.140625" style="166" customWidth="1"/>
    <col min="8439" max="8439" width="9.42578125" style="166" customWidth="1"/>
    <col min="8440" max="8440" width="11.85546875" style="166" customWidth="1"/>
    <col min="8441" max="8441" width="10.42578125" style="166" customWidth="1"/>
    <col min="8442" max="8442" width="9.28515625" style="166" customWidth="1"/>
    <col min="8443" max="8443" width="11.28515625" style="166" customWidth="1"/>
    <col min="8444" max="8445" width="8.28515625" style="166" customWidth="1"/>
    <col min="8446" max="8446" width="9.42578125" style="166" customWidth="1"/>
    <col min="8447" max="8447" width="10.5703125" style="166" customWidth="1"/>
    <col min="8448" max="8448" width="10.5703125" style="166" bestFit="1" customWidth="1"/>
    <col min="8449" max="8449" width="10.5703125" style="166" customWidth="1"/>
    <col min="8450" max="8450" width="8.28515625" style="166" customWidth="1"/>
    <col min="8451" max="8451" width="10.28515625" style="166" bestFit="1" customWidth="1"/>
    <col min="8452" max="8452" width="9.5703125" style="166" customWidth="1"/>
    <col min="8453" max="8458" width="8.28515625" style="166" customWidth="1"/>
    <col min="8459" max="8459" width="9.42578125" style="166" customWidth="1"/>
    <col min="8460" max="8461" width="9.28515625" style="166" customWidth="1"/>
    <col min="8462" max="8472" width="8.28515625" style="166" customWidth="1"/>
    <col min="8473" max="8473" width="10.85546875" style="166" customWidth="1"/>
    <col min="8474" max="8691" width="9.140625" style="166"/>
    <col min="8692" max="8692" width="5.140625" style="166" customWidth="1"/>
    <col min="8693" max="8693" width="21.42578125" style="166" customWidth="1"/>
    <col min="8694" max="8694" width="11.140625" style="166" customWidth="1"/>
    <col min="8695" max="8695" width="9.42578125" style="166" customWidth="1"/>
    <col min="8696" max="8696" width="11.85546875" style="166" customWidth="1"/>
    <col min="8697" max="8697" width="10.42578125" style="166" customWidth="1"/>
    <col min="8698" max="8698" width="9.28515625" style="166" customWidth="1"/>
    <col min="8699" max="8699" width="11.28515625" style="166" customWidth="1"/>
    <col min="8700" max="8701" width="8.28515625" style="166" customWidth="1"/>
    <col min="8702" max="8702" width="9.42578125" style="166" customWidth="1"/>
    <col min="8703" max="8703" width="10.5703125" style="166" customWidth="1"/>
    <col min="8704" max="8704" width="10.5703125" style="166" bestFit="1" customWidth="1"/>
    <col min="8705" max="8705" width="10.5703125" style="166" customWidth="1"/>
    <col min="8706" max="8706" width="8.28515625" style="166" customWidth="1"/>
    <col min="8707" max="8707" width="10.28515625" style="166" bestFit="1" customWidth="1"/>
    <col min="8708" max="8708" width="9.5703125" style="166" customWidth="1"/>
    <col min="8709" max="8714" width="8.28515625" style="166" customWidth="1"/>
    <col min="8715" max="8715" width="9.42578125" style="166" customWidth="1"/>
    <col min="8716" max="8717" width="9.28515625" style="166" customWidth="1"/>
    <col min="8718" max="8728" width="8.28515625" style="166" customWidth="1"/>
    <col min="8729" max="8729" width="10.85546875" style="166" customWidth="1"/>
    <col min="8730" max="8947" width="9.140625" style="166"/>
    <col min="8948" max="8948" width="5.140625" style="166" customWidth="1"/>
    <col min="8949" max="8949" width="21.42578125" style="166" customWidth="1"/>
    <col min="8950" max="8950" width="11.140625" style="166" customWidth="1"/>
    <col min="8951" max="8951" width="9.42578125" style="166" customWidth="1"/>
    <col min="8952" max="8952" width="11.85546875" style="166" customWidth="1"/>
    <col min="8953" max="8953" width="10.42578125" style="166" customWidth="1"/>
    <col min="8954" max="8954" width="9.28515625" style="166" customWidth="1"/>
    <col min="8955" max="8955" width="11.28515625" style="166" customWidth="1"/>
    <col min="8956" max="8957" width="8.28515625" style="166" customWidth="1"/>
    <col min="8958" max="8958" width="9.42578125" style="166" customWidth="1"/>
    <col min="8959" max="8959" width="10.5703125" style="166" customWidth="1"/>
    <col min="8960" max="8960" width="10.5703125" style="166" bestFit="1" customWidth="1"/>
    <col min="8961" max="8961" width="10.5703125" style="166" customWidth="1"/>
    <col min="8962" max="8962" width="8.28515625" style="166" customWidth="1"/>
    <col min="8963" max="8963" width="10.28515625" style="166" bestFit="1" customWidth="1"/>
    <col min="8964" max="8964" width="9.5703125" style="166" customWidth="1"/>
    <col min="8965" max="8970" width="8.28515625" style="166" customWidth="1"/>
    <col min="8971" max="8971" width="9.42578125" style="166" customWidth="1"/>
    <col min="8972" max="8973" width="9.28515625" style="166" customWidth="1"/>
    <col min="8974" max="8984" width="8.28515625" style="166" customWidth="1"/>
    <col min="8985" max="8985" width="10.85546875" style="166" customWidth="1"/>
    <col min="8986" max="9203" width="9.140625" style="166"/>
    <col min="9204" max="9204" width="5.140625" style="166" customWidth="1"/>
    <col min="9205" max="9205" width="21.42578125" style="166" customWidth="1"/>
    <col min="9206" max="9206" width="11.140625" style="166" customWidth="1"/>
    <col min="9207" max="9207" width="9.42578125" style="166" customWidth="1"/>
    <col min="9208" max="9208" width="11.85546875" style="166" customWidth="1"/>
    <col min="9209" max="9209" width="10.42578125" style="166" customWidth="1"/>
    <col min="9210" max="9210" width="9.28515625" style="166" customWidth="1"/>
    <col min="9211" max="9211" width="11.28515625" style="166" customWidth="1"/>
    <col min="9212" max="9213" width="8.28515625" style="166" customWidth="1"/>
    <col min="9214" max="9214" width="9.42578125" style="166" customWidth="1"/>
    <col min="9215" max="9215" width="10.5703125" style="166" customWidth="1"/>
    <col min="9216" max="9216" width="10.5703125" style="166" bestFit="1" customWidth="1"/>
    <col min="9217" max="9217" width="10.5703125" style="166" customWidth="1"/>
    <col min="9218" max="9218" width="8.28515625" style="166" customWidth="1"/>
    <col min="9219" max="9219" width="10.28515625" style="166" bestFit="1" customWidth="1"/>
    <col min="9220" max="9220" width="9.5703125" style="166" customWidth="1"/>
    <col min="9221" max="9226" width="8.28515625" style="166" customWidth="1"/>
    <col min="9227" max="9227" width="9.42578125" style="166" customWidth="1"/>
    <col min="9228" max="9229" width="9.28515625" style="166" customWidth="1"/>
    <col min="9230" max="9240" width="8.28515625" style="166" customWidth="1"/>
    <col min="9241" max="9241" width="10.85546875" style="166" customWidth="1"/>
    <col min="9242" max="9459" width="9.140625" style="166"/>
    <col min="9460" max="9460" width="5.140625" style="166" customWidth="1"/>
    <col min="9461" max="9461" width="21.42578125" style="166" customWidth="1"/>
    <col min="9462" max="9462" width="11.140625" style="166" customWidth="1"/>
    <col min="9463" max="9463" width="9.42578125" style="166" customWidth="1"/>
    <col min="9464" max="9464" width="11.85546875" style="166" customWidth="1"/>
    <col min="9465" max="9465" width="10.42578125" style="166" customWidth="1"/>
    <col min="9466" max="9466" width="9.28515625" style="166" customWidth="1"/>
    <col min="9467" max="9467" width="11.28515625" style="166" customWidth="1"/>
    <col min="9468" max="9469" width="8.28515625" style="166" customWidth="1"/>
    <col min="9470" max="9470" width="9.42578125" style="166" customWidth="1"/>
    <col min="9471" max="9471" width="10.5703125" style="166" customWidth="1"/>
    <col min="9472" max="9472" width="10.5703125" style="166" bestFit="1" customWidth="1"/>
    <col min="9473" max="9473" width="10.5703125" style="166" customWidth="1"/>
    <col min="9474" max="9474" width="8.28515625" style="166" customWidth="1"/>
    <col min="9475" max="9475" width="10.28515625" style="166" bestFit="1" customWidth="1"/>
    <col min="9476" max="9476" width="9.5703125" style="166" customWidth="1"/>
    <col min="9477" max="9482" width="8.28515625" style="166" customWidth="1"/>
    <col min="9483" max="9483" width="9.42578125" style="166" customWidth="1"/>
    <col min="9484" max="9485" width="9.28515625" style="166" customWidth="1"/>
    <col min="9486" max="9496" width="8.28515625" style="166" customWidth="1"/>
    <col min="9497" max="9497" width="10.85546875" style="166" customWidth="1"/>
    <col min="9498" max="9715" width="9.140625" style="166"/>
    <col min="9716" max="9716" width="5.140625" style="166" customWidth="1"/>
    <col min="9717" max="9717" width="21.42578125" style="166" customWidth="1"/>
    <col min="9718" max="9718" width="11.140625" style="166" customWidth="1"/>
    <col min="9719" max="9719" width="9.42578125" style="166" customWidth="1"/>
    <col min="9720" max="9720" width="11.85546875" style="166" customWidth="1"/>
    <col min="9721" max="9721" width="10.42578125" style="166" customWidth="1"/>
    <col min="9722" max="9722" width="9.28515625" style="166" customWidth="1"/>
    <col min="9723" max="9723" width="11.28515625" style="166" customWidth="1"/>
    <col min="9724" max="9725" width="8.28515625" style="166" customWidth="1"/>
    <col min="9726" max="9726" width="9.42578125" style="166" customWidth="1"/>
    <col min="9727" max="9727" width="10.5703125" style="166" customWidth="1"/>
    <col min="9728" max="9728" width="10.5703125" style="166" bestFit="1" customWidth="1"/>
    <col min="9729" max="9729" width="10.5703125" style="166" customWidth="1"/>
    <col min="9730" max="9730" width="8.28515625" style="166" customWidth="1"/>
    <col min="9731" max="9731" width="10.28515625" style="166" bestFit="1" customWidth="1"/>
    <col min="9732" max="9732" width="9.5703125" style="166" customWidth="1"/>
    <col min="9733" max="9738" width="8.28515625" style="166" customWidth="1"/>
    <col min="9739" max="9739" width="9.42578125" style="166" customWidth="1"/>
    <col min="9740" max="9741" width="9.28515625" style="166" customWidth="1"/>
    <col min="9742" max="9752" width="8.28515625" style="166" customWidth="1"/>
    <col min="9753" max="9753" width="10.85546875" style="166" customWidth="1"/>
    <col min="9754" max="9971" width="9.140625" style="166"/>
    <col min="9972" max="9972" width="5.140625" style="166" customWidth="1"/>
    <col min="9973" max="9973" width="21.42578125" style="166" customWidth="1"/>
    <col min="9974" max="9974" width="11.140625" style="166" customWidth="1"/>
    <col min="9975" max="9975" width="9.42578125" style="166" customWidth="1"/>
    <col min="9976" max="9976" width="11.85546875" style="166" customWidth="1"/>
    <col min="9977" max="9977" width="10.42578125" style="166" customWidth="1"/>
    <col min="9978" max="9978" width="9.28515625" style="166" customWidth="1"/>
    <col min="9979" max="9979" width="11.28515625" style="166" customWidth="1"/>
    <col min="9980" max="9981" width="8.28515625" style="166" customWidth="1"/>
    <col min="9982" max="9982" width="9.42578125" style="166" customWidth="1"/>
    <col min="9983" max="9983" width="10.5703125" style="166" customWidth="1"/>
    <col min="9984" max="9984" width="10.5703125" style="166" bestFit="1" customWidth="1"/>
    <col min="9985" max="9985" width="10.5703125" style="166" customWidth="1"/>
    <col min="9986" max="9986" width="8.28515625" style="166" customWidth="1"/>
    <col min="9987" max="9987" width="10.28515625" style="166" bestFit="1" customWidth="1"/>
    <col min="9988" max="9988" width="9.5703125" style="166" customWidth="1"/>
    <col min="9989" max="9994" width="8.28515625" style="166" customWidth="1"/>
    <col min="9995" max="9995" width="9.42578125" style="166" customWidth="1"/>
    <col min="9996" max="9997" width="9.28515625" style="166" customWidth="1"/>
    <col min="9998" max="10008" width="8.28515625" style="166" customWidth="1"/>
    <col min="10009" max="10009" width="10.85546875" style="166" customWidth="1"/>
    <col min="10010" max="10227" width="9.140625" style="166"/>
    <col min="10228" max="10228" width="5.140625" style="166" customWidth="1"/>
    <col min="10229" max="10229" width="21.42578125" style="166" customWidth="1"/>
    <col min="10230" max="10230" width="11.140625" style="166" customWidth="1"/>
    <col min="10231" max="10231" width="9.42578125" style="166" customWidth="1"/>
    <col min="10232" max="10232" width="11.85546875" style="166" customWidth="1"/>
    <col min="10233" max="10233" width="10.42578125" style="166" customWidth="1"/>
    <col min="10234" max="10234" width="9.28515625" style="166" customWidth="1"/>
    <col min="10235" max="10235" width="11.28515625" style="166" customWidth="1"/>
    <col min="10236" max="10237" width="8.28515625" style="166" customWidth="1"/>
    <col min="10238" max="10238" width="9.42578125" style="166" customWidth="1"/>
    <col min="10239" max="10239" width="10.5703125" style="166" customWidth="1"/>
    <col min="10240" max="10240" width="10.5703125" style="166" bestFit="1" customWidth="1"/>
    <col min="10241" max="10241" width="10.5703125" style="166" customWidth="1"/>
    <col min="10242" max="10242" width="8.28515625" style="166" customWidth="1"/>
    <col min="10243" max="10243" width="10.28515625" style="166" bestFit="1" customWidth="1"/>
    <col min="10244" max="10244" width="9.5703125" style="166" customWidth="1"/>
    <col min="10245" max="10250" width="8.28515625" style="166" customWidth="1"/>
    <col min="10251" max="10251" width="9.42578125" style="166" customWidth="1"/>
    <col min="10252" max="10253" width="9.28515625" style="166" customWidth="1"/>
    <col min="10254" max="10264" width="8.28515625" style="166" customWidth="1"/>
    <col min="10265" max="10265" width="10.85546875" style="166" customWidth="1"/>
    <col min="10266" max="10483" width="9.140625" style="166"/>
    <col min="10484" max="10484" width="5.140625" style="166" customWidth="1"/>
    <col min="10485" max="10485" width="21.42578125" style="166" customWidth="1"/>
    <col min="10486" max="10486" width="11.140625" style="166" customWidth="1"/>
    <col min="10487" max="10487" width="9.42578125" style="166" customWidth="1"/>
    <col min="10488" max="10488" width="11.85546875" style="166" customWidth="1"/>
    <col min="10489" max="10489" width="10.42578125" style="166" customWidth="1"/>
    <col min="10490" max="10490" width="9.28515625" style="166" customWidth="1"/>
    <col min="10491" max="10491" width="11.28515625" style="166" customWidth="1"/>
    <col min="10492" max="10493" width="8.28515625" style="166" customWidth="1"/>
    <col min="10494" max="10494" width="9.42578125" style="166" customWidth="1"/>
    <col min="10495" max="10495" width="10.5703125" style="166" customWidth="1"/>
    <col min="10496" max="10496" width="10.5703125" style="166" bestFit="1" customWidth="1"/>
    <col min="10497" max="10497" width="10.5703125" style="166" customWidth="1"/>
    <col min="10498" max="10498" width="8.28515625" style="166" customWidth="1"/>
    <col min="10499" max="10499" width="10.28515625" style="166" bestFit="1" customWidth="1"/>
    <col min="10500" max="10500" width="9.5703125" style="166" customWidth="1"/>
    <col min="10501" max="10506" width="8.28515625" style="166" customWidth="1"/>
    <col min="10507" max="10507" width="9.42578125" style="166" customWidth="1"/>
    <col min="10508" max="10509" width="9.28515625" style="166" customWidth="1"/>
    <col min="10510" max="10520" width="8.28515625" style="166" customWidth="1"/>
    <col min="10521" max="10521" width="10.85546875" style="166" customWidth="1"/>
    <col min="10522" max="10739" width="9.140625" style="166"/>
    <col min="10740" max="10740" width="5.140625" style="166" customWidth="1"/>
    <col min="10741" max="10741" width="21.42578125" style="166" customWidth="1"/>
    <col min="10742" max="10742" width="11.140625" style="166" customWidth="1"/>
    <col min="10743" max="10743" width="9.42578125" style="166" customWidth="1"/>
    <col min="10744" max="10744" width="11.85546875" style="166" customWidth="1"/>
    <col min="10745" max="10745" width="10.42578125" style="166" customWidth="1"/>
    <col min="10746" max="10746" width="9.28515625" style="166" customWidth="1"/>
    <col min="10747" max="10747" width="11.28515625" style="166" customWidth="1"/>
    <col min="10748" max="10749" width="8.28515625" style="166" customWidth="1"/>
    <col min="10750" max="10750" width="9.42578125" style="166" customWidth="1"/>
    <col min="10751" max="10751" width="10.5703125" style="166" customWidth="1"/>
    <col min="10752" max="10752" width="10.5703125" style="166" bestFit="1" customWidth="1"/>
    <col min="10753" max="10753" width="10.5703125" style="166" customWidth="1"/>
    <col min="10754" max="10754" width="8.28515625" style="166" customWidth="1"/>
    <col min="10755" max="10755" width="10.28515625" style="166" bestFit="1" customWidth="1"/>
    <col min="10756" max="10756" width="9.5703125" style="166" customWidth="1"/>
    <col min="10757" max="10762" width="8.28515625" style="166" customWidth="1"/>
    <col min="10763" max="10763" width="9.42578125" style="166" customWidth="1"/>
    <col min="10764" max="10765" width="9.28515625" style="166" customWidth="1"/>
    <col min="10766" max="10776" width="8.28515625" style="166" customWidth="1"/>
    <col min="10777" max="10777" width="10.85546875" style="166" customWidth="1"/>
    <col min="10778" max="10995" width="9.140625" style="166"/>
    <col min="10996" max="10996" width="5.140625" style="166" customWidth="1"/>
    <col min="10997" max="10997" width="21.42578125" style="166" customWidth="1"/>
    <col min="10998" max="10998" width="11.140625" style="166" customWidth="1"/>
    <col min="10999" max="10999" width="9.42578125" style="166" customWidth="1"/>
    <col min="11000" max="11000" width="11.85546875" style="166" customWidth="1"/>
    <col min="11001" max="11001" width="10.42578125" style="166" customWidth="1"/>
    <col min="11002" max="11002" width="9.28515625" style="166" customWidth="1"/>
    <col min="11003" max="11003" width="11.28515625" style="166" customWidth="1"/>
    <col min="11004" max="11005" width="8.28515625" style="166" customWidth="1"/>
    <col min="11006" max="11006" width="9.42578125" style="166" customWidth="1"/>
    <col min="11007" max="11007" width="10.5703125" style="166" customWidth="1"/>
    <col min="11008" max="11008" width="10.5703125" style="166" bestFit="1" customWidth="1"/>
    <col min="11009" max="11009" width="10.5703125" style="166" customWidth="1"/>
    <col min="11010" max="11010" width="8.28515625" style="166" customWidth="1"/>
    <col min="11011" max="11011" width="10.28515625" style="166" bestFit="1" customWidth="1"/>
    <col min="11012" max="11012" width="9.5703125" style="166" customWidth="1"/>
    <col min="11013" max="11018" width="8.28515625" style="166" customWidth="1"/>
    <col min="11019" max="11019" width="9.42578125" style="166" customWidth="1"/>
    <col min="11020" max="11021" width="9.28515625" style="166" customWidth="1"/>
    <col min="11022" max="11032" width="8.28515625" style="166" customWidth="1"/>
    <col min="11033" max="11033" width="10.85546875" style="166" customWidth="1"/>
    <col min="11034" max="11251" width="9.140625" style="166"/>
    <col min="11252" max="11252" width="5.140625" style="166" customWidth="1"/>
    <col min="11253" max="11253" width="21.42578125" style="166" customWidth="1"/>
    <col min="11254" max="11254" width="11.140625" style="166" customWidth="1"/>
    <col min="11255" max="11255" width="9.42578125" style="166" customWidth="1"/>
    <col min="11256" max="11256" width="11.85546875" style="166" customWidth="1"/>
    <col min="11257" max="11257" width="10.42578125" style="166" customWidth="1"/>
    <col min="11258" max="11258" width="9.28515625" style="166" customWidth="1"/>
    <col min="11259" max="11259" width="11.28515625" style="166" customWidth="1"/>
    <col min="11260" max="11261" width="8.28515625" style="166" customWidth="1"/>
    <col min="11262" max="11262" width="9.42578125" style="166" customWidth="1"/>
    <col min="11263" max="11263" width="10.5703125" style="166" customWidth="1"/>
    <col min="11264" max="11264" width="10.5703125" style="166" bestFit="1" customWidth="1"/>
    <col min="11265" max="11265" width="10.5703125" style="166" customWidth="1"/>
    <col min="11266" max="11266" width="8.28515625" style="166" customWidth="1"/>
    <col min="11267" max="11267" width="10.28515625" style="166" bestFit="1" customWidth="1"/>
    <col min="11268" max="11268" width="9.5703125" style="166" customWidth="1"/>
    <col min="11269" max="11274" width="8.28515625" style="166" customWidth="1"/>
    <col min="11275" max="11275" width="9.42578125" style="166" customWidth="1"/>
    <col min="11276" max="11277" width="9.28515625" style="166" customWidth="1"/>
    <col min="11278" max="11288" width="8.28515625" style="166" customWidth="1"/>
    <col min="11289" max="11289" width="10.85546875" style="166" customWidth="1"/>
    <col min="11290" max="11507" width="9.140625" style="166"/>
    <col min="11508" max="11508" width="5.140625" style="166" customWidth="1"/>
    <col min="11509" max="11509" width="21.42578125" style="166" customWidth="1"/>
    <col min="11510" max="11510" width="11.140625" style="166" customWidth="1"/>
    <col min="11511" max="11511" width="9.42578125" style="166" customWidth="1"/>
    <col min="11512" max="11512" width="11.85546875" style="166" customWidth="1"/>
    <col min="11513" max="11513" width="10.42578125" style="166" customWidth="1"/>
    <col min="11514" max="11514" width="9.28515625" style="166" customWidth="1"/>
    <col min="11515" max="11515" width="11.28515625" style="166" customWidth="1"/>
    <col min="11516" max="11517" width="8.28515625" style="166" customWidth="1"/>
    <col min="11518" max="11518" width="9.42578125" style="166" customWidth="1"/>
    <col min="11519" max="11519" width="10.5703125" style="166" customWidth="1"/>
    <col min="11520" max="11520" width="10.5703125" style="166" bestFit="1" customWidth="1"/>
    <col min="11521" max="11521" width="10.5703125" style="166" customWidth="1"/>
    <col min="11522" max="11522" width="8.28515625" style="166" customWidth="1"/>
    <col min="11523" max="11523" width="10.28515625" style="166" bestFit="1" customWidth="1"/>
    <col min="11524" max="11524" width="9.5703125" style="166" customWidth="1"/>
    <col min="11525" max="11530" width="8.28515625" style="166" customWidth="1"/>
    <col min="11531" max="11531" width="9.42578125" style="166" customWidth="1"/>
    <col min="11532" max="11533" width="9.28515625" style="166" customWidth="1"/>
    <col min="11534" max="11544" width="8.28515625" style="166" customWidth="1"/>
    <col min="11545" max="11545" width="10.85546875" style="166" customWidth="1"/>
    <col min="11546" max="11763" width="9.140625" style="166"/>
    <col min="11764" max="11764" width="5.140625" style="166" customWidth="1"/>
    <col min="11765" max="11765" width="21.42578125" style="166" customWidth="1"/>
    <col min="11766" max="11766" width="11.140625" style="166" customWidth="1"/>
    <col min="11767" max="11767" width="9.42578125" style="166" customWidth="1"/>
    <col min="11768" max="11768" width="11.85546875" style="166" customWidth="1"/>
    <col min="11769" max="11769" width="10.42578125" style="166" customWidth="1"/>
    <col min="11770" max="11770" width="9.28515625" style="166" customWidth="1"/>
    <col min="11771" max="11771" width="11.28515625" style="166" customWidth="1"/>
    <col min="11772" max="11773" width="8.28515625" style="166" customWidth="1"/>
    <col min="11774" max="11774" width="9.42578125" style="166" customWidth="1"/>
    <col min="11775" max="11775" width="10.5703125" style="166" customWidth="1"/>
    <col min="11776" max="11776" width="10.5703125" style="166" bestFit="1" customWidth="1"/>
    <col min="11777" max="11777" width="10.5703125" style="166" customWidth="1"/>
    <col min="11778" max="11778" width="8.28515625" style="166" customWidth="1"/>
    <col min="11779" max="11779" width="10.28515625" style="166" bestFit="1" customWidth="1"/>
    <col min="11780" max="11780" width="9.5703125" style="166" customWidth="1"/>
    <col min="11781" max="11786" width="8.28515625" style="166" customWidth="1"/>
    <col min="11787" max="11787" width="9.42578125" style="166" customWidth="1"/>
    <col min="11788" max="11789" width="9.28515625" style="166" customWidth="1"/>
    <col min="11790" max="11800" width="8.28515625" style="166" customWidth="1"/>
    <col min="11801" max="11801" width="10.85546875" style="166" customWidth="1"/>
    <col min="11802" max="12019" width="9.140625" style="166"/>
    <col min="12020" max="12020" width="5.140625" style="166" customWidth="1"/>
    <col min="12021" max="12021" width="21.42578125" style="166" customWidth="1"/>
    <col min="12022" max="12022" width="11.140625" style="166" customWidth="1"/>
    <col min="12023" max="12023" width="9.42578125" style="166" customWidth="1"/>
    <col min="12024" max="12024" width="11.85546875" style="166" customWidth="1"/>
    <col min="12025" max="12025" width="10.42578125" style="166" customWidth="1"/>
    <col min="12026" max="12026" width="9.28515625" style="166" customWidth="1"/>
    <col min="12027" max="12027" width="11.28515625" style="166" customWidth="1"/>
    <col min="12028" max="12029" width="8.28515625" style="166" customWidth="1"/>
    <col min="12030" max="12030" width="9.42578125" style="166" customWidth="1"/>
    <col min="12031" max="12031" width="10.5703125" style="166" customWidth="1"/>
    <col min="12032" max="12032" width="10.5703125" style="166" bestFit="1" customWidth="1"/>
    <col min="12033" max="12033" width="10.5703125" style="166" customWidth="1"/>
    <col min="12034" max="12034" width="8.28515625" style="166" customWidth="1"/>
    <col min="12035" max="12035" width="10.28515625" style="166" bestFit="1" customWidth="1"/>
    <col min="12036" max="12036" width="9.5703125" style="166" customWidth="1"/>
    <col min="12037" max="12042" width="8.28515625" style="166" customWidth="1"/>
    <col min="12043" max="12043" width="9.42578125" style="166" customWidth="1"/>
    <col min="12044" max="12045" width="9.28515625" style="166" customWidth="1"/>
    <col min="12046" max="12056" width="8.28515625" style="166" customWidth="1"/>
    <col min="12057" max="12057" width="10.85546875" style="166" customWidth="1"/>
    <col min="12058" max="12275" width="9.140625" style="166"/>
    <col min="12276" max="12276" width="5.140625" style="166" customWidth="1"/>
    <col min="12277" max="12277" width="21.42578125" style="166" customWidth="1"/>
    <col min="12278" max="12278" width="11.140625" style="166" customWidth="1"/>
    <col min="12279" max="12279" width="9.42578125" style="166" customWidth="1"/>
    <col min="12280" max="12280" width="11.85546875" style="166" customWidth="1"/>
    <col min="12281" max="12281" width="10.42578125" style="166" customWidth="1"/>
    <col min="12282" max="12282" width="9.28515625" style="166" customWidth="1"/>
    <col min="12283" max="12283" width="11.28515625" style="166" customWidth="1"/>
    <col min="12284" max="12285" width="8.28515625" style="166" customWidth="1"/>
    <col min="12286" max="12286" width="9.42578125" style="166" customWidth="1"/>
    <col min="12287" max="12287" width="10.5703125" style="166" customWidth="1"/>
    <col min="12288" max="12288" width="10.5703125" style="166" bestFit="1" customWidth="1"/>
    <col min="12289" max="12289" width="10.5703125" style="166" customWidth="1"/>
    <col min="12290" max="12290" width="8.28515625" style="166" customWidth="1"/>
    <col min="12291" max="12291" width="10.28515625" style="166" bestFit="1" customWidth="1"/>
    <col min="12292" max="12292" width="9.5703125" style="166" customWidth="1"/>
    <col min="12293" max="12298" width="8.28515625" style="166" customWidth="1"/>
    <col min="12299" max="12299" width="9.42578125" style="166" customWidth="1"/>
    <col min="12300" max="12301" width="9.28515625" style="166" customWidth="1"/>
    <col min="12302" max="12312" width="8.28515625" style="166" customWidth="1"/>
    <col min="12313" max="12313" width="10.85546875" style="166" customWidth="1"/>
    <col min="12314" max="12531" width="9.140625" style="166"/>
    <col min="12532" max="12532" width="5.140625" style="166" customWidth="1"/>
    <col min="12533" max="12533" width="21.42578125" style="166" customWidth="1"/>
    <col min="12534" max="12534" width="11.140625" style="166" customWidth="1"/>
    <col min="12535" max="12535" width="9.42578125" style="166" customWidth="1"/>
    <col min="12536" max="12536" width="11.85546875" style="166" customWidth="1"/>
    <col min="12537" max="12537" width="10.42578125" style="166" customWidth="1"/>
    <col min="12538" max="12538" width="9.28515625" style="166" customWidth="1"/>
    <col min="12539" max="12539" width="11.28515625" style="166" customWidth="1"/>
    <col min="12540" max="12541" width="8.28515625" style="166" customWidth="1"/>
    <col min="12542" max="12542" width="9.42578125" style="166" customWidth="1"/>
    <col min="12543" max="12543" width="10.5703125" style="166" customWidth="1"/>
    <col min="12544" max="12544" width="10.5703125" style="166" bestFit="1" customWidth="1"/>
    <col min="12545" max="12545" width="10.5703125" style="166" customWidth="1"/>
    <col min="12546" max="12546" width="8.28515625" style="166" customWidth="1"/>
    <col min="12547" max="12547" width="10.28515625" style="166" bestFit="1" customWidth="1"/>
    <col min="12548" max="12548" width="9.5703125" style="166" customWidth="1"/>
    <col min="12549" max="12554" width="8.28515625" style="166" customWidth="1"/>
    <col min="12555" max="12555" width="9.42578125" style="166" customWidth="1"/>
    <col min="12556" max="12557" width="9.28515625" style="166" customWidth="1"/>
    <col min="12558" max="12568" width="8.28515625" style="166" customWidth="1"/>
    <col min="12569" max="12569" width="10.85546875" style="166" customWidth="1"/>
    <col min="12570" max="12787" width="9.140625" style="166"/>
    <col min="12788" max="12788" width="5.140625" style="166" customWidth="1"/>
    <col min="12789" max="12789" width="21.42578125" style="166" customWidth="1"/>
    <col min="12790" max="12790" width="11.140625" style="166" customWidth="1"/>
    <col min="12791" max="12791" width="9.42578125" style="166" customWidth="1"/>
    <col min="12792" max="12792" width="11.85546875" style="166" customWidth="1"/>
    <col min="12793" max="12793" width="10.42578125" style="166" customWidth="1"/>
    <col min="12794" max="12794" width="9.28515625" style="166" customWidth="1"/>
    <col min="12795" max="12795" width="11.28515625" style="166" customWidth="1"/>
    <col min="12796" max="12797" width="8.28515625" style="166" customWidth="1"/>
    <col min="12798" max="12798" width="9.42578125" style="166" customWidth="1"/>
    <col min="12799" max="12799" width="10.5703125" style="166" customWidth="1"/>
    <col min="12800" max="12800" width="10.5703125" style="166" bestFit="1" customWidth="1"/>
    <col min="12801" max="12801" width="10.5703125" style="166" customWidth="1"/>
    <col min="12802" max="12802" width="8.28515625" style="166" customWidth="1"/>
    <col min="12803" max="12803" width="10.28515625" style="166" bestFit="1" customWidth="1"/>
    <col min="12804" max="12804" width="9.5703125" style="166" customWidth="1"/>
    <col min="12805" max="12810" width="8.28515625" style="166" customWidth="1"/>
    <col min="12811" max="12811" width="9.42578125" style="166" customWidth="1"/>
    <col min="12812" max="12813" width="9.28515625" style="166" customWidth="1"/>
    <col min="12814" max="12824" width="8.28515625" style="166" customWidth="1"/>
    <col min="12825" max="12825" width="10.85546875" style="166" customWidth="1"/>
    <col min="12826" max="13043" width="9.140625" style="166"/>
    <col min="13044" max="13044" width="5.140625" style="166" customWidth="1"/>
    <col min="13045" max="13045" width="21.42578125" style="166" customWidth="1"/>
    <col min="13046" max="13046" width="11.140625" style="166" customWidth="1"/>
    <col min="13047" max="13047" width="9.42578125" style="166" customWidth="1"/>
    <col min="13048" max="13048" width="11.85546875" style="166" customWidth="1"/>
    <col min="13049" max="13049" width="10.42578125" style="166" customWidth="1"/>
    <col min="13050" max="13050" width="9.28515625" style="166" customWidth="1"/>
    <col min="13051" max="13051" width="11.28515625" style="166" customWidth="1"/>
    <col min="13052" max="13053" width="8.28515625" style="166" customWidth="1"/>
    <col min="13054" max="13054" width="9.42578125" style="166" customWidth="1"/>
    <col min="13055" max="13055" width="10.5703125" style="166" customWidth="1"/>
    <col min="13056" max="13056" width="10.5703125" style="166" bestFit="1" customWidth="1"/>
    <col min="13057" max="13057" width="10.5703125" style="166" customWidth="1"/>
    <col min="13058" max="13058" width="8.28515625" style="166" customWidth="1"/>
    <col min="13059" max="13059" width="10.28515625" style="166" bestFit="1" customWidth="1"/>
    <col min="13060" max="13060" width="9.5703125" style="166" customWidth="1"/>
    <col min="13061" max="13066" width="8.28515625" style="166" customWidth="1"/>
    <col min="13067" max="13067" width="9.42578125" style="166" customWidth="1"/>
    <col min="13068" max="13069" width="9.28515625" style="166" customWidth="1"/>
    <col min="13070" max="13080" width="8.28515625" style="166" customWidth="1"/>
    <col min="13081" max="13081" width="10.85546875" style="166" customWidth="1"/>
    <col min="13082" max="13299" width="9.140625" style="166"/>
    <col min="13300" max="13300" width="5.140625" style="166" customWidth="1"/>
    <col min="13301" max="13301" width="21.42578125" style="166" customWidth="1"/>
    <col min="13302" max="13302" width="11.140625" style="166" customWidth="1"/>
    <col min="13303" max="13303" width="9.42578125" style="166" customWidth="1"/>
    <col min="13304" max="13304" width="11.85546875" style="166" customWidth="1"/>
    <col min="13305" max="13305" width="10.42578125" style="166" customWidth="1"/>
    <col min="13306" max="13306" width="9.28515625" style="166" customWidth="1"/>
    <col min="13307" max="13307" width="11.28515625" style="166" customWidth="1"/>
    <col min="13308" max="13309" width="8.28515625" style="166" customWidth="1"/>
    <col min="13310" max="13310" width="9.42578125" style="166" customWidth="1"/>
    <col min="13311" max="13311" width="10.5703125" style="166" customWidth="1"/>
    <col min="13312" max="13312" width="10.5703125" style="166" bestFit="1" customWidth="1"/>
    <col min="13313" max="13313" width="10.5703125" style="166" customWidth="1"/>
    <col min="13314" max="13314" width="8.28515625" style="166" customWidth="1"/>
    <col min="13315" max="13315" width="10.28515625" style="166" bestFit="1" customWidth="1"/>
    <col min="13316" max="13316" width="9.5703125" style="166" customWidth="1"/>
    <col min="13317" max="13322" width="8.28515625" style="166" customWidth="1"/>
    <col min="13323" max="13323" width="9.42578125" style="166" customWidth="1"/>
    <col min="13324" max="13325" width="9.28515625" style="166" customWidth="1"/>
    <col min="13326" max="13336" width="8.28515625" style="166" customWidth="1"/>
    <col min="13337" max="13337" width="10.85546875" style="166" customWidth="1"/>
    <col min="13338" max="13555" width="9.140625" style="166"/>
    <col min="13556" max="13556" width="5.140625" style="166" customWidth="1"/>
    <col min="13557" max="13557" width="21.42578125" style="166" customWidth="1"/>
    <col min="13558" max="13558" width="11.140625" style="166" customWidth="1"/>
    <col min="13559" max="13559" width="9.42578125" style="166" customWidth="1"/>
    <col min="13560" max="13560" width="11.85546875" style="166" customWidth="1"/>
    <col min="13561" max="13561" width="10.42578125" style="166" customWidth="1"/>
    <col min="13562" max="13562" width="9.28515625" style="166" customWidth="1"/>
    <col min="13563" max="13563" width="11.28515625" style="166" customWidth="1"/>
    <col min="13564" max="13565" width="8.28515625" style="166" customWidth="1"/>
    <col min="13566" max="13566" width="9.42578125" style="166" customWidth="1"/>
    <col min="13567" max="13567" width="10.5703125" style="166" customWidth="1"/>
    <col min="13568" max="13568" width="10.5703125" style="166" bestFit="1" customWidth="1"/>
    <col min="13569" max="13569" width="10.5703125" style="166" customWidth="1"/>
    <col min="13570" max="13570" width="8.28515625" style="166" customWidth="1"/>
    <col min="13571" max="13571" width="10.28515625" style="166" bestFit="1" customWidth="1"/>
    <col min="13572" max="13572" width="9.5703125" style="166" customWidth="1"/>
    <col min="13573" max="13578" width="8.28515625" style="166" customWidth="1"/>
    <col min="13579" max="13579" width="9.42578125" style="166" customWidth="1"/>
    <col min="13580" max="13581" width="9.28515625" style="166" customWidth="1"/>
    <col min="13582" max="13592" width="8.28515625" style="166" customWidth="1"/>
    <col min="13593" max="13593" width="10.85546875" style="166" customWidth="1"/>
    <col min="13594" max="13811" width="9.140625" style="166"/>
    <col min="13812" max="13812" width="5.140625" style="166" customWidth="1"/>
    <col min="13813" max="13813" width="21.42578125" style="166" customWidth="1"/>
    <col min="13814" max="13814" width="11.140625" style="166" customWidth="1"/>
    <col min="13815" max="13815" width="9.42578125" style="166" customWidth="1"/>
    <col min="13816" max="13816" width="11.85546875" style="166" customWidth="1"/>
    <col min="13817" max="13817" width="10.42578125" style="166" customWidth="1"/>
    <col min="13818" max="13818" width="9.28515625" style="166" customWidth="1"/>
    <col min="13819" max="13819" width="11.28515625" style="166" customWidth="1"/>
    <col min="13820" max="13821" width="8.28515625" style="166" customWidth="1"/>
    <col min="13822" max="13822" width="9.42578125" style="166" customWidth="1"/>
    <col min="13823" max="13823" width="10.5703125" style="166" customWidth="1"/>
    <col min="13824" max="13824" width="10.5703125" style="166" bestFit="1" customWidth="1"/>
    <col min="13825" max="13825" width="10.5703125" style="166" customWidth="1"/>
    <col min="13826" max="13826" width="8.28515625" style="166" customWidth="1"/>
    <col min="13827" max="13827" width="10.28515625" style="166" bestFit="1" customWidth="1"/>
    <col min="13828" max="13828" width="9.5703125" style="166" customWidth="1"/>
    <col min="13829" max="13834" width="8.28515625" style="166" customWidth="1"/>
    <col min="13835" max="13835" width="9.42578125" style="166" customWidth="1"/>
    <col min="13836" max="13837" width="9.28515625" style="166" customWidth="1"/>
    <col min="13838" max="13848" width="8.28515625" style="166" customWidth="1"/>
    <col min="13849" max="13849" width="10.85546875" style="166" customWidth="1"/>
    <col min="13850" max="14067" width="9.140625" style="166"/>
    <col min="14068" max="14068" width="5.140625" style="166" customWidth="1"/>
    <col min="14069" max="14069" width="21.42578125" style="166" customWidth="1"/>
    <col min="14070" max="14070" width="11.140625" style="166" customWidth="1"/>
    <col min="14071" max="14071" width="9.42578125" style="166" customWidth="1"/>
    <col min="14072" max="14072" width="11.85546875" style="166" customWidth="1"/>
    <col min="14073" max="14073" width="10.42578125" style="166" customWidth="1"/>
    <col min="14074" max="14074" width="9.28515625" style="166" customWidth="1"/>
    <col min="14075" max="14075" width="11.28515625" style="166" customWidth="1"/>
    <col min="14076" max="14077" width="8.28515625" style="166" customWidth="1"/>
    <col min="14078" max="14078" width="9.42578125" style="166" customWidth="1"/>
    <col min="14079" max="14079" width="10.5703125" style="166" customWidth="1"/>
    <col min="14080" max="14080" width="10.5703125" style="166" bestFit="1" customWidth="1"/>
    <col min="14081" max="14081" width="10.5703125" style="166" customWidth="1"/>
    <col min="14082" max="14082" width="8.28515625" style="166" customWidth="1"/>
    <col min="14083" max="14083" width="10.28515625" style="166" bestFit="1" customWidth="1"/>
    <col min="14084" max="14084" width="9.5703125" style="166" customWidth="1"/>
    <col min="14085" max="14090" width="8.28515625" style="166" customWidth="1"/>
    <col min="14091" max="14091" width="9.42578125" style="166" customWidth="1"/>
    <col min="14092" max="14093" width="9.28515625" style="166" customWidth="1"/>
    <col min="14094" max="14104" width="8.28515625" style="166" customWidth="1"/>
    <col min="14105" max="14105" width="10.85546875" style="166" customWidth="1"/>
    <col min="14106" max="14323" width="9.140625" style="166"/>
    <col min="14324" max="14324" width="5.140625" style="166" customWidth="1"/>
    <col min="14325" max="14325" width="21.42578125" style="166" customWidth="1"/>
    <col min="14326" max="14326" width="11.140625" style="166" customWidth="1"/>
    <col min="14327" max="14327" width="9.42578125" style="166" customWidth="1"/>
    <col min="14328" max="14328" width="11.85546875" style="166" customWidth="1"/>
    <col min="14329" max="14329" width="10.42578125" style="166" customWidth="1"/>
    <col min="14330" max="14330" width="9.28515625" style="166" customWidth="1"/>
    <col min="14331" max="14331" width="11.28515625" style="166" customWidth="1"/>
    <col min="14332" max="14333" width="8.28515625" style="166" customWidth="1"/>
    <col min="14334" max="14334" width="9.42578125" style="166" customWidth="1"/>
    <col min="14335" max="14335" width="10.5703125" style="166" customWidth="1"/>
    <col min="14336" max="14336" width="10.5703125" style="166" bestFit="1" customWidth="1"/>
    <col min="14337" max="14337" width="10.5703125" style="166" customWidth="1"/>
    <col min="14338" max="14338" width="8.28515625" style="166" customWidth="1"/>
    <col min="14339" max="14339" width="10.28515625" style="166" bestFit="1" customWidth="1"/>
    <col min="14340" max="14340" width="9.5703125" style="166" customWidth="1"/>
    <col min="14341" max="14346" width="8.28515625" style="166" customWidth="1"/>
    <col min="14347" max="14347" width="9.42578125" style="166" customWidth="1"/>
    <col min="14348" max="14349" width="9.28515625" style="166" customWidth="1"/>
    <col min="14350" max="14360" width="8.28515625" style="166" customWidth="1"/>
    <col min="14361" max="14361" width="10.85546875" style="166" customWidth="1"/>
    <col min="14362" max="14579" width="9.140625" style="166"/>
    <col min="14580" max="14580" width="5.140625" style="166" customWidth="1"/>
    <col min="14581" max="14581" width="21.42578125" style="166" customWidth="1"/>
    <col min="14582" max="14582" width="11.140625" style="166" customWidth="1"/>
    <col min="14583" max="14583" width="9.42578125" style="166" customWidth="1"/>
    <col min="14584" max="14584" width="11.85546875" style="166" customWidth="1"/>
    <col min="14585" max="14585" width="10.42578125" style="166" customWidth="1"/>
    <col min="14586" max="14586" width="9.28515625" style="166" customWidth="1"/>
    <col min="14587" max="14587" width="11.28515625" style="166" customWidth="1"/>
    <col min="14588" max="14589" width="8.28515625" style="166" customWidth="1"/>
    <col min="14590" max="14590" width="9.42578125" style="166" customWidth="1"/>
    <col min="14591" max="14591" width="10.5703125" style="166" customWidth="1"/>
    <col min="14592" max="14592" width="10.5703125" style="166" bestFit="1" customWidth="1"/>
    <col min="14593" max="14593" width="10.5703125" style="166" customWidth="1"/>
    <col min="14594" max="14594" width="8.28515625" style="166" customWidth="1"/>
    <col min="14595" max="14595" width="10.28515625" style="166" bestFit="1" customWidth="1"/>
    <col min="14596" max="14596" width="9.5703125" style="166" customWidth="1"/>
    <col min="14597" max="14602" width="8.28515625" style="166" customWidth="1"/>
    <col min="14603" max="14603" width="9.42578125" style="166" customWidth="1"/>
    <col min="14604" max="14605" width="9.28515625" style="166" customWidth="1"/>
    <col min="14606" max="14616" width="8.28515625" style="166" customWidth="1"/>
    <col min="14617" max="14617" width="10.85546875" style="166" customWidth="1"/>
    <col min="14618" max="14835" width="9.140625" style="166"/>
    <col min="14836" max="14836" width="5.140625" style="166" customWidth="1"/>
    <col min="14837" max="14837" width="21.42578125" style="166" customWidth="1"/>
    <col min="14838" max="14838" width="11.140625" style="166" customWidth="1"/>
    <col min="14839" max="14839" width="9.42578125" style="166" customWidth="1"/>
    <col min="14840" max="14840" width="11.85546875" style="166" customWidth="1"/>
    <col min="14841" max="14841" width="10.42578125" style="166" customWidth="1"/>
    <col min="14842" max="14842" width="9.28515625" style="166" customWidth="1"/>
    <col min="14843" max="14843" width="11.28515625" style="166" customWidth="1"/>
    <col min="14844" max="14845" width="8.28515625" style="166" customWidth="1"/>
    <col min="14846" max="14846" width="9.42578125" style="166" customWidth="1"/>
    <col min="14847" max="14847" width="10.5703125" style="166" customWidth="1"/>
    <col min="14848" max="14848" width="10.5703125" style="166" bestFit="1" customWidth="1"/>
    <col min="14849" max="14849" width="10.5703125" style="166" customWidth="1"/>
    <col min="14850" max="14850" width="8.28515625" style="166" customWidth="1"/>
    <col min="14851" max="14851" width="10.28515625" style="166" bestFit="1" customWidth="1"/>
    <col min="14852" max="14852" width="9.5703125" style="166" customWidth="1"/>
    <col min="14853" max="14858" width="8.28515625" style="166" customWidth="1"/>
    <col min="14859" max="14859" width="9.42578125" style="166" customWidth="1"/>
    <col min="14860" max="14861" width="9.28515625" style="166" customWidth="1"/>
    <col min="14862" max="14872" width="8.28515625" style="166" customWidth="1"/>
    <col min="14873" max="14873" width="10.85546875" style="166" customWidth="1"/>
    <col min="14874" max="15091" width="9.140625" style="166"/>
    <col min="15092" max="15092" width="5.140625" style="166" customWidth="1"/>
    <col min="15093" max="15093" width="21.42578125" style="166" customWidth="1"/>
    <col min="15094" max="15094" width="11.140625" style="166" customWidth="1"/>
    <col min="15095" max="15095" width="9.42578125" style="166" customWidth="1"/>
    <col min="15096" max="15096" width="11.85546875" style="166" customWidth="1"/>
    <col min="15097" max="15097" width="10.42578125" style="166" customWidth="1"/>
    <col min="15098" max="15098" width="9.28515625" style="166" customWidth="1"/>
    <col min="15099" max="15099" width="11.28515625" style="166" customWidth="1"/>
    <col min="15100" max="15101" width="8.28515625" style="166" customWidth="1"/>
    <col min="15102" max="15102" width="9.42578125" style="166" customWidth="1"/>
    <col min="15103" max="15103" width="10.5703125" style="166" customWidth="1"/>
    <col min="15104" max="15104" width="10.5703125" style="166" bestFit="1" customWidth="1"/>
    <col min="15105" max="15105" width="10.5703125" style="166" customWidth="1"/>
    <col min="15106" max="15106" width="8.28515625" style="166" customWidth="1"/>
    <col min="15107" max="15107" width="10.28515625" style="166" bestFit="1" customWidth="1"/>
    <col min="15108" max="15108" width="9.5703125" style="166" customWidth="1"/>
    <col min="15109" max="15114" width="8.28515625" style="166" customWidth="1"/>
    <col min="15115" max="15115" width="9.42578125" style="166" customWidth="1"/>
    <col min="15116" max="15117" width="9.28515625" style="166" customWidth="1"/>
    <col min="15118" max="15128" width="8.28515625" style="166" customWidth="1"/>
    <col min="15129" max="15129" width="10.85546875" style="166" customWidth="1"/>
    <col min="15130" max="15347" width="9.140625" style="166"/>
    <col min="15348" max="15348" width="5.140625" style="166" customWidth="1"/>
    <col min="15349" max="15349" width="21.42578125" style="166" customWidth="1"/>
    <col min="15350" max="15350" width="11.140625" style="166" customWidth="1"/>
    <col min="15351" max="15351" width="9.42578125" style="166" customWidth="1"/>
    <col min="15352" max="15352" width="11.85546875" style="166" customWidth="1"/>
    <col min="15353" max="15353" width="10.42578125" style="166" customWidth="1"/>
    <col min="15354" max="15354" width="9.28515625" style="166" customWidth="1"/>
    <col min="15355" max="15355" width="11.28515625" style="166" customWidth="1"/>
    <col min="15356" max="15357" width="8.28515625" style="166" customWidth="1"/>
    <col min="15358" max="15358" width="9.42578125" style="166" customWidth="1"/>
    <col min="15359" max="15359" width="10.5703125" style="166" customWidth="1"/>
    <col min="15360" max="15360" width="10.5703125" style="166" bestFit="1" customWidth="1"/>
    <col min="15361" max="15361" width="10.5703125" style="166" customWidth="1"/>
    <col min="15362" max="15362" width="8.28515625" style="166" customWidth="1"/>
    <col min="15363" max="15363" width="10.28515625" style="166" bestFit="1" customWidth="1"/>
    <col min="15364" max="15364" width="9.5703125" style="166" customWidth="1"/>
    <col min="15365" max="15370" width="8.28515625" style="166" customWidth="1"/>
    <col min="15371" max="15371" width="9.42578125" style="166" customWidth="1"/>
    <col min="15372" max="15373" width="9.28515625" style="166" customWidth="1"/>
    <col min="15374" max="15384" width="8.28515625" style="166" customWidth="1"/>
    <col min="15385" max="15385" width="10.85546875" style="166" customWidth="1"/>
    <col min="15386" max="15603" width="9.140625" style="166"/>
    <col min="15604" max="15604" width="5.140625" style="166" customWidth="1"/>
    <col min="15605" max="15605" width="21.42578125" style="166" customWidth="1"/>
    <col min="15606" max="15606" width="11.140625" style="166" customWidth="1"/>
    <col min="15607" max="15607" width="9.42578125" style="166" customWidth="1"/>
    <col min="15608" max="15608" width="11.85546875" style="166" customWidth="1"/>
    <col min="15609" max="15609" width="10.42578125" style="166" customWidth="1"/>
    <col min="15610" max="15610" width="9.28515625" style="166" customWidth="1"/>
    <col min="15611" max="15611" width="11.28515625" style="166" customWidth="1"/>
    <col min="15612" max="15613" width="8.28515625" style="166" customWidth="1"/>
    <col min="15614" max="15614" width="9.42578125" style="166" customWidth="1"/>
    <col min="15615" max="15615" width="10.5703125" style="166" customWidth="1"/>
    <col min="15616" max="15616" width="10.5703125" style="166" bestFit="1" customWidth="1"/>
    <col min="15617" max="15617" width="10.5703125" style="166" customWidth="1"/>
    <col min="15618" max="15618" width="8.28515625" style="166" customWidth="1"/>
    <col min="15619" max="15619" width="10.28515625" style="166" bestFit="1" customWidth="1"/>
    <col min="15620" max="15620" width="9.5703125" style="166" customWidth="1"/>
    <col min="15621" max="15626" width="8.28515625" style="166" customWidth="1"/>
    <col min="15627" max="15627" width="9.42578125" style="166" customWidth="1"/>
    <col min="15628" max="15629" width="9.28515625" style="166" customWidth="1"/>
    <col min="15630" max="15640" width="8.28515625" style="166" customWidth="1"/>
    <col min="15641" max="15641" width="10.85546875" style="166" customWidth="1"/>
    <col min="15642" max="15859" width="9.140625" style="166"/>
    <col min="15860" max="15860" width="5.140625" style="166" customWidth="1"/>
    <col min="15861" max="15861" width="21.42578125" style="166" customWidth="1"/>
    <col min="15862" max="15862" width="11.140625" style="166" customWidth="1"/>
    <col min="15863" max="15863" width="9.42578125" style="166" customWidth="1"/>
    <col min="15864" max="15864" width="11.85546875" style="166" customWidth="1"/>
    <col min="15865" max="15865" width="10.42578125" style="166" customWidth="1"/>
    <col min="15866" max="15866" width="9.28515625" style="166" customWidth="1"/>
    <col min="15867" max="15867" width="11.28515625" style="166" customWidth="1"/>
    <col min="15868" max="15869" width="8.28515625" style="166" customWidth="1"/>
    <col min="15870" max="15870" width="9.42578125" style="166" customWidth="1"/>
    <col min="15871" max="15871" width="10.5703125" style="166" customWidth="1"/>
    <col min="15872" max="15872" width="10.5703125" style="166" bestFit="1" customWidth="1"/>
    <col min="15873" max="15873" width="10.5703125" style="166" customWidth="1"/>
    <col min="15874" max="15874" width="8.28515625" style="166" customWidth="1"/>
    <col min="15875" max="15875" width="10.28515625" style="166" bestFit="1" customWidth="1"/>
    <col min="15876" max="15876" width="9.5703125" style="166" customWidth="1"/>
    <col min="15877" max="15882" width="8.28515625" style="166" customWidth="1"/>
    <col min="15883" max="15883" width="9.42578125" style="166" customWidth="1"/>
    <col min="15884" max="15885" width="9.28515625" style="166" customWidth="1"/>
    <col min="15886" max="15896" width="8.28515625" style="166" customWidth="1"/>
    <col min="15897" max="15897" width="10.85546875" style="166" customWidth="1"/>
    <col min="15898" max="16115" width="9.140625" style="166"/>
    <col min="16116" max="16116" width="5.140625" style="166" customWidth="1"/>
    <col min="16117" max="16117" width="21.42578125" style="166" customWidth="1"/>
    <col min="16118" max="16118" width="11.140625" style="166" customWidth="1"/>
    <col min="16119" max="16119" width="9.42578125" style="166" customWidth="1"/>
    <col min="16120" max="16120" width="11.85546875" style="166" customWidth="1"/>
    <col min="16121" max="16121" width="10.42578125" style="166" customWidth="1"/>
    <col min="16122" max="16122" width="9.28515625" style="166" customWidth="1"/>
    <col min="16123" max="16123" width="11.28515625" style="166" customWidth="1"/>
    <col min="16124" max="16125" width="8.28515625" style="166" customWidth="1"/>
    <col min="16126" max="16126" width="9.42578125" style="166" customWidth="1"/>
    <col min="16127" max="16127" width="10.5703125" style="166" customWidth="1"/>
    <col min="16128" max="16128" width="10.5703125" style="166" bestFit="1" customWidth="1"/>
    <col min="16129" max="16129" width="10.5703125" style="166" customWidth="1"/>
    <col min="16130" max="16130" width="8.28515625" style="166" customWidth="1"/>
    <col min="16131" max="16131" width="10.28515625" style="166" bestFit="1" customWidth="1"/>
    <col min="16132" max="16132" width="9.5703125" style="166" customWidth="1"/>
    <col min="16133" max="16138" width="8.28515625" style="166" customWidth="1"/>
    <col min="16139" max="16139" width="9.42578125" style="166" customWidth="1"/>
    <col min="16140" max="16141" width="9.28515625" style="166" customWidth="1"/>
    <col min="16142" max="16152" width="8.28515625" style="166" customWidth="1"/>
    <col min="16153" max="16153" width="10.85546875" style="166" customWidth="1"/>
    <col min="16154" max="16384" width="9.140625" style="166"/>
  </cols>
  <sheetData>
    <row r="1" spans="1:38" s="163" customFormat="1" ht="17.25" customHeight="1" x14ac:dyDescent="0.25">
      <c r="A1" s="160"/>
      <c r="B1" s="50" t="s">
        <v>97</v>
      </c>
      <c r="C1" s="161" t="s">
        <v>98</v>
      </c>
      <c r="D1" s="162"/>
      <c r="E1" s="162"/>
      <c r="F1" s="162"/>
      <c r="G1" s="162"/>
      <c r="H1" s="162"/>
      <c r="I1" s="162" t="str">
        <f>C1</f>
        <v>ENROLMENT IN OPEN SCHOOL EDUCATION</v>
      </c>
      <c r="J1" s="162"/>
      <c r="K1" s="162"/>
      <c r="L1" s="162"/>
      <c r="M1" s="162"/>
      <c r="N1" s="162"/>
      <c r="O1" s="162" t="str">
        <f>C1</f>
        <v>ENROLMENT IN OPEN SCHOOL EDUCATION</v>
      </c>
      <c r="P1" s="162"/>
      <c r="Q1" s="162"/>
      <c r="R1" s="162"/>
      <c r="S1" s="162"/>
      <c r="T1" s="162"/>
      <c r="U1" s="162" t="str">
        <f>O1</f>
        <v>ENROLMENT IN OPEN SCHOOL EDUCATION</v>
      </c>
      <c r="V1" s="162"/>
      <c r="W1" s="162"/>
      <c r="X1" s="162"/>
      <c r="Y1" s="162"/>
      <c r="Z1" s="162"/>
      <c r="AA1" s="162" t="str">
        <f>O1</f>
        <v>ENROLMENT IN OPEN SCHOOL EDUCATION</v>
      </c>
      <c r="AB1" s="162"/>
      <c r="AC1" s="162"/>
      <c r="AD1" s="162"/>
      <c r="AE1" s="162"/>
      <c r="AF1" s="162"/>
      <c r="AG1" s="162" t="str">
        <f>AA1</f>
        <v>ENROLMENT IN OPEN SCHOOL EDUCATION</v>
      </c>
      <c r="AH1" s="162"/>
      <c r="AI1" s="162"/>
      <c r="AJ1" s="162"/>
      <c r="AK1" s="162"/>
      <c r="AL1" s="162"/>
    </row>
    <row r="2" spans="1:38" ht="20.25" customHeight="1" x14ac:dyDescent="0.25">
      <c r="A2" s="164"/>
      <c r="B2" s="164"/>
      <c r="C2" s="74" t="s">
        <v>101</v>
      </c>
      <c r="D2" s="165"/>
      <c r="E2" s="165"/>
      <c r="F2" s="165"/>
      <c r="G2" s="165"/>
      <c r="H2" s="165"/>
      <c r="I2" s="165" t="str">
        <f>C2</f>
        <v>All Categories</v>
      </c>
      <c r="J2" s="165"/>
      <c r="K2" s="165"/>
      <c r="L2" s="165"/>
      <c r="M2" s="165"/>
      <c r="N2" s="165"/>
      <c r="O2" s="74" t="s">
        <v>99</v>
      </c>
      <c r="P2" s="165"/>
      <c r="Q2" s="165"/>
      <c r="R2" s="165"/>
      <c r="S2" s="165"/>
      <c r="T2" s="165"/>
      <c r="U2" s="165" t="str">
        <f>O2</f>
        <v>Scheduled Caste</v>
      </c>
      <c r="V2" s="165"/>
      <c r="W2" s="165"/>
      <c r="X2" s="165"/>
      <c r="Y2" s="165"/>
      <c r="Z2" s="165"/>
      <c r="AA2" s="74" t="s">
        <v>100</v>
      </c>
      <c r="AB2" s="165"/>
      <c r="AC2" s="165"/>
      <c r="AD2" s="165"/>
      <c r="AE2" s="165"/>
      <c r="AF2" s="165"/>
      <c r="AG2" s="165" t="str">
        <f>AA2</f>
        <v>Scheduled Tribe</v>
      </c>
      <c r="AH2" s="165"/>
      <c r="AI2" s="165"/>
      <c r="AJ2" s="165"/>
      <c r="AK2" s="165"/>
      <c r="AL2" s="165"/>
    </row>
    <row r="3" spans="1:38" ht="21.75" customHeight="1" x14ac:dyDescent="0.25">
      <c r="A3" s="247" t="s">
        <v>70</v>
      </c>
      <c r="B3" s="247" t="s">
        <v>68</v>
      </c>
      <c r="C3" s="244" t="s">
        <v>93</v>
      </c>
      <c r="D3" s="244"/>
      <c r="E3" s="244"/>
      <c r="F3" s="244" t="s">
        <v>96</v>
      </c>
      <c r="G3" s="244"/>
      <c r="H3" s="244"/>
      <c r="I3" s="243" t="s">
        <v>94</v>
      </c>
      <c r="J3" s="243"/>
      <c r="K3" s="243"/>
      <c r="L3" s="244" t="s">
        <v>15</v>
      </c>
      <c r="M3" s="244"/>
      <c r="N3" s="244"/>
      <c r="O3" s="244" t="s">
        <v>93</v>
      </c>
      <c r="P3" s="244"/>
      <c r="Q3" s="244"/>
      <c r="R3" s="244" t="s">
        <v>96</v>
      </c>
      <c r="S3" s="244"/>
      <c r="T3" s="244"/>
      <c r="U3" s="243" t="s">
        <v>94</v>
      </c>
      <c r="V3" s="243"/>
      <c r="W3" s="243"/>
      <c r="X3" s="244" t="s">
        <v>15</v>
      </c>
      <c r="Y3" s="244"/>
      <c r="Z3" s="244"/>
      <c r="AA3" s="244" t="s">
        <v>93</v>
      </c>
      <c r="AB3" s="244"/>
      <c r="AC3" s="244"/>
      <c r="AD3" s="244" t="s">
        <v>96</v>
      </c>
      <c r="AE3" s="244"/>
      <c r="AF3" s="244"/>
      <c r="AG3" s="243" t="s">
        <v>94</v>
      </c>
      <c r="AH3" s="243"/>
      <c r="AI3" s="243"/>
      <c r="AJ3" s="244" t="s">
        <v>15</v>
      </c>
      <c r="AK3" s="244"/>
      <c r="AL3" s="244"/>
    </row>
    <row r="4" spans="1:38" ht="21.75" customHeight="1" x14ac:dyDescent="0.25">
      <c r="A4" s="247"/>
      <c r="B4" s="247"/>
      <c r="C4" s="167" t="s">
        <v>13</v>
      </c>
      <c r="D4" s="167" t="s">
        <v>14</v>
      </c>
      <c r="E4" s="167" t="s">
        <v>15</v>
      </c>
      <c r="F4" s="168" t="s">
        <v>13</v>
      </c>
      <c r="G4" s="168" t="s">
        <v>14</v>
      </c>
      <c r="H4" s="168" t="s">
        <v>15</v>
      </c>
      <c r="I4" s="168" t="s">
        <v>13</v>
      </c>
      <c r="J4" s="168" t="s">
        <v>14</v>
      </c>
      <c r="K4" s="168" t="s">
        <v>15</v>
      </c>
      <c r="L4" s="168" t="s">
        <v>13</v>
      </c>
      <c r="M4" s="168" t="s">
        <v>14</v>
      </c>
      <c r="N4" s="168" t="s">
        <v>15</v>
      </c>
      <c r="O4" s="167" t="s">
        <v>13</v>
      </c>
      <c r="P4" s="167" t="s">
        <v>14</v>
      </c>
      <c r="Q4" s="167" t="s">
        <v>15</v>
      </c>
      <c r="R4" s="168" t="s">
        <v>13</v>
      </c>
      <c r="S4" s="168" t="s">
        <v>14</v>
      </c>
      <c r="T4" s="168" t="s">
        <v>15</v>
      </c>
      <c r="U4" s="168" t="s">
        <v>13</v>
      </c>
      <c r="V4" s="168" t="s">
        <v>14</v>
      </c>
      <c r="W4" s="168" t="s">
        <v>15</v>
      </c>
      <c r="X4" s="168" t="s">
        <v>13</v>
      </c>
      <c r="Y4" s="168" t="s">
        <v>14</v>
      </c>
      <c r="Z4" s="168" t="s">
        <v>15</v>
      </c>
      <c r="AA4" s="167" t="s">
        <v>13</v>
      </c>
      <c r="AB4" s="167" t="s">
        <v>14</v>
      </c>
      <c r="AC4" s="167" t="s">
        <v>15</v>
      </c>
      <c r="AD4" s="168" t="s">
        <v>13</v>
      </c>
      <c r="AE4" s="168" t="s">
        <v>14</v>
      </c>
      <c r="AF4" s="168" t="s">
        <v>15</v>
      </c>
      <c r="AG4" s="168" t="s">
        <v>13</v>
      </c>
      <c r="AH4" s="168" t="s">
        <v>14</v>
      </c>
      <c r="AI4" s="168" t="s">
        <v>15</v>
      </c>
      <c r="AJ4" s="168" t="s">
        <v>13</v>
      </c>
      <c r="AK4" s="168" t="s">
        <v>14</v>
      </c>
      <c r="AL4" s="168" t="s">
        <v>15</v>
      </c>
    </row>
    <row r="5" spans="1:38" ht="12" customHeight="1" x14ac:dyDescent="0.25">
      <c r="A5" s="169">
        <v>1</v>
      </c>
      <c r="B5" s="169">
        <v>2</v>
      </c>
      <c r="C5" s="169">
        <v>3</v>
      </c>
      <c r="D5" s="169">
        <v>4</v>
      </c>
      <c r="E5" s="169">
        <v>5</v>
      </c>
      <c r="F5" s="169">
        <v>6</v>
      </c>
      <c r="G5" s="169">
        <v>7</v>
      </c>
      <c r="H5" s="169">
        <v>8</v>
      </c>
      <c r="I5" s="169">
        <v>9</v>
      </c>
      <c r="J5" s="169">
        <v>10</v>
      </c>
      <c r="K5" s="169">
        <v>11</v>
      </c>
      <c r="L5" s="169">
        <v>12</v>
      </c>
      <c r="M5" s="169">
        <v>13</v>
      </c>
      <c r="N5" s="169">
        <v>14</v>
      </c>
      <c r="O5" s="169">
        <v>15</v>
      </c>
      <c r="P5" s="169">
        <v>16</v>
      </c>
      <c r="Q5" s="169">
        <v>17</v>
      </c>
      <c r="R5" s="169">
        <v>18</v>
      </c>
      <c r="S5" s="169">
        <v>19</v>
      </c>
      <c r="T5" s="169">
        <v>20</v>
      </c>
      <c r="U5" s="169">
        <v>21</v>
      </c>
      <c r="V5" s="169">
        <v>22</v>
      </c>
      <c r="W5" s="169">
        <v>23</v>
      </c>
      <c r="X5" s="169">
        <v>24</v>
      </c>
      <c r="Y5" s="169">
        <v>25</v>
      </c>
      <c r="Z5" s="169">
        <v>26</v>
      </c>
      <c r="AA5" s="169">
        <v>27</v>
      </c>
      <c r="AB5" s="169">
        <v>28</v>
      </c>
      <c r="AC5" s="169">
        <v>29</v>
      </c>
      <c r="AD5" s="169">
        <v>30</v>
      </c>
      <c r="AE5" s="169">
        <v>31</v>
      </c>
      <c r="AF5" s="169">
        <v>32</v>
      </c>
      <c r="AG5" s="169">
        <v>33</v>
      </c>
      <c r="AH5" s="169">
        <v>34</v>
      </c>
      <c r="AI5" s="169">
        <v>35</v>
      </c>
      <c r="AJ5" s="169">
        <v>36</v>
      </c>
      <c r="AK5" s="169">
        <v>37</v>
      </c>
      <c r="AL5" s="169">
        <v>38</v>
      </c>
    </row>
    <row r="6" spans="1:38" ht="18" customHeight="1" x14ac:dyDescent="0.25">
      <c r="A6" s="170">
        <v>1</v>
      </c>
      <c r="B6" s="171" t="s">
        <v>16</v>
      </c>
      <c r="C6" s="200">
        <f>IF('EnrlOS2009-10'!C6&gt;0,EnrlOS!C6/'EnrlOS2009-10'!C6,"")</f>
        <v>1.5513353115727002</v>
      </c>
      <c r="D6" s="200">
        <f>IF('EnrlOS2009-10'!D6&gt;0,EnrlOS!D6/'EnrlOS2009-10'!D6,"")</f>
        <v>1.370672097759674</v>
      </c>
      <c r="E6" s="200">
        <f>IF('EnrlOS2009-10'!E6&gt;0,EnrlOS!E6/'EnrlOS2009-10'!E6,"")</f>
        <v>1.5105698529411764</v>
      </c>
      <c r="F6" s="200">
        <f>IF('EnrlOS2009-10'!F6&gt;0,EnrlOS!F6/'EnrlOS2009-10'!F6,"")</f>
        <v>1.5285570421522083</v>
      </c>
      <c r="G6" s="200">
        <f>IF('EnrlOS2009-10'!G6&gt;0,EnrlOS!G6/'EnrlOS2009-10'!G6,"")</f>
        <v>1.5282051282051281</v>
      </c>
      <c r="H6" s="200">
        <f>IF('EnrlOS2009-10'!H6&gt;0,EnrlOS!H6/'EnrlOS2009-10'!H6,"")</f>
        <v>1.5284992784992786</v>
      </c>
      <c r="I6" s="200">
        <f>IF('EnrlOS2009-10'!I6&gt;0,EnrlOS!I6/'EnrlOS2009-10'!I6,"")</f>
        <v>0.84848484848484851</v>
      </c>
      <c r="J6" s="200">
        <f>IF('EnrlOS2009-10'!J6&gt;0,EnrlOS!J6/'EnrlOS2009-10'!J6,"")</f>
        <v>1.7250000000000001</v>
      </c>
      <c r="K6" s="200">
        <f>IF('EnrlOS2009-10'!K6&gt;0,EnrlOS!K6/'EnrlOS2009-10'!K6,"")</f>
        <v>1.5359477124183007</v>
      </c>
      <c r="L6" s="200">
        <f>IF('EnrlOS2009-10'!L6&gt;0,EnrlOS!L6/'EnrlOS2009-10'!L6,"")</f>
        <v>1.5303956627061945</v>
      </c>
      <c r="M6" s="200">
        <f>IF('EnrlOS2009-10'!M6&gt;0,EnrlOS!M6/'EnrlOS2009-10'!M6,"")</f>
        <v>1.5010121457489878</v>
      </c>
      <c r="N6" s="200">
        <f>IF('EnrlOS2009-10'!N6&gt;0,EnrlOS!N6/'EnrlOS2009-10'!N6,"")</f>
        <v>1.5249412869891967</v>
      </c>
      <c r="O6" s="200">
        <f>IF('EnrlOS2009-10'!O6&gt;0,EnrlOS!O6/'EnrlOS2009-10'!O6,"")</f>
        <v>2.2195121951219514</v>
      </c>
      <c r="P6" s="200">
        <f>IF('EnrlOS2009-10'!P6&gt;0,EnrlOS!P6/'EnrlOS2009-10'!P6,"")</f>
        <v>1.74</v>
      </c>
      <c r="Q6" s="200">
        <f>IF('EnrlOS2009-10'!Q6&gt;0,EnrlOS!Q6/'EnrlOS2009-10'!Q6,"")</f>
        <v>2.0809248554913293</v>
      </c>
      <c r="R6" s="200">
        <f>IF('EnrlOS2009-10'!R6&gt;0,EnrlOS!R6/'EnrlOS2009-10'!R6,"")</f>
        <v>0.90373044524669077</v>
      </c>
      <c r="S6" s="200">
        <f>IF('EnrlOS2009-10'!S6&gt;0,EnrlOS!S6/'EnrlOS2009-10'!S6,"")</f>
        <v>1.0483870967741935</v>
      </c>
      <c r="T6" s="200">
        <f>IF('EnrlOS2009-10'!T6&gt;0,EnrlOS!T6/'EnrlOS2009-10'!T6,"")</f>
        <v>0.9301868239921337</v>
      </c>
      <c r="U6" s="200" t="str">
        <f>IF('EnrlOS2009-10'!U6&gt;0,EnrlOS!U6/'EnrlOS2009-10'!U6,"")</f>
        <v/>
      </c>
      <c r="V6" s="200">
        <f>IF('EnrlOS2009-10'!V6&gt;0,EnrlOS!V6/'EnrlOS2009-10'!V6,"")</f>
        <v>15</v>
      </c>
      <c r="W6" s="200">
        <f>IF('EnrlOS2009-10'!W6&gt;0,EnrlOS!W6/'EnrlOS2009-10'!W6,"")</f>
        <v>16.5</v>
      </c>
      <c r="X6" s="200">
        <f>IF('EnrlOS2009-10'!X6&gt;0,EnrlOS!X6/'EnrlOS2009-10'!X6,"")</f>
        <v>1.0765199161425576</v>
      </c>
      <c r="Y6" s="200">
        <f>IF('EnrlOS2009-10'!Y6&gt;0,EnrlOS!Y6/'EnrlOS2009-10'!Y6,"")</f>
        <v>1.3109243697478992</v>
      </c>
      <c r="Z6" s="200">
        <f>IF('EnrlOS2009-10'!Z6&gt;0,EnrlOS!Z6/'EnrlOS2009-10'!Z6,"")</f>
        <v>1.1233221476510067</v>
      </c>
      <c r="AA6" s="200">
        <f>IF('EnrlOS2009-10'!AA6&gt;0,EnrlOS!AA6/'EnrlOS2009-10'!AA6,"")</f>
        <v>1.1607142857142858</v>
      </c>
      <c r="AB6" s="200">
        <f>IF('EnrlOS2009-10'!AB6&gt;0,EnrlOS!AB6/'EnrlOS2009-10'!AB6,"")</f>
        <v>0.96296296296296291</v>
      </c>
      <c r="AC6" s="200">
        <f>IF('EnrlOS2009-10'!AC6&gt;0,EnrlOS!AC6/'EnrlOS2009-10'!AC6,"")</f>
        <v>1.0963855421686748</v>
      </c>
      <c r="AD6" s="200">
        <f>IF('EnrlOS2009-10'!AD6&gt;0,EnrlOS!AD6/'EnrlOS2009-10'!AD6,"")</f>
        <v>1.1016260162601625</v>
      </c>
      <c r="AE6" s="200">
        <f>IF('EnrlOS2009-10'!AE6&gt;0,EnrlOS!AE6/'EnrlOS2009-10'!AE6,"")</f>
        <v>1.3378378378378379</v>
      </c>
      <c r="AF6" s="200">
        <f>IF('EnrlOS2009-10'!AF6&gt;0,EnrlOS!AF6/'EnrlOS2009-10'!AF6,"")</f>
        <v>1.15625</v>
      </c>
      <c r="AG6" s="200" t="str">
        <f>IF('EnrlOS2009-10'!AG6&gt;0,EnrlOS!AG6/'EnrlOS2009-10'!AG6,"")</f>
        <v/>
      </c>
      <c r="AH6" s="200" t="str">
        <f>IF('EnrlOS2009-10'!AH6&gt;0,EnrlOS!AH6/'EnrlOS2009-10'!AH6,"")</f>
        <v/>
      </c>
      <c r="AI6" s="200" t="str">
        <f>IF('EnrlOS2009-10'!AI6&gt;0,EnrlOS!AI6/'EnrlOS2009-10'!AI6,"")</f>
        <v/>
      </c>
      <c r="AJ6" s="200">
        <f>IF('EnrlOS2009-10'!AJ6&gt;0,EnrlOS!AJ6/'EnrlOS2009-10'!AJ6,"")</f>
        <v>1.1125827814569536</v>
      </c>
      <c r="AK6" s="200">
        <f>IF('EnrlOS2009-10'!AK6&gt;0,EnrlOS!AK6/'EnrlOS2009-10'!AK6,"")</f>
        <v>1.2376237623762376</v>
      </c>
      <c r="AL6" s="200">
        <f>IF('EnrlOS2009-10'!AL6&gt;0,EnrlOS!AL6/'EnrlOS2009-10'!AL6,"")</f>
        <v>1.1439205955334988</v>
      </c>
    </row>
    <row r="7" spans="1:38" ht="18" customHeight="1" x14ac:dyDescent="0.25">
      <c r="A7" s="170">
        <v>2</v>
      </c>
      <c r="B7" s="171" t="s">
        <v>17</v>
      </c>
      <c r="C7" s="200">
        <f>IF('EnrlOS2009-10'!C7&gt;0,EnrlOS!C7/'EnrlOS2009-10'!C7,"")</f>
        <v>1.219611848825332</v>
      </c>
      <c r="D7" s="200">
        <f>IF('EnrlOS2009-10'!D7&gt;0,EnrlOS!D7/'EnrlOS2009-10'!D7,"")</f>
        <v>1.2573143285821455</v>
      </c>
      <c r="E7" s="200">
        <f>IF('EnrlOS2009-10'!E7&gt;0,EnrlOS!E7/'EnrlOS2009-10'!E7,"")</f>
        <v>1.2413494809688581</v>
      </c>
      <c r="F7" s="200">
        <f>IF('EnrlOS2009-10'!F7&gt;0,EnrlOS!F7/'EnrlOS2009-10'!F7,"")</f>
        <v>1.913716814159292</v>
      </c>
      <c r="G7" s="200">
        <f>IF('EnrlOS2009-10'!G7&gt;0,EnrlOS!G7/'EnrlOS2009-10'!G7,"")</f>
        <v>1.9611260053619304</v>
      </c>
      <c r="H7" s="200">
        <f>IF('EnrlOS2009-10'!H7&gt;0,EnrlOS!H7/'EnrlOS2009-10'!H7,"")</f>
        <v>1.9432387312186978</v>
      </c>
      <c r="I7" s="200" t="str">
        <f>IF('EnrlOS2009-10'!I7&gt;0,EnrlOS!I7/'EnrlOS2009-10'!I7,"")</f>
        <v/>
      </c>
      <c r="J7" s="200" t="str">
        <f>IF('EnrlOS2009-10'!J7&gt;0,EnrlOS!J7/'EnrlOS2009-10'!J7,"")</f>
        <v/>
      </c>
      <c r="K7" s="200" t="str">
        <f>IF('EnrlOS2009-10'!K7&gt;0,EnrlOS!K7/'EnrlOS2009-10'!K7,"")</f>
        <v/>
      </c>
      <c r="L7" s="200">
        <f>IF('EnrlOS2009-10'!L7&gt;0,EnrlOS!L7/'EnrlOS2009-10'!L7,"")</f>
        <v>1.4388539482879106</v>
      </c>
      <c r="M7" s="200">
        <f>IF('EnrlOS2009-10'!M7&gt;0,EnrlOS!M7/'EnrlOS2009-10'!M7,"")</f>
        <v>1.5098605098605098</v>
      </c>
      <c r="N7" s="200">
        <f>IF('EnrlOS2009-10'!N7&gt;0,EnrlOS!N7/'EnrlOS2009-10'!N7,"")</f>
        <v>1.4809116809116809</v>
      </c>
      <c r="O7" s="200">
        <f>IF('EnrlOS2009-10'!O7&gt;0,EnrlOS!O7/'EnrlOS2009-10'!O7,"")</f>
        <v>1</v>
      </c>
      <c r="P7" s="200">
        <f>IF('EnrlOS2009-10'!P7&gt;0,EnrlOS!P7/'EnrlOS2009-10'!P7,"")</f>
        <v>1</v>
      </c>
      <c r="Q7" s="200">
        <f>IF('EnrlOS2009-10'!Q7&gt;0,EnrlOS!Q7/'EnrlOS2009-10'!Q7,"")</f>
        <v>1</v>
      </c>
      <c r="R7" s="200">
        <f>IF('EnrlOS2009-10'!R7&gt;0,EnrlOS!R7/'EnrlOS2009-10'!R7,"")</f>
        <v>0.44444444444444442</v>
      </c>
      <c r="S7" s="200">
        <f>IF('EnrlOS2009-10'!S7&gt;0,EnrlOS!S7/'EnrlOS2009-10'!S7,"")</f>
        <v>0</v>
      </c>
      <c r="T7" s="200">
        <f>IF('EnrlOS2009-10'!T7&gt;0,EnrlOS!T7/'EnrlOS2009-10'!T7,"")</f>
        <v>0.36363636363636365</v>
      </c>
      <c r="U7" s="200" t="str">
        <f>IF('EnrlOS2009-10'!U7&gt;0,EnrlOS!U7/'EnrlOS2009-10'!U7,"")</f>
        <v/>
      </c>
      <c r="V7" s="200" t="str">
        <f>IF('EnrlOS2009-10'!V7&gt;0,EnrlOS!V7/'EnrlOS2009-10'!V7,"")</f>
        <v/>
      </c>
      <c r="W7" s="200" t="str">
        <f>IF('EnrlOS2009-10'!W7&gt;0,EnrlOS!W7/'EnrlOS2009-10'!W7,"")</f>
        <v/>
      </c>
      <c r="X7" s="200">
        <f>IF('EnrlOS2009-10'!X7&gt;0,EnrlOS!X7/'EnrlOS2009-10'!X7,"")</f>
        <v>0.6875</v>
      </c>
      <c r="Y7" s="200">
        <f>IF('EnrlOS2009-10'!Y7&gt;0,EnrlOS!Y7/'EnrlOS2009-10'!Y7,"")</f>
        <v>0.6</v>
      </c>
      <c r="Z7" s="200">
        <f>IF('EnrlOS2009-10'!Z7&gt;0,EnrlOS!Z7/'EnrlOS2009-10'!Z7,"")</f>
        <v>0.66666666666666663</v>
      </c>
      <c r="AA7" s="200">
        <f>IF('EnrlOS2009-10'!AA7&gt;0,EnrlOS!AA7/'EnrlOS2009-10'!AA7,"")</f>
        <v>14.277777777777779</v>
      </c>
      <c r="AB7" s="200">
        <f>IF('EnrlOS2009-10'!AB7&gt;0,EnrlOS!AB7/'EnrlOS2009-10'!AB7,"")</f>
        <v>1.3174740484429066</v>
      </c>
      <c r="AC7" s="200">
        <f>IF('EnrlOS2009-10'!AC7&gt;0,EnrlOS!AC7/'EnrlOS2009-10'!AC7,"")</f>
        <v>2.0773615635179152</v>
      </c>
      <c r="AD7" s="200">
        <f>IF('EnrlOS2009-10'!AD7&gt;0,EnrlOS!AD7/'EnrlOS2009-10'!AD7,"")</f>
        <v>1.9347826086956521</v>
      </c>
      <c r="AE7" s="200">
        <f>IF('EnrlOS2009-10'!AE7&gt;0,EnrlOS!AE7/'EnrlOS2009-10'!AE7,"")</f>
        <v>1.9507462686567165</v>
      </c>
      <c r="AF7" s="200">
        <f>IF('EnrlOS2009-10'!AF7&gt;0,EnrlOS!AF7/'EnrlOS2009-10'!AF7,"")</f>
        <v>1.9450867052023122</v>
      </c>
      <c r="AG7" s="200" t="str">
        <f>IF('EnrlOS2009-10'!AG7&gt;0,EnrlOS!AG7/'EnrlOS2009-10'!AG7,"")</f>
        <v/>
      </c>
      <c r="AH7" s="200" t="str">
        <f>IF('EnrlOS2009-10'!AH7&gt;0,EnrlOS!AH7/'EnrlOS2009-10'!AH7,"")</f>
        <v/>
      </c>
      <c r="AI7" s="200" t="str">
        <f>IF('EnrlOS2009-10'!AI7&gt;0,EnrlOS!AI7/'EnrlOS2009-10'!AI7,"")</f>
        <v/>
      </c>
      <c r="AJ7" s="200">
        <f>IF('EnrlOS2009-10'!AJ7&gt;0,EnrlOS!AJ7/'EnrlOS2009-10'!AJ7,"")</f>
        <v>3.9545454545454546</v>
      </c>
      <c r="AK7" s="200">
        <f>IF('EnrlOS2009-10'!AK7&gt;0,EnrlOS!AK7/'EnrlOS2009-10'!AK7,"")</f>
        <v>1.5498357064622126</v>
      </c>
      <c r="AL7" s="200">
        <f>IF('EnrlOS2009-10'!AL7&gt;0,EnrlOS!AL7/'EnrlOS2009-10'!AL7,"")</f>
        <v>2.0167696381288613</v>
      </c>
    </row>
    <row r="8" spans="1:38" ht="18" customHeight="1" x14ac:dyDescent="0.25">
      <c r="A8" s="170">
        <v>3</v>
      </c>
      <c r="B8" s="171" t="s">
        <v>49</v>
      </c>
      <c r="C8" s="200">
        <f>IF('EnrlOS2009-10'!C8&gt;0,EnrlOS!C8/'EnrlOS2009-10'!C8,"")</f>
        <v>0.99502487562189057</v>
      </c>
      <c r="D8" s="200">
        <f>IF('EnrlOS2009-10'!D8&gt;0,EnrlOS!D8/'EnrlOS2009-10'!D8,"")</f>
        <v>1.0951704545454546</v>
      </c>
      <c r="E8" s="200">
        <f>IF('EnrlOS2009-10'!E8&gt;0,EnrlOS!E8/'EnrlOS2009-10'!E8,"")</f>
        <v>1.0319371727748692</v>
      </c>
      <c r="F8" s="200">
        <f>IF('EnrlOS2009-10'!F8&gt;0,EnrlOS!F8/'EnrlOS2009-10'!F8,"")</f>
        <v>1.0671999999999999</v>
      </c>
      <c r="G8" s="200">
        <f>IF('EnrlOS2009-10'!G8&gt;0,EnrlOS!G8/'EnrlOS2009-10'!G8,"")</f>
        <v>1.0623853211009173</v>
      </c>
      <c r="H8" s="200">
        <f>IF('EnrlOS2009-10'!H8&gt;0,EnrlOS!H8/'EnrlOS2009-10'!H8,"")</f>
        <v>1.0657381615598887</v>
      </c>
      <c r="I8" s="200">
        <f>IF('EnrlOS2009-10'!I8&gt;0,EnrlOS!I8/'EnrlOS2009-10'!I8,"")</f>
        <v>0.87387387387387383</v>
      </c>
      <c r="J8" s="200">
        <f>IF('EnrlOS2009-10'!J8&gt;0,EnrlOS!J8/'EnrlOS2009-10'!J8,"")</f>
        <v>3.1578947368421053</v>
      </c>
      <c r="K8" s="200">
        <f>IF('EnrlOS2009-10'!K8&gt;0,EnrlOS!K8/'EnrlOS2009-10'!K8,"")</f>
        <v>1.2076923076923076</v>
      </c>
      <c r="L8" s="200">
        <f>IF('EnrlOS2009-10'!L8&gt;0,EnrlOS!L8/'EnrlOS2009-10'!L8,"")</f>
        <v>1.0249318270354499</v>
      </c>
      <c r="M8" s="200">
        <f>IF('EnrlOS2009-10'!M8&gt;0,EnrlOS!M8/'EnrlOS2009-10'!M8,"")</f>
        <v>1.11198738170347</v>
      </c>
      <c r="N8" s="200">
        <f>IF('EnrlOS2009-10'!N8&gt;0,EnrlOS!N8/'EnrlOS2009-10'!N8,"")</f>
        <v>1.053715775749674</v>
      </c>
      <c r="O8" s="200">
        <f>IF('EnrlOS2009-10'!O8&gt;0,EnrlOS!O8/'EnrlOS2009-10'!O8,"")</f>
        <v>0.8271604938271605</v>
      </c>
      <c r="P8" s="200">
        <f>IF('EnrlOS2009-10'!P8&gt;0,EnrlOS!P8/'EnrlOS2009-10'!P8,"")</f>
        <v>1.4705882352941178</v>
      </c>
      <c r="Q8" s="200">
        <f>IF('EnrlOS2009-10'!Q8&gt;0,EnrlOS!Q8/'EnrlOS2009-10'!Q8,"")</f>
        <v>0.93877551020408168</v>
      </c>
      <c r="R8" s="200">
        <f>IF('EnrlOS2009-10'!R8&gt;0,EnrlOS!R8/'EnrlOS2009-10'!R8,"")</f>
        <v>1.0900900900900901</v>
      </c>
      <c r="S8" s="200">
        <f>IF('EnrlOS2009-10'!S8&gt;0,EnrlOS!S8/'EnrlOS2009-10'!S8,"")</f>
        <v>0.97297297297297303</v>
      </c>
      <c r="T8" s="200">
        <f>IF('EnrlOS2009-10'!T8&gt;0,EnrlOS!T8/'EnrlOS2009-10'!T8,"")</f>
        <v>1.0608108108108107</v>
      </c>
      <c r="U8" s="200" t="str">
        <f>IF('EnrlOS2009-10'!U8&gt;0,EnrlOS!U8/'EnrlOS2009-10'!U8,"")</f>
        <v/>
      </c>
      <c r="V8" s="200" t="str">
        <f>IF('EnrlOS2009-10'!V8&gt;0,EnrlOS!V8/'EnrlOS2009-10'!V8,"")</f>
        <v/>
      </c>
      <c r="W8" s="200" t="str">
        <f>IF('EnrlOS2009-10'!W8&gt;0,EnrlOS!W8/'EnrlOS2009-10'!W8,"")</f>
        <v/>
      </c>
      <c r="X8" s="200">
        <f>IF('EnrlOS2009-10'!X8&gt;0,EnrlOS!X8/'EnrlOS2009-10'!X8,"")</f>
        <v>1.0260416666666667</v>
      </c>
      <c r="Y8" s="200">
        <f>IF('EnrlOS2009-10'!Y8&gt;0,EnrlOS!Y8/'EnrlOS2009-10'!Y8,"")</f>
        <v>1.2037037037037037</v>
      </c>
      <c r="Z8" s="200">
        <f>IF('EnrlOS2009-10'!Z8&gt;0,EnrlOS!Z8/'EnrlOS2009-10'!Z8,"")</f>
        <v>1.065040650406504</v>
      </c>
      <c r="AA8" s="200">
        <f>IF('EnrlOS2009-10'!AA8&gt;0,EnrlOS!AA8/'EnrlOS2009-10'!AA8,"")</f>
        <v>1.0775862068965518</v>
      </c>
      <c r="AB8" s="200">
        <f>IF('EnrlOS2009-10'!AB8&gt;0,EnrlOS!AB8/'EnrlOS2009-10'!AB8,"")</f>
        <v>1.2335329341317365</v>
      </c>
      <c r="AC8" s="200">
        <f>IF('EnrlOS2009-10'!AC8&gt;0,EnrlOS!AC8/'EnrlOS2009-10'!AC8,"")</f>
        <v>1.1428571428571428</v>
      </c>
      <c r="AD8" s="200">
        <f>IF('EnrlOS2009-10'!AD8&gt;0,EnrlOS!AD8/'EnrlOS2009-10'!AD8,"")</f>
        <v>1.0139534883720931</v>
      </c>
      <c r="AE8" s="200">
        <f>IF('EnrlOS2009-10'!AE8&gt;0,EnrlOS!AE8/'EnrlOS2009-10'!AE8,"")</f>
        <v>1.1830985915492958</v>
      </c>
      <c r="AF8" s="200">
        <f>IF('EnrlOS2009-10'!AF8&gt;0,EnrlOS!AF8/'EnrlOS2009-10'!AF8,"")</f>
        <v>1.055944055944056</v>
      </c>
      <c r="AG8" s="200" t="str">
        <f>IF('EnrlOS2009-10'!AG8&gt;0,EnrlOS!AG8/'EnrlOS2009-10'!AG8,"")</f>
        <v/>
      </c>
      <c r="AH8" s="200" t="str">
        <f>IF('EnrlOS2009-10'!AH8&gt;0,EnrlOS!AH8/'EnrlOS2009-10'!AH8,"")</f>
        <v/>
      </c>
      <c r="AI8" s="200" t="str">
        <f>IF('EnrlOS2009-10'!AI8&gt;0,EnrlOS!AI8/'EnrlOS2009-10'!AI8,"")</f>
        <v/>
      </c>
      <c r="AJ8" s="200">
        <f>IF('EnrlOS2009-10'!AJ8&gt;0,EnrlOS!AJ8/'EnrlOS2009-10'!AJ8,"")</f>
        <v>1.0693512304250559</v>
      </c>
      <c r="AK8" s="200">
        <f>IF('EnrlOS2009-10'!AK8&gt;0,EnrlOS!AK8/'EnrlOS2009-10'!AK8,"")</f>
        <v>1.2226890756302522</v>
      </c>
      <c r="AL8" s="200">
        <f>IF('EnrlOS2009-10'!AL8&gt;0,EnrlOS!AL8/'EnrlOS2009-10'!AL8,"")</f>
        <v>1.1226277372262774</v>
      </c>
    </row>
    <row r="9" spans="1:38" ht="18" customHeight="1" x14ac:dyDescent="0.25">
      <c r="A9" s="170">
        <v>4</v>
      </c>
      <c r="B9" s="174" t="s">
        <v>50</v>
      </c>
      <c r="C9" s="200">
        <f>IF('EnrlOS2009-10'!C9&gt;0,EnrlOS!C9/'EnrlOS2009-10'!C9,"")</f>
        <v>1.7146333549643089</v>
      </c>
      <c r="D9" s="200">
        <f>IF('EnrlOS2009-10'!D9&gt;0,EnrlOS!D9/'EnrlOS2009-10'!D9,"")</f>
        <v>1.7414255890247539</v>
      </c>
      <c r="E9" s="200">
        <f>IF('EnrlOS2009-10'!E9&gt;0,EnrlOS!E9/'EnrlOS2009-10'!E9,"")</f>
        <v>1.7240727119890722</v>
      </c>
      <c r="F9" s="200">
        <f>IF('EnrlOS2009-10'!F9&gt;0,EnrlOS!F9/'EnrlOS2009-10'!F9,"")</f>
        <v>1.4386096524131033</v>
      </c>
      <c r="G9" s="200">
        <f>IF('EnrlOS2009-10'!G9&gt;0,EnrlOS!G9/'EnrlOS2009-10'!G9,"")</f>
        <v>1.3006103763987793</v>
      </c>
      <c r="H9" s="200">
        <f>IF('EnrlOS2009-10'!H9&gt;0,EnrlOS!H9/'EnrlOS2009-10'!H9,"")</f>
        <v>1.3931265716680636</v>
      </c>
      <c r="I9" s="200">
        <f>IF('EnrlOS2009-10'!I9&gt;0,EnrlOS!I9/'EnrlOS2009-10'!I9,"")</f>
        <v>1.4599406528189911</v>
      </c>
      <c r="J9" s="200">
        <f>IF('EnrlOS2009-10'!J9&gt;0,EnrlOS!J9/'EnrlOS2009-10'!J9,"")</f>
        <v>1.438034188034188</v>
      </c>
      <c r="K9" s="200">
        <f>IF('EnrlOS2009-10'!K9&gt;0,EnrlOS!K9/'EnrlOS2009-10'!K9,"")</f>
        <v>1.4472049689440993</v>
      </c>
      <c r="L9" s="200">
        <f>IF('EnrlOS2009-10'!L9&gt;0,EnrlOS!L9/'EnrlOS2009-10'!L9,"")</f>
        <v>1.5564521691151114</v>
      </c>
      <c r="M9" s="200">
        <f>IF('EnrlOS2009-10'!M9&gt;0,EnrlOS!M9/'EnrlOS2009-10'!M9,"")</f>
        <v>1.499548561847027</v>
      </c>
      <c r="N9" s="200">
        <f>IF('EnrlOS2009-10'!N9&gt;0,EnrlOS!N9/'EnrlOS2009-10'!N9,"")</f>
        <v>1.5366259212655042</v>
      </c>
      <c r="O9" s="200">
        <f>IF('EnrlOS2009-10'!O9&gt;0,EnrlOS!O9/'EnrlOS2009-10'!O9,"")</f>
        <v>1.5103359173126616</v>
      </c>
      <c r="P9" s="200">
        <f>IF('EnrlOS2009-10'!P9&gt;0,EnrlOS!P9/'EnrlOS2009-10'!P9,"")</f>
        <v>1.6485148514851484</v>
      </c>
      <c r="Q9" s="200">
        <f>IF('EnrlOS2009-10'!Q9&gt;0,EnrlOS!Q9/'EnrlOS2009-10'!Q9,"")</f>
        <v>1.5577249575551784</v>
      </c>
      <c r="R9" s="200">
        <f>IF('EnrlOS2009-10'!R9&gt;0,EnrlOS!R9/'EnrlOS2009-10'!R9,"")</f>
        <v>1.3854014598540145</v>
      </c>
      <c r="S9" s="200">
        <f>IF('EnrlOS2009-10'!S9&gt;0,EnrlOS!S9/'EnrlOS2009-10'!S9,"")</f>
        <v>1.446927374301676</v>
      </c>
      <c r="T9" s="200">
        <f>IF('EnrlOS2009-10'!T9&gt;0,EnrlOS!T9/'EnrlOS2009-10'!T9,"")</f>
        <v>1.4065196548418024</v>
      </c>
      <c r="U9" s="200">
        <f>IF('EnrlOS2009-10'!U9&gt;0,EnrlOS!U9/'EnrlOS2009-10'!U9,"")</f>
        <v>4.4285714285714288</v>
      </c>
      <c r="V9" s="200">
        <f>IF('EnrlOS2009-10'!V9&gt;0,EnrlOS!V9/'EnrlOS2009-10'!V9,"")</f>
        <v>41.75</v>
      </c>
      <c r="W9" s="200">
        <f>IF('EnrlOS2009-10'!W9&gt;0,EnrlOS!W9/'EnrlOS2009-10'!W9,"")</f>
        <v>18</v>
      </c>
      <c r="X9" s="200">
        <f>IF('EnrlOS2009-10'!X9&gt;0,EnrlOS!X9/'EnrlOS2009-10'!X9,"")</f>
        <v>1.4658935879945429</v>
      </c>
      <c r="Y9" s="200">
        <f>IF('EnrlOS2009-10'!Y9&gt;0,EnrlOS!Y9/'EnrlOS2009-10'!Y9,"")</f>
        <v>1.7637075718015667</v>
      </c>
      <c r="Z9" s="200">
        <f>IF('EnrlOS2009-10'!Z9&gt;0,EnrlOS!Z9/'EnrlOS2009-10'!Z9,"")</f>
        <v>1.5681003584229392</v>
      </c>
      <c r="AA9" s="200">
        <f>IF('EnrlOS2009-10'!AA9&gt;0,EnrlOS!AA9/'EnrlOS2009-10'!AA9,"")</f>
        <v>0.77777777777777779</v>
      </c>
      <c r="AB9" s="200">
        <f>IF('EnrlOS2009-10'!AB9&gt;0,EnrlOS!AB9/'EnrlOS2009-10'!AB9,"")</f>
        <v>1.5</v>
      </c>
      <c r="AC9" s="200">
        <f>IF('EnrlOS2009-10'!AC9&gt;0,EnrlOS!AC9/'EnrlOS2009-10'!AC9,"")</f>
        <v>1.076086956521739</v>
      </c>
      <c r="AD9" s="200">
        <f>IF('EnrlOS2009-10'!AD9&gt;0,EnrlOS!AD9/'EnrlOS2009-10'!AD9,"")</f>
        <v>1.2424242424242424</v>
      </c>
      <c r="AE9" s="200">
        <f>IF('EnrlOS2009-10'!AE9&gt;0,EnrlOS!AE9/'EnrlOS2009-10'!AE9,"")</f>
        <v>0.70588235294117652</v>
      </c>
      <c r="AF9" s="200">
        <f>IF('EnrlOS2009-10'!AF9&gt;0,EnrlOS!AF9/'EnrlOS2009-10'!AF9,"")</f>
        <v>1.0085470085470085</v>
      </c>
      <c r="AG9" s="200" t="str">
        <f>IF('EnrlOS2009-10'!AG9&gt;0,EnrlOS!AG9/'EnrlOS2009-10'!AG9,"")</f>
        <v/>
      </c>
      <c r="AH9" s="200">
        <f>IF('EnrlOS2009-10'!AH9&gt;0,EnrlOS!AH9/'EnrlOS2009-10'!AH9,"")</f>
        <v>0.25</v>
      </c>
      <c r="AI9" s="200">
        <f>IF('EnrlOS2009-10'!AI9&gt;0,EnrlOS!AI9/'EnrlOS2009-10'!AI9,"")</f>
        <v>0.25</v>
      </c>
      <c r="AJ9" s="200">
        <f>IF('EnrlOS2009-10'!AJ9&gt;0,EnrlOS!AJ9/'EnrlOS2009-10'!AJ9,"")</f>
        <v>1.0333333333333334</v>
      </c>
      <c r="AK9" s="200">
        <f>IF('EnrlOS2009-10'!AK9&gt;0,EnrlOS!AK9/'EnrlOS2009-10'!AK9,"")</f>
        <v>1.010752688172043</v>
      </c>
      <c r="AL9" s="200">
        <f>IF('EnrlOS2009-10'!AL9&gt;0,EnrlOS!AL9/'EnrlOS2009-10'!AL9,"")</f>
        <v>1.0234741784037558</v>
      </c>
    </row>
    <row r="10" spans="1:38" ht="18" customHeight="1" x14ac:dyDescent="0.25">
      <c r="A10" s="170">
        <v>5</v>
      </c>
      <c r="B10" s="174" t="s">
        <v>19</v>
      </c>
      <c r="C10" s="200">
        <f>IF('EnrlOS2009-10'!C10&gt;0,EnrlOS!C10/'EnrlOS2009-10'!C10,"")</f>
        <v>1.6486671223513329</v>
      </c>
      <c r="D10" s="200">
        <f>IF('EnrlOS2009-10'!D10&gt;0,EnrlOS!D10/'EnrlOS2009-10'!D10,"")</f>
        <v>1.4580645161290322</v>
      </c>
      <c r="E10" s="200">
        <f>IF('EnrlOS2009-10'!E10&gt;0,EnrlOS!E10/'EnrlOS2009-10'!E10,"")</f>
        <v>1.5745925616381111</v>
      </c>
      <c r="F10" s="200">
        <f>IF('EnrlOS2009-10'!F10&gt;0,EnrlOS!F10/'EnrlOS2009-10'!F10,"")</f>
        <v>1.1473684210526316</v>
      </c>
      <c r="G10" s="200">
        <f>IF('EnrlOS2009-10'!G10&gt;0,EnrlOS!G10/'EnrlOS2009-10'!G10,"")</f>
        <v>1.182952182952183</v>
      </c>
      <c r="H10" s="200">
        <f>IF('EnrlOS2009-10'!H10&gt;0,EnrlOS!H10/'EnrlOS2009-10'!H10,"")</f>
        <v>1.1601796407185629</v>
      </c>
      <c r="I10" s="200">
        <f>IF('EnrlOS2009-10'!I10&gt;0,EnrlOS!I10/'EnrlOS2009-10'!I10,"")</f>
        <v>1.3361702127659574</v>
      </c>
      <c r="J10" s="200">
        <f>IF('EnrlOS2009-10'!J10&gt;0,EnrlOS!J10/'EnrlOS2009-10'!J10,"")</f>
        <v>1.2524271844660195</v>
      </c>
      <c r="K10" s="200">
        <f>IF('EnrlOS2009-10'!K10&gt;0,EnrlOS!K10/'EnrlOS2009-10'!K10,"")</f>
        <v>1.3106508875739644</v>
      </c>
      <c r="L10" s="200">
        <f>IF('EnrlOS2009-10'!L10&gt;0,EnrlOS!L10/'EnrlOS2009-10'!L10,"")</f>
        <v>1.4520172346259304</v>
      </c>
      <c r="M10" s="200">
        <f>IF('EnrlOS2009-10'!M10&gt;0,EnrlOS!M10/'EnrlOS2009-10'!M10,"")</f>
        <v>1.3566710700132101</v>
      </c>
      <c r="N10" s="200">
        <f>IF('EnrlOS2009-10'!N10&gt;0,EnrlOS!N10/'EnrlOS2009-10'!N10,"")</f>
        <v>1.4165232358003443</v>
      </c>
      <c r="O10" s="200">
        <f>IF('EnrlOS2009-10'!O10&gt;0,EnrlOS!O10/'EnrlOS2009-10'!O10,"")</f>
        <v>1.6209677419354838</v>
      </c>
      <c r="P10" s="200">
        <f>IF('EnrlOS2009-10'!P10&gt;0,EnrlOS!P10/'EnrlOS2009-10'!P10,"")</f>
        <v>2.0793650793650795</v>
      </c>
      <c r="Q10" s="200">
        <f>IF('EnrlOS2009-10'!Q10&gt;0,EnrlOS!Q10/'EnrlOS2009-10'!Q10,"")</f>
        <v>1.7754010695187166</v>
      </c>
      <c r="R10" s="200">
        <f>IF('EnrlOS2009-10'!R10&gt;0,EnrlOS!R10/'EnrlOS2009-10'!R10,"")</f>
        <v>0.83333333333333337</v>
      </c>
      <c r="S10" s="200">
        <f>IF('EnrlOS2009-10'!S10&gt;0,EnrlOS!S10/'EnrlOS2009-10'!S10,"")</f>
        <v>1.2619047619047619</v>
      </c>
      <c r="T10" s="200">
        <f>IF('EnrlOS2009-10'!T10&gt;0,EnrlOS!T10/'EnrlOS2009-10'!T10,"")</f>
        <v>0.97619047619047616</v>
      </c>
      <c r="U10" s="200" t="str">
        <f>IF('EnrlOS2009-10'!U10&gt;0,EnrlOS!U10/'EnrlOS2009-10'!U10,"")</f>
        <v/>
      </c>
      <c r="V10" s="200" t="str">
        <f>IF('EnrlOS2009-10'!V10&gt;0,EnrlOS!V10/'EnrlOS2009-10'!V10,"")</f>
        <v/>
      </c>
      <c r="W10" s="200" t="str">
        <f>IF('EnrlOS2009-10'!W10&gt;0,EnrlOS!W10/'EnrlOS2009-10'!W10,"")</f>
        <v/>
      </c>
      <c r="X10" s="200">
        <f>IF('EnrlOS2009-10'!X10&gt;0,EnrlOS!X10/'EnrlOS2009-10'!X10,"")</f>
        <v>1.3942307692307692</v>
      </c>
      <c r="Y10" s="200">
        <f>IF('EnrlOS2009-10'!Y10&gt;0,EnrlOS!Y10/'EnrlOS2009-10'!Y10,"")</f>
        <v>1.8952380952380952</v>
      </c>
      <c r="Z10" s="200">
        <f>IF('EnrlOS2009-10'!Z10&gt;0,EnrlOS!Z10/'EnrlOS2009-10'!Z10,"")</f>
        <v>1.5623003194888179</v>
      </c>
      <c r="AA10" s="200">
        <f>IF('EnrlOS2009-10'!AA10&gt;0,EnrlOS!AA10/'EnrlOS2009-10'!AA10,"")</f>
        <v>1.6480446927374302</v>
      </c>
      <c r="AB10" s="200">
        <f>IF('EnrlOS2009-10'!AB10&gt;0,EnrlOS!AB10/'EnrlOS2009-10'!AB10,"")</f>
        <v>1.8475336322869955</v>
      </c>
      <c r="AC10" s="200">
        <f>IF('EnrlOS2009-10'!AC10&gt;0,EnrlOS!AC10/'EnrlOS2009-10'!AC10,"")</f>
        <v>1.7246127366609294</v>
      </c>
      <c r="AD10" s="200">
        <f>IF('EnrlOS2009-10'!AD10&gt;0,EnrlOS!AD10/'EnrlOS2009-10'!AD10,"")</f>
        <v>1.1188118811881189</v>
      </c>
      <c r="AE10" s="200">
        <f>IF('EnrlOS2009-10'!AE10&gt;0,EnrlOS!AE10/'EnrlOS2009-10'!AE10,"")</f>
        <v>1.3228346456692914</v>
      </c>
      <c r="AF10" s="200">
        <f>IF('EnrlOS2009-10'!AF10&gt;0,EnrlOS!AF10/'EnrlOS2009-10'!AF10,"")</f>
        <v>1.1975683890577509</v>
      </c>
      <c r="AG10" s="200" t="str">
        <f>IF('EnrlOS2009-10'!AG10&gt;0,EnrlOS!AG10/'EnrlOS2009-10'!AG10,"")</f>
        <v/>
      </c>
      <c r="AH10" s="200" t="str">
        <f>IF('EnrlOS2009-10'!AH10&gt;0,EnrlOS!AH10/'EnrlOS2009-10'!AH10,"")</f>
        <v/>
      </c>
      <c r="AI10" s="200" t="str">
        <f>IF('EnrlOS2009-10'!AI10&gt;0,EnrlOS!AI10/'EnrlOS2009-10'!AI10,"")</f>
        <v/>
      </c>
      <c r="AJ10" s="200">
        <f>IF('EnrlOS2009-10'!AJ10&gt;0,EnrlOS!AJ10/'EnrlOS2009-10'!AJ10,"")</f>
        <v>1.4928571428571429</v>
      </c>
      <c r="AK10" s="200">
        <f>IF('EnrlOS2009-10'!AK10&gt;0,EnrlOS!AK10/'EnrlOS2009-10'!AK10,"")</f>
        <v>1.7257142857142858</v>
      </c>
      <c r="AL10" s="200">
        <f>IF('EnrlOS2009-10'!AL10&gt;0,EnrlOS!AL10/'EnrlOS2009-10'!AL10,"")</f>
        <v>1.5824175824175823</v>
      </c>
    </row>
    <row r="11" spans="1:38" ht="18" customHeight="1" x14ac:dyDescent="0.25">
      <c r="A11" s="170">
        <v>6</v>
      </c>
      <c r="B11" s="171" t="s">
        <v>20</v>
      </c>
      <c r="C11" s="200">
        <f>IF('EnrlOS2009-10'!C11&gt;0,EnrlOS!C11/'EnrlOS2009-10'!C11,"")</f>
        <v>0.95052331113225497</v>
      </c>
      <c r="D11" s="200">
        <f>IF('EnrlOS2009-10'!D11&gt;0,EnrlOS!D11/'EnrlOS2009-10'!D11,"")</f>
        <v>0.95823665893271459</v>
      </c>
      <c r="E11" s="200">
        <f>IF('EnrlOS2009-10'!E11&gt;0,EnrlOS!E11/'EnrlOS2009-10'!E11,"")</f>
        <v>0.95276653171390013</v>
      </c>
      <c r="F11" s="200">
        <f>IF('EnrlOS2009-10'!F11&gt;0,EnrlOS!F11/'EnrlOS2009-10'!F11,"")</f>
        <v>0.90507152145643688</v>
      </c>
      <c r="G11" s="200">
        <f>IF('EnrlOS2009-10'!G11&gt;0,EnrlOS!G11/'EnrlOS2009-10'!G11,"")</f>
        <v>1.075</v>
      </c>
      <c r="H11" s="200">
        <f>IF('EnrlOS2009-10'!H11&gt;0,EnrlOS!H11/'EnrlOS2009-10'!H11,"")</f>
        <v>0.96321642429426857</v>
      </c>
      <c r="I11" s="200">
        <f>IF('EnrlOS2009-10'!I11&gt;0,EnrlOS!I11/'EnrlOS2009-10'!I11,"")</f>
        <v>0.5</v>
      </c>
      <c r="J11" s="200">
        <f>IF('EnrlOS2009-10'!J11&gt;0,EnrlOS!J11/'EnrlOS2009-10'!J11,"")</f>
        <v>0.5</v>
      </c>
      <c r="K11" s="200">
        <f>IF('EnrlOS2009-10'!K11&gt;0,EnrlOS!K11/'EnrlOS2009-10'!K11,"")</f>
        <v>0.5</v>
      </c>
      <c r="L11" s="200">
        <f>IF('EnrlOS2009-10'!L11&gt;0,EnrlOS!L11/'EnrlOS2009-10'!L11,"")</f>
        <v>0.93084560082163648</v>
      </c>
      <c r="M11" s="200">
        <f>IF('EnrlOS2009-10'!M11&gt;0,EnrlOS!M11/'EnrlOS2009-10'!M11,"")</f>
        <v>0.98828125</v>
      </c>
      <c r="N11" s="200">
        <f>IF('EnrlOS2009-10'!N11&gt;0,EnrlOS!N11/'EnrlOS2009-10'!N11,"")</f>
        <v>0.94834563199238275</v>
      </c>
      <c r="O11" s="200">
        <f>IF('EnrlOS2009-10'!O11&gt;0,EnrlOS!O11/'EnrlOS2009-10'!O11,"")</f>
        <v>0.23529411764705882</v>
      </c>
      <c r="P11" s="200">
        <f>IF('EnrlOS2009-10'!P11&gt;0,EnrlOS!P11/'EnrlOS2009-10'!P11,"")</f>
        <v>0.5</v>
      </c>
      <c r="Q11" s="200">
        <f>IF('EnrlOS2009-10'!Q11&gt;0,EnrlOS!Q11/'EnrlOS2009-10'!Q11,"")</f>
        <v>0.33333333333333331</v>
      </c>
      <c r="R11" s="200">
        <f>IF('EnrlOS2009-10'!R11&gt;0,EnrlOS!R11/'EnrlOS2009-10'!R11,"")</f>
        <v>0.66666666666666663</v>
      </c>
      <c r="S11" s="200">
        <f>IF('EnrlOS2009-10'!S11&gt;0,EnrlOS!S11/'EnrlOS2009-10'!S11,"")</f>
        <v>0</v>
      </c>
      <c r="T11" s="200">
        <f>IF('EnrlOS2009-10'!T11&gt;0,EnrlOS!T11/'EnrlOS2009-10'!T11,"")</f>
        <v>0.5</v>
      </c>
      <c r="U11" s="200">
        <f>IF('EnrlOS2009-10'!U11&gt;0,EnrlOS!U11/'EnrlOS2009-10'!U11,"")</f>
        <v>2</v>
      </c>
      <c r="V11" s="200" t="str">
        <f>IF('EnrlOS2009-10'!V11&gt;0,EnrlOS!V11/'EnrlOS2009-10'!V11,"")</f>
        <v/>
      </c>
      <c r="W11" s="200">
        <f>IF('EnrlOS2009-10'!W11&gt;0,EnrlOS!W11/'EnrlOS2009-10'!W11,"")</f>
        <v>4</v>
      </c>
      <c r="X11" s="200">
        <f>IF('EnrlOS2009-10'!X11&gt;0,EnrlOS!X11/'EnrlOS2009-10'!X11,"")</f>
        <v>0.38095238095238093</v>
      </c>
      <c r="Y11" s="200">
        <f>IF('EnrlOS2009-10'!Y11&gt;0,EnrlOS!Y11/'EnrlOS2009-10'!Y11,"")</f>
        <v>0.63636363636363635</v>
      </c>
      <c r="Z11" s="200">
        <f>IF('EnrlOS2009-10'!Z11&gt;0,EnrlOS!Z11/'EnrlOS2009-10'!Z11,"")</f>
        <v>0.46875</v>
      </c>
      <c r="AA11" s="200">
        <f>IF('EnrlOS2009-10'!AA11&gt;0,EnrlOS!AA11/'EnrlOS2009-10'!AA11,"")</f>
        <v>0.59090909090909094</v>
      </c>
      <c r="AB11" s="200">
        <f>IF('EnrlOS2009-10'!AB11&gt;0,EnrlOS!AB11/'EnrlOS2009-10'!AB11,"")</f>
        <v>0.35714285714285715</v>
      </c>
      <c r="AC11" s="200">
        <f>IF('EnrlOS2009-10'!AC11&gt;0,EnrlOS!AC11/'EnrlOS2009-10'!AC11,"")</f>
        <v>0.5</v>
      </c>
      <c r="AD11" s="200">
        <f>IF('EnrlOS2009-10'!AD11&gt;0,EnrlOS!AD11/'EnrlOS2009-10'!AD11,"")</f>
        <v>3</v>
      </c>
      <c r="AE11" s="200">
        <f>IF('EnrlOS2009-10'!AE11&gt;0,EnrlOS!AE11/'EnrlOS2009-10'!AE11,"")</f>
        <v>0.5</v>
      </c>
      <c r="AF11" s="200">
        <f>IF('EnrlOS2009-10'!AF11&gt;0,EnrlOS!AF11/'EnrlOS2009-10'!AF11,"")</f>
        <v>1.3333333333333333</v>
      </c>
      <c r="AG11" s="200" t="str">
        <f>IF('EnrlOS2009-10'!AG11&gt;0,EnrlOS!AG11/'EnrlOS2009-10'!AG11,"")</f>
        <v/>
      </c>
      <c r="AH11" s="200" t="str">
        <f>IF('EnrlOS2009-10'!AH11&gt;0,EnrlOS!AH11/'EnrlOS2009-10'!AH11,"")</f>
        <v/>
      </c>
      <c r="AI11" s="200" t="str">
        <f>IF('EnrlOS2009-10'!AI11&gt;0,EnrlOS!AI11/'EnrlOS2009-10'!AI11,"")</f>
        <v/>
      </c>
      <c r="AJ11" s="200">
        <f>IF('EnrlOS2009-10'!AJ11&gt;0,EnrlOS!AJ11/'EnrlOS2009-10'!AJ11,"")</f>
        <v>0.69565217391304346</v>
      </c>
      <c r="AK11" s="200">
        <f>IF('EnrlOS2009-10'!AK11&gt;0,EnrlOS!AK11/'EnrlOS2009-10'!AK11,"")</f>
        <v>0.375</v>
      </c>
      <c r="AL11" s="200">
        <f>IF('EnrlOS2009-10'!AL11&gt;0,EnrlOS!AL11/'EnrlOS2009-10'!AL11,"")</f>
        <v>0.5641025641025641</v>
      </c>
    </row>
    <row r="12" spans="1:38" ht="18" customHeight="1" x14ac:dyDescent="0.25">
      <c r="A12" s="170">
        <v>7</v>
      </c>
      <c r="B12" s="171" t="s">
        <v>21</v>
      </c>
      <c r="C12" s="200">
        <f>IF('EnrlOS2009-10'!C12&gt;0,EnrlOS!C12/'EnrlOS2009-10'!C12,"")</f>
        <v>0.97442680776014112</v>
      </c>
      <c r="D12" s="200">
        <f>IF('EnrlOS2009-10'!D12&gt;0,EnrlOS!D12/'EnrlOS2009-10'!D12,"")</f>
        <v>0.83047210300429186</v>
      </c>
      <c r="E12" s="200">
        <f>IF('EnrlOS2009-10'!E12&gt;0,EnrlOS!E12/'EnrlOS2009-10'!E12,"")</f>
        <v>0.9325</v>
      </c>
      <c r="F12" s="200">
        <f>IF('EnrlOS2009-10'!F12&gt;0,EnrlOS!F12/'EnrlOS2009-10'!F12,"")</f>
        <v>1.3515901060070672</v>
      </c>
      <c r="G12" s="200">
        <f>IF('EnrlOS2009-10'!G12&gt;0,EnrlOS!G12/'EnrlOS2009-10'!G12,"")</f>
        <v>1.4897119341563787</v>
      </c>
      <c r="H12" s="200">
        <f>IF('EnrlOS2009-10'!H12&gt;0,EnrlOS!H12/'EnrlOS2009-10'!H12,"")</f>
        <v>1.3930778739184178</v>
      </c>
      <c r="I12" s="200">
        <f>IF('EnrlOS2009-10'!I12&gt;0,EnrlOS!I12/'EnrlOS2009-10'!I12,"")</f>
        <v>1.8333333333333333</v>
      </c>
      <c r="J12" s="200">
        <f>IF('EnrlOS2009-10'!J12&gt;0,EnrlOS!J12/'EnrlOS2009-10'!J12,"")</f>
        <v>1.1341463414634145</v>
      </c>
      <c r="K12" s="200">
        <f>IF('EnrlOS2009-10'!K12&gt;0,EnrlOS!K12/'EnrlOS2009-10'!K12,"")</f>
        <v>1.411764705882353</v>
      </c>
      <c r="L12" s="200">
        <f>IF('EnrlOS2009-10'!L12&gt;0,EnrlOS!L12/'EnrlOS2009-10'!L12,"")</f>
        <v>1.1225769669327252</v>
      </c>
      <c r="M12" s="200">
        <f>IF('EnrlOS2009-10'!M12&gt;0,EnrlOS!M12/'EnrlOS2009-10'!M12,"")</f>
        <v>1.0644753476611883</v>
      </c>
      <c r="N12" s="200">
        <f>IF('EnrlOS2009-10'!N12&gt;0,EnrlOS!N12/'EnrlOS2009-10'!N12,"")</f>
        <v>1.1045186640471514</v>
      </c>
      <c r="O12" s="200">
        <f>IF('EnrlOS2009-10'!O12&gt;0,EnrlOS!O12/'EnrlOS2009-10'!O12,"")</f>
        <v>8.2725060827250604E-2</v>
      </c>
      <c r="P12" s="200">
        <f>IF('EnrlOS2009-10'!P12&gt;0,EnrlOS!P12/'EnrlOS2009-10'!P12,"")</f>
        <v>5.5118110236220472E-2</v>
      </c>
      <c r="Q12" s="200">
        <f>IF('EnrlOS2009-10'!Q12&gt;0,EnrlOS!Q12/'EnrlOS2009-10'!Q12,"")</f>
        <v>7.6208178438661706E-2</v>
      </c>
      <c r="R12" s="200">
        <f>IF('EnrlOS2009-10'!R12&gt;0,EnrlOS!R12/'EnrlOS2009-10'!R12,"")</f>
        <v>1.5454545454545454</v>
      </c>
      <c r="S12" s="200">
        <f>IF('EnrlOS2009-10'!S12&gt;0,EnrlOS!S12/'EnrlOS2009-10'!S12,"")</f>
        <v>1.75</v>
      </c>
      <c r="T12" s="200">
        <f>IF('EnrlOS2009-10'!T12&gt;0,EnrlOS!T12/'EnrlOS2009-10'!T12,"")</f>
        <v>1.5769230769230769</v>
      </c>
      <c r="U12" s="200">
        <f>IF('EnrlOS2009-10'!U12&gt;0,EnrlOS!U12/'EnrlOS2009-10'!U12,"")</f>
        <v>2</v>
      </c>
      <c r="V12" s="200" t="str">
        <f>IF('EnrlOS2009-10'!V12&gt;0,EnrlOS!V12/'EnrlOS2009-10'!V12,"")</f>
        <v/>
      </c>
      <c r="W12" s="200">
        <f>IF('EnrlOS2009-10'!W12&gt;0,EnrlOS!W12/'EnrlOS2009-10'!W12,"")</f>
        <v>3</v>
      </c>
      <c r="X12" s="200">
        <f>IF('EnrlOS2009-10'!X12&gt;0,EnrlOS!X12/'EnrlOS2009-10'!X12,"")</f>
        <v>0.18636363636363637</v>
      </c>
      <c r="Y12" s="200">
        <f>IF('EnrlOS2009-10'!Y12&gt;0,EnrlOS!Y12/'EnrlOS2009-10'!Y12,"")</f>
        <v>0.16030534351145037</v>
      </c>
      <c r="Z12" s="200">
        <f>IF('EnrlOS2009-10'!Z12&gt;0,EnrlOS!Z12/'EnrlOS2009-10'!Z12,"")</f>
        <v>0.18038528896672504</v>
      </c>
      <c r="AA12" s="200">
        <f>IF('EnrlOS2009-10'!AA12&gt;0,EnrlOS!AA12/'EnrlOS2009-10'!AA12,"")</f>
        <v>0.63157894736842102</v>
      </c>
      <c r="AB12" s="200">
        <f>IF('EnrlOS2009-10'!AB12&gt;0,EnrlOS!AB12/'EnrlOS2009-10'!AB12,"")</f>
        <v>0.72</v>
      </c>
      <c r="AC12" s="200">
        <f>IF('EnrlOS2009-10'!AC12&gt;0,EnrlOS!AC12/'EnrlOS2009-10'!AC12,"")</f>
        <v>0.68181818181818177</v>
      </c>
      <c r="AD12" s="200">
        <f>IF('EnrlOS2009-10'!AD12&gt;0,EnrlOS!AD12/'EnrlOS2009-10'!AD12,"")</f>
        <v>1.1666666666666667</v>
      </c>
      <c r="AE12" s="200">
        <f>IF('EnrlOS2009-10'!AE12&gt;0,EnrlOS!AE12/'EnrlOS2009-10'!AE12,"")</f>
        <v>1.75</v>
      </c>
      <c r="AF12" s="200">
        <f>IF('EnrlOS2009-10'!AF12&gt;0,EnrlOS!AF12/'EnrlOS2009-10'!AF12,"")</f>
        <v>1.4</v>
      </c>
      <c r="AG12" s="200">
        <f>IF('EnrlOS2009-10'!AG12&gt;0,EnrlOS!AG12/'EnrlOS2009-10'!AG12,"")</f>
        <v>1.6</v>
      </c>
      <c r="AH12" s="200" t="str">
        <f>IF('EnrlOS2009-10'!AH12&gt;0,EnrlOS!AH12/'EnrlOS2009-10'!AH12,"")</f>
        <v/>
      </c>
      <c r="AI12" s="200">
        <f>IF('EnrlOS2009-10'!AI12&gt;0,EnrlOS!AI12/'EnrlOS2009-10'!AI12,"")</f>
        <v>3.5</v>
      </c>
      <c r="AJ12" s="200">
        <f>IF('EnrlOS2009-10'!AJ12&gt;0,EnrlOS!AJ12/'EnrlOS2009-10'!AJ12,"")</f>
        <v>1</v>
      </c>
      <c r="AK12" s="200">
        <f>IF('EnrlOS2009-10'!AK12&gt;0,EnrlOS!AK12/'EnrlOS2009-10'!AK12,"")</f>
        <v>1.5172413793103448</v>
      </c>
      <c r="AL12" s="200">
        <f>IF('EnrlOS2009-10'!AL12&gt;0,EnrlOS!AL12/'EnrlOS2009-10'!AL12,"")</f>
        <v>1.234375</v>
      </c>
    </row>
    <row r="13" spans="1:38" ht="18" customHeight="1" x14ac:dyDescent="0.25">
      <c r="A13" s="170">
        <v>8</v>
      </c>
      <c r="B13" s="171" t="s">
        <v>22</v>
      </c>
      <c r="C13" s="200">
        <f>IF('EnrlOS2009-10'!C13&gt;0,EnrlOS!C13/'EnrlOS2009-10'!C13,"")</f>
        <v>1.2650612380006621</v>
      </c>
      <c r="D13" s="200">
        <f>IF('EnrlOS2009-10'!D13&gt;0,EnrlOS!D13/'EnrlOS2009-10'!D13,"")</f>
        <v>1.3531239212978943</v>
      </c>
      <c r="E13" s="200">
        <f>IF('EnrlOS2009-10'!E13&gt;0,EnrlOS!E13/'EnrlOS2009-10'!E13,"")</f>
        <v>1.2820906481543288</v>
      </c>
      <c r="F13" s="200">
        <f>IF('EnrlOS2009-10'!F13&gt;0,EnrlOS!F13/'EnrlOS2009-10'!F13,"")</f>
        <v>1.1935508845275422</v>
      </c>
      <c r="G13" s="200">
        <f>IF('EnrlOS2009-10'!G13&gt;0,EnrlOS!G13/'EnrlOS2009-10'!G13,"")</f>
        <v>1.4057206331574563</v>
      </c>
      <c r="H13" s="200">
        <f>IF('EnrlOS2009-10'!H13&gt;0,EnrlOS!H13/'EnrlOS2009-10'!H13,"")</f>
        <v>1.2398062660814289</v>
      </c>
      <c r="I13" s="200">
        <f>IF('EnrlOS2009-10'!I13&gt;0,EnrlOS!I13/'EnrlOS2009-10'!I13,"")</f>
        <v>1.0432900432900434</v>
      </c>
      <c r="J13" s="200">
        <f>IF('EnrlOS2009-10'!J13&gt;0,EnrlOS!J13/'EnrlOS2009-10'!J13,"")</f>
        <v>0.67920585161964475</v>
      </c>
      <c r="K13" s="200">
        <f>IF('EnrlOS2009-10'!K13&gt;0,EnrlOS!K13/'EnrlOS2009-10'!K13,"")</f>
        <v>0.75</v>
      </c>
      <c r="L13" s="200">
        <f>IF('EnrlOS2009-10'!L13&gt;0,EnrlOS!L13/'EnrlOS2009-10'!L13,"")</f>
        <v>1.2272654881350533</v>
      </c>
      <c r="M13" s="200">
        <f>IF('EnrlOS2009-10'!M13&gt;0,EnrlOS!M13/'EnrlOS2009-10'!M13,"")</f>
        <v>1.3340500250842113</v>
      </c>
      <c r="N13" s="200">
        <f>IF('EnrlOS2009-10'!N13&gt;0,EnrlOS!N13/'EnrlOS2009-10'!N13,"")</f>
        <v>1.250479083898107</v>
      </c>
      <c r="O13" s="200">
        <f>IF('EnrlOS2009-10'!O13&gt;0,EnrlOS!O13/'EnrlOS2009-10'!O13,"")</f>
        <v>1.6989271345552079</v>
      </c>
      <c r="P13" s="200">
        <f>IF('EnrlOS2009-10'!P13&gt;0,EnrlOS!P13/'EnrlOS2009-10'!P13,"")</f>
        <v>1.7721518987341771</v>
      </c>
      <c r="Q13" s="200">
        <f>IF('EnrlOS2009-10'!Q13&gt;0,EnrlOS!Q13/'EnrlOS2009-10'!Q13,"")</f>
        <v>1.7079905992949471</v>
      </c>
      <c r="R13" s="200">
        <f>IF('EnrlOS2009-10'!R13&gt;0,EnrlOS!R13/'EnrlOS2009-10'!R13,"")</f>
        <v>1.4540740740740741</v>
      </c>
      <c r="S13" s="200">
        <f>IF('EnrlOS2009-10'!S13&gt;0,EnrlOS!S13/'EnrlOS2009-10'!S13,"")</f>
        <v>1.640926640926641</v>
      </c>
      <c r="T13" s="200">
        <f>IF('EnrlOS2009-10'!T13&gt;0,EnrlOS!T13/'EnrlOS2009-10'!T13,"")</f>
        <v>1.4841516469857055</v>
      </c>
      <c r="U13" s="200">
        <f>IF('EnrlOS2009-10'!U13&gt;0,EnrlOS!U13/'EnrlOS2009-10'!U13,"")</f>
        <v>0.66666666666666663</v>
      </c>
      <c r="V13" s="200">
        <f>IF('EnrlOS2009-10'!V13&gt;0,EnrlOS!V13/'EnrlOS2009-10'!V13,"")</f>
        <v>1.056338028169014</v>
      </c>
      <c r="W13" s="200">
        <f>IF('EnrlOS2009-10'!W13&gt;0,EnrlOS!W13/'EnrlOS2009-10'!W13,"")</f>
        <v>0.98837209302325579</v>
      </c>
      <c r="X13" s="200">
        <f>IF('EnrlOS2009-10'!X13&gt;0,EnrlOS!X13/'EnrlOS2009-10'!X13,"")</f>
        <v>1.5809813795526408</v>
      </c>
      <c r="Y13" s="200">
        <f>IF('EnrlOS2009-10'!Y13&gt;0,EnrlOS!Y13/'EnrlOS2009-10'!Y13,"")</f>
        <v>1.6689189189189189</v>
      </c>
      <c r="Z13" s="200">
        <f>IF('EnrlOS2009-10'!Z13&gt;0,EnrlOS!Z13/'EnrlOS2009-10'!Z13,"")</f>
        <v>1.5939714542369499</v>
      </c>
      <c r="AA13" s="200">
        <f>IF('EnrlOS2009-10'!AA13&gt;0,EnrlOS!AA13/'EnrlOS2009-10'!AA13,"")</f>
        <v>0.98717948717948723</v>
      </c>
      <c r="AB13" s="200">
        <f>IF('EnrlOS2009-10'!AB13&gt;0,EnrlOS!AB13/'EnrlOS2009-10'!AB13,"")</f>
        <v>0.66666666666666663</v>
      </c>
      <c r="AC13" s="200">
        <f>IF('EnrlOS2009-10'!AC13&gt;0,EnrlOS!AC13/'EnrlOS2009-10'!AC13,"")</f>
        <v>0.95402298850574707</v>
      </c>
      <c r="AD13" s="200">
        <f>IF('EnrlOS2009-10'!AD13&gt;0,EnrlOS!AD13/'EnrlOS2009-10'!AD13,"")</f>
        <v>1.2647058823529411</v>
      </c>
      <c r="AE13" s="200">
        <f>IF('EnrlOS2009-10'!AE13&gt;0,EnrlOS!AE13/'EnrlOS2009-10'!AE13,"")</f>
        <v>0.88888888888888884</v>
      </c>
      <c r="AF13" s="200">
        <f>IF('EnrlOS2009-10'!AF13&gt;0,EnrlOS!AF13/'EnrlOS2009-10'!AF13,"")</f>
        <v>1.1860465116279071</v>
      </c>
      <c r="AG13" s="200" t="str">
        <f>IF('EnrlOS2009-10'!AG13&gt;0,EnrlOS!AG13/'EnrlOS2009-10'!AG13,"")</f>
        <v/>
      </c>
      <c r="AH13" s="200">
        <f>IF('EnrlOS2009-10'!AH13&gt;0,EnrlOS!AH13/'EnrlOS2009-10'!AH13,"")</f>
        <v>0.42857142857142855</v>
      </c>
      <c r="AI13" s="200">
        <f>IF('EnrlOS2009-10'!AI13&gt;0,EnrlOS!AI13/'EnrlOS2009-10'!AI13,"")</f>
        <v>0.7142857142857143</v>
      </c>
      <c r="AJ13" s="200">
        <f>IF('EnrlOS2009-10'!AJ13&gt;0,EnrlOS!AJ13/'EnrlOS2009-10'!AJ13,"")</f>
        <v>1.0892857142857142</v>
      </c>
      <c r="AK13" s="200">
        <f>IF('EnrlOS2009-10'!AK13&gt;0,EnrlOS!AK13/'EnrlOS2009-10'!AK13,"")</f>
        <v>0.68</v>
      </c>
      <c r="AL13" s="200">
        <f>IF('EnrlOS2009-10'!AL13&gt;0,EnrlOS!AL13/'EnrlOS2009-10'!AL13,"")</f>
        <v>1.0145985401459854</v>
      </c>
    </row>
    <row r="14" spans="1:38" ht="18" customHeight="1" x14ac:dyDescent="0.25">
      <c r="A14" s="170">
        <v>9</v>
      </c>
      <c r="B14" s="171" t="s">
        <v>51</v>
      </c>
      <c r="C14" s="200">
        <f>IF('EnrlOS2009-10'!C14&gt;0,EnrlOS!C14/'EnrlOS2009-10'!C14,"")</f>
        <v>0.85484423142759325</v>
      </c>
      <c r="D14" s="200">
        <f>IF('EnrlOS2009-10'!D14&gt;0,EnrlOS!D14/'EnrlOS2009-10'!D14,"")</f>
        <v>0.77354570637119113</v>
      </c>
      <c r="E14" s="200">
        <f>IF('EnrlOS2009-10'!E14&gt;0,EnrlOS!E14/'EnrlOS2009-10'!E14,"")</f>
        <v>0.82794959908361965</v>
      </c>
      <c r="F14" s="200">
        <f>IF('EnrlOS2009-10'!F14&gt;0,EnrlOS!F14/'EnrlOS2009-10'!F14,"")</f>
        <v>0.93414358394573205</v>
      </c>
      <c r="G14" s="200">
        <f>IF('EnrlOS2009-10'!G14&gt;0,EnrlOS!G14/'EnrlOS2009-10'!G14,"")</f>
        <v>0.92851469420174737</v>
      </c>
      <c r="H14" s="200">
        <f>IF('EnrlOS2009-10'!H14&gt;0,EnrlOS!H14/'EnrlOS2009-10'!H14,"")</f>
        <v>0.93218464940569423</v>
      </c>
      <c r="I14" s="200">
        <f>IF('EnrlOS2009-10'!I14&gt;0,EnrlOS!I14/'EnrlOS2009-10'!I14,"")</f>
        <v>0.8222565687789799</v>
      </c>
      <c r="J14" s="200">
        <f>IF('EnrlOS2009-10'!J14&gt;0,EnrlOS!J14/'EnrlOS2009-10'!J14,"")</f>
        <v>0.73434125269978401</v>
      </c>
      <c r="K14" s="200">
        <f>IF('EnrlOS2009-10'!K14&gt;0,EnrlOS!K14/'EnrlOS2009-10'!K14,"")</f>
        <v>0.78558558558558556</v>
      </c>
      <c r="L14" s="200">
        <f>IF('EnrlOS2009-10'!L14&gt;0,EnrlOS!L14/'EnrlOS2009-10'!L14,"")</f>
        <v>0.90558060879368663</v>
      </c>
      <c r="M14" s="200">
        <f>IF('EnrlOS2009-10'!M14&gt;0,EnrlOS!M14/'EnrlOS2009-10'!M14,"")</f>
        <v>0.87332864180154823</v>
      </c>
      <c r="N14" s="200">
        <f>IF('EnrlOS2009-10'!N14&gt;0,EnrlOS!N14/'EnrlOS2009-10'!N14,"")</f>
        <v>0.89435325820676137</v>
      </c>
      <c r="O14" s="200">
        <f>IF('EnrlOS2009-10'!O14&gt;0,EnrlOS!O14/'EnrlOS2009-10'!O14,"")</f>
        <v>0.7123655913978495</v>
      </c>
      <c r="P14" s="200">
        <f>IF('EnrlOS2009-10'!P14&gt;0,EnrlOS!P14/'EnrlOS2009-10'!P14,"")</f>
        <v>0.6811594202898551</v>
      </c>
      <c r="Q14" s="200">
        <f>IF('EnrlOS2009-10'!Q14&gt;0,EnrlOS!Q14/'EnrlOS2009-10'!Q14,"")</f>
        <v>0.70392156862745103</v>
      </c>
      <c r="R14" s="200">
        <f>IF('EnrlOS2009-10'!R14&gt;0,EnrlOS!R14/'EnrlOS2009-10'!R14,"")</f>
        <v>0.82874617737003053</v>
      </c>
      <c r="S14" s="200">
        <f>IF('EnrlOS2009-10'!S14&gt;0,EnrlOS!S14/'EnrlOS2009-10'!S14,"")</f>
        <v>0.84193548387096773</v>
      </c>
      <c r="T14" s="200">
        <f>IF('EnrlOS2009-10'!T14&gt;0,EnrlOS!T14/'EnrlOS2009-10'!T14,"")</f>
        <v>0.83237250554323727</v>
      </c>
      <c r="U14" s="200">
        <f>IF('EnrlOS2009-10'!U14&gt;0,EnrlOS!U14/'EnrlOS2009-10'!U14,"")</f>
        <v>1.4210526315789473</v>
      </c>
      <c r="V14" s="200">
        <f>IF('EnrlOS2009-10'!V14&gt;0,EnrlOS!V14/'EnrlOS2009-10'!V14,"")</f>
        <v>1.9473684210526316</v>
      </c>
      <c r="W14" s="200">
        <f>IF('EnrlOS2009-10'!W14&gt;0,EnrlOS!W14/'EnrlOS2009-10'!W14,"")</f>
        <v>1.5964912280701755</v>
      </c>
      <c r="X14" s="200">
        <f>IF('EnrlOS2009-10'!X14&gt;0,EnrlOS!X14/'EnrlOS2009-10'!X14,"")</f>
        <v>0.8022341745966074</v>
      </c>
      <c r="Y14" s="200">
        <f>IF('EnrlOS2009-10'!Y14&gt;0,EnrlOS!Y14/'EnrlOS2009-10'!Y14,"")</f>
        <v>0.81639344262295077</v>
      </c>
      <c r="Z14" s="200">
        <f>IF('EnrlOS2009-10'!Z14&gt;0,EnrlOS!Z14/'EnrlOS2009-10'!Z14,"")</f>
        <v>0.80612244897959184</v>
      </c>
      <c r="AA14" s="200">
        <f>IF('EnrlOS2009-10'!AA14&gt;0,EnrlOS!AA14/'EnrlOS2009-10'!AA14,"")</f>
        <v>0.93103448275862066</v>
      </c>
      <c r="AB14" s="200">
        <f>IF('EnrlOS2009-10'!AB14&gt;0,EnrlOS!AB14/'EnrlOS2009-10'!AB14,"")</f>
        <v>0.65957446808510634</v>
      </c>
      <c r="AC14" s="200">
        <f>IF('EnrlOS2009-10'!AC14&gt;0,EnrlOS!AC14/'EnrlOS2009-10'!AC14,"")</f>
        <v>0.83582089552238803</v>
      </c>
      <c r="AD14" s="200">
        <f>IF('EnrlOS2009-10'!AD14&gt;0,EnrlOS!AD14/'EnrlOS2009-10'!AD14,"")</f>
        <v>0.88571428571428568</v>
      </c>
      <c r="AE14" s="200">
        <f>IF('EnrlOS2009-10'!AE14&gt;0,EnrlOS!AE14/'EnrlOS2009-10'!AE14,"")</f>
        <v>0.62068965517241381</v>
      </c>
      <c r="AF14" s="200">
        <f>IF('EnrlOS2009-10'!AF14&gt;0,EnrlOS!AF14/'EnrlOS2009-10'!AF14,"")</f>
        <v>0.78185328185328185</v>
      </c>
      <c r="AG14" s="200">
        <f>IF('EnrlOS2009-10'!AG14&gt;0,EnrlOS!AG14/'EnrlOS2009-10'!AG14,"")</f>
        <v>1.5909090909090908</v>
      </c>
      <c r="AH14" s="200">
        <f>IF('EnrlOS2009-10'!AH14&gt;0,EnrlOS!AH14/'EnrlOS2009-10'!AH14,"")</f>
        <v>2.375</v>
      </c>
      <c r="AI14" s="200">
        <f>IF('EnrlOS2009-10'!AI14&gt;0,EnrlOS!AI14/'EnrlOS2009-10'!AI14,"")</f>
        <v>1.8</v>
      </c>
      <c r="AJ14" s="200">
        <f>IF('EnrlOS2009-10'!AJ14&gt;0,EnrlOS!AJ14/'EnrlOS2009-10'!AJ14,"")</f>
        <v>0.93160377358490565</v>
      </c>
      <c r="AK14" s="200">
        <f>IF('EnrlOS2009-10'!AK14&gt;0,EnrlOS!AK14/'EnrlOS2009-10'!AK14,"")</f>
        <v>0.68217054263565891</v>
      </c>
      <c r="AL14" s="200">
        <f>IF('EnrlOS2009-10'!AL14&gt;0,EnrlOS!AL14/'EnrlOS2009-10'!AL14,"")</f>
        <v>0.83724340175953083</v>
      </c>
    </row>
    <row r="15" spans="1:38" ht="18" customHeight="1" x14ac:dyDescent="0.25">
      <c r="A15" s="170">
        <v>10</v>
      </c>
      <c r="B15" s="171" t="s">
        <v>52</v>
      </c>
      <c r="C15" s="200">
        <f>IF('EnrlOS2009-10'!C15&gt;0,EnrlOS!C15/'EnrlOS2009-10'!C15,"")</f>
        <v>1.273356401384083</v>
      </c>
      <c r="D15" s="200">
        <f>IF('EnrlOS2009-10'!D15&gt;0,EnrlOS!D15/'EnrlOS2009-10'!D15,"")</f>
        <v>1.3424657534246576</v>
      </c>
      <c r="E15" s="200">
        <f>IF('EnrlOS2009-10'!E15&gt;0,EnrlOS!E15/'EnrlOS2009-10'!E15,"")</f>
        <v>1.2872928176795579</v>
      </c>
      <c r="F15" s="200">
        <f>IF('EnrlOS2009-10'!F15&gt;0,EnrlOS!F15/'EnrlOS2009-10'!F15,"")</f>
        <v>1.4875</v>
      </c>
      <c r="G15" s="200">
        <f>IF('EnrlOS2009-10'!G15&gt;0,EnrlOS!G15/'EnrlOS2009-10'!G15,"")</f>
        <v>1.3195876288659794</v>
      </c>
      <c r="H15" s="200">
        <f>IF('EnrlOS2009-10'!H15&gt;0,EnrlOS!H15/'EnrlOS2009-10'!H15,"")</f>
        <v>1.4287003610108304</v>
      </c>
      <c r="I15" s="200">
        <f>IF('EnrlOS2009-10'!I15&gt;0,EnrlOS!I15/'EnrlOS2009-10'!I15,"")</f>
        <v>0.61467889908256879</v>
      </c>
      <c r="J15" s="200">
        <f>IF('EnrlOS2009-10'!J15&gt;0,EnrlOS!J15/'EnrlOS2009-10'!J15,"")</f>
        <v>1.0728476821192052</v>
      </c>
      <c r="K15" s="200">
        <f>IF('EnrlOS2009-10'!K15&gt;0,EnrlOS!K15/'EnrlOS2009-10'!K15,"")</f>
        <v>0.88076923076923075</v>
      </c>
      <c r="L15" s="200">
        <f>IF('EnrlOS2009-10'!L15&gt;0,EnrlOS!L15/'EnrlOS2009-10'!L15,"")</f>
        <v>1.331911869225302</v>
      </c>
      <c r="M15" s="200">
        <f>IF('EnrlOS2009-10'!M15&gt;0,EnrlOS!M15/'EnrlOS2009-10'!M15,"")</f>
        <v>1.2700729927007299</v>
      </c>
      <c r="N15" s="200">
        <f>IF('EnrlOS2009-10'!N15&gt;0,EnrlOS!N15/'EnrlOS2009-10'!N15,"")</f>
        <v>1.3116634799235181</v>
      </c>
      <c r="O15" s="200">
        <f>IF('EnrlOS2009-10'!O15&gt;0,EnrlOS!O15/'EnrlOS2009-10'!O15,"")</f>
        <v>0.94</v>
      </c>
      <c r="P15" s="200">
        <f>IF('EnrlOS2009-10'!P15&gt;0,EnrlOS!P15/'EnrlOS2009-10'!P15,"")</f>
        <v>0.8</v>
      </c>
      <c r="Q15" s="200">
        <f>IF('EnrlOS2009-10'!Q15&gt;0,EnrlOS!Q15/'EnrlOS2009-10'!Q15,"")</f>
        <v>0.91666666666666663</v>
      </c>
      <c r="R15" s="200">
        <f>IF('EnrlOS2009-10'!R15&gt;0,EnrlOS!R15/'EnrlOS2009-10'!R15,"")</f>
        <v>1.8448275862068966</v>
      </c>
      <c r="S15" s="200">
        <f>IF('EnrlOS2009-10'!S15&gt;0,EnrlOS!S15/'EnrlOS2009-10'!S15,"")</f>
        <v>1.2058823529411764</v>
      </c>
      <c r="T15" s="200">
        <f>IF('EnrlOS2009-10'!T15&gt;0,EnrlOS!T15/'EnrlOS2009-10'!T15,"")</f>
        <v>1.6086956521739131</v>
      </c>
      <c r="U15" s="200" t="str">
        <f>IF('EnrlOS2009-10'!U15&gt;0,EnrlOS!U15/'EnrlOS2009-10'!U15,"")</f>
        <v/>
      </c>
      <c r="V15" s="200">
        <f>IF('EnrlOS2009-10'!V15&gt;0,EnrlOS!V15/'EnrlOS2009-10'!V15,"")</f>
        <v>2.125</v>
      </c>
      <c r="W15" s="200">
        <f>IF('EnrlOS2009-10'!W15&gt;0,EnrlOS!W15/'EnrlOS2009-10'!W15,"")</f>
        <v>2.875</v>
      </c>
      <c r="X15" s="200">
        <f>IF('EnrlOS2009-10'!X15&gt;0,EnrlOS!X15/'EnrlOS2009-10'!X15,"")</f>
        <v>1.4814814814814814</v>
      </c>
      <c r="Y15" s="200">
        <f>IF('EnrlOS2009-10'!Y15&gt;0,EnrlOS!Y15/'EnrlOS2009-10'!Y15,"")</f>
        <v>1.2692307692307692</v>
      </c>
      <c r="Z15" s="200">
        <f>IF('EnrlOS2009-10'!Z15&gt;0,EnrlOS!Z15/'EnrlOS2009-10'!Z15,"")</f>
        <v>1.4125000000000001</v>
      </c>
      <c r="AA15" s="200">
        <f>IF('EnrlOS2009-10'!AA15&gt;0,EnrlOS!AA15/'EnrlOS2009-10'!AA15,"")</f>
        <v>1.4915254237288136</v>
      </c>
      <c r="AB15" s="200">
        <f>IF('EnrlOS2009-10'!AB15&gt;0,EnrlOS!AB15/'EnrlOS2009-10'!AB15,"")</f>
        <v>1</v>
      </c>
      <c r="AC15" s="200">
        <f>IF('EnrlOS2009-10'!AC15&gt;0,EnrlOS!AC15/'EnrlOS2009-10'!AC15,"")</f>
        <v>1.3295454545454546</v>
      </c>
      <c r="AD15" s="200">
        <f>IF('EnrlOS2009-10'!AD15&gt;0,EnrlOS!AD15/'EnrlOS2009-10'!AD15,"")</f>
        <v>2.4657534246575343</v>
      </c>
      <c r="AE15" s="200">
        <f>IF('EnrlOS2009-10'!AE15&gt;0,EnrlOS!AE15/'EnrlOS2009-10'!AE15,"")</f>
        <v>1.1130434782608696</v>
      </c>
      <c r="AF15" s="200">
        <f>IF('EnrlOS2009-10'!AF15&gt;0,EnrlOS!AF15/'EnrlOS2009-10'!AF15,"")</f>
        <v>1.6382978723404256</v>
      </c>
      <c r="AG15" s="200" t="str">
        <f>IF('EnrlOS2009-10'!AG15&gt;0,EnrlOS!AG15/'EnrlOS2009-10'!AG15,"")</f>
        <v/>
      </c>
      <c r="AH15" s="200" t="str">
        <f>IF('EnrlOS2009-10'!AH15&gt;0,EnrlOS!AH15/'EnrlOS2009-10'!AH15,"")</f>
        <v/>
      </c>
      <c r="AI15" s="200" t="str">
        <f>IF('EnrlOS2009-10'!AI15&gt;0,EnrlOS!AI15/'EnrlOS2009-10'!AI15,"")</f>
        <v/>
      </c>
      <c r="AJ15" s="200">
        <f>IF('EnrlOS2009-10'!AJ15&gt;0,EnrlOS!AJ15/'EnrlOS2009-10'!AJ15,"")</f>
        <v>2.0530303030303032</v>
      </c>
      <c r="AK15" s="200">
        <f>IF('EnrlOS2009-10'!AK15&gt;0,EnrlOS!AK15/'EnrlOS2009-10'!AK15,"")</f>
        <v>1.1041666666666667</v>
      </c>
      <c r="AL15" s="200">
        <f>IF('EnrlOS2009-10'!AL15&gt;0,EnrlOS!AL15/'EnrlOS2009-10'!AL15,"")</f>
        <v>1.5579710144927537</v>
      </c>
    </row>
    <row r="16" spans="1:38" ht="18" customHeight="1" x14ac:dyDescent="0.25">
      <c r="A16" s="170">
        <v>11</v>
      </c>
      <c r="B16" s="171" t="s">
        <v>53</v>
      </c>
      <c r="C16" s="200">
        <f>IF('EnrlOS2009-10'!C16&gt;0,EnrlOS!C16/'EnrlOS2009-10'!C16,"")</f>
        <v>1.880281690140845</v>
      </c>
      <c r="D16" s="200">
        <f>IF('EnrlOS2009-10'!D16&gt;0,EnrlOS!D16/'EnrlOS2009-10'!D16,"")</f>
        <v>1.9277777777777778</v>
      </c>
      <c r="E16" s="200">
        <f>IF('EnrlOS2009-10'!E16&gt;0,EnrlOS!E16/'EnrlOS2009-10'!E16,"")</f>
        <v>1.9020356234096691</v>
      </c>
      <c r="F16" s="200">
        <f>IF('EnrlOS2009-10'!F16&gt;0,EnrlOS!F16/'EnrlOS2009-10'!F16,"")</f>
        <v>2.6489874638379942</v>
      </c>
      <c r="G16" s="200">
        <f>IF('EnrlOS2009-10'!G16&gt;0,EnrlOS!G16/'EnrlOS2009-10'!G16,"")</f>
        <v>2.1488673139158574</v>
      </c>
      <c r="H16" s="200">
        <f>IF('EnrlOS2009-10'!H16&gt;0,EnrlOS!H16/'EnrlOS2009-10'!H16,"")</f>
        <v>2.5341753343239226</v>
      </c>
      <c r="I16" s="200">
        <f>IF('EnrlOS2009-10'!I16&gt;0,EnrlOS!I16/'EnrlOS2009-10'!I16,"")</f>
        <v>3.5</v>
      </c>
      <c r="J16" s="200">
        <f>IF('EnrlOS2009-10'!J16&gt;0,EnrlOS!J16/'EnrlOS2009-10'!J16,"")</f>
        <v>2.84</v>
      </c>
      <c r="K16" s="200">
        <f>IF('EnrlOS2009-10'!K16&gt;0,EnrlOS!K16/'EnrlOS2009-10'!K16,"")</f>
        <v>3.3012048192771086</v>
      </c>
      <c r="L16" s="200">
        <f>IF('EnrlOS2009-10'!L16&gt;0,EnrlOS!L16/'EnrlOS2009-10'!L16,"")</f>
        <v>2.337955829481253</v>
      </c>
      <c r="M16" s="200">
        <f>IF('EnrlOS2009-10'!M16&gt;0,EnrlOS!M16/'EnrlOS2009-10'!M16,"")</f>
        <v>2.0142314990512333</v>
      </c>
      <c r="N16" s="200">
        <f>IF('EnrlOS2009-10'!N16&gt;0,EnrlOS!N16/'EnrlOS2009-10'!N16,"")</f>
        <v>2.2242585804731756</v>
      </c>
      <c r="O16" s="200">
        <f>IF('EnrlOS2009-10'!O16&gt;0,EnrlOS!O16/'EnrlOS2009-10'!O16,"")</f>
        <v>2.1071428571428572</v>
      </c>
      <c r="P16" s="200">
        <f>IF('EnrlOS2009-10'!P16&gt;0,EnrlOS!P16/'EnrlOS2009-10'!P16,"")</f>
        <v>0.89655172413793105</v>
      </c>
      <c r="Q16" s="200">
        <f>IF('EnrlOS2009-10'!Q16&gt;0,EnrlOS!Q16/'EnrlOS2009-10'!Q16,"")</f>
        <v>1.4912280701754386</v>
      </c>
      <c r="R16" s="200">
        <f>IF('EnrlOS2009-10'!R16&gt;0,EnrlOS!R16/'EnrlOS2009-10'!R16,"")</f>
        <v>2.1866666666666665</v>
      </c>
      <c r="S16" s="200">
        <f>IF('EnrlOS2009-10'!S16&gt;0,EnrlOS!S16/'EnrlOS2009-10'!S16,"")</f>
        <v>1.0555555555555556</v>
      </c>
      <c r="T16" s="200">
        <f>IF('EnrlOS2009-10'!T16&gt;0,EnrlOS!T16/'EnrlOS2009-10'!T16,"")</f>
        <v>1.967741935483871</v>
      </c>
      <c r="U16" s="200">
        <f>IF('EnrlOS2009-10'!U16&gt;0,EnrlOS!U16/'EnrlOS2009-10'!U16,"")</f>
        <v>29</v>
      </c>
      <c r="V16" s="200" t="str">
        <f>IF('EnrlOS2009-10'!V16&gt;0,EnrlOS!V16/'EnrlOS2009-10'!V16,"")</f>
        <v/>
      </c>
      <c r="W16" s="200">
        <f>IF('EnrlOS2009-10'!W16&gt;0,EnrlOS!W16/'EnrlOS2009-10'!W16,"")</f>
        <v>36</v>
      </c>
      <c r="X16" s="200">
        <f>IF('EnrlOS2009-10'!X16&gt;0,EnrlOS!X16/'EnrlOS2009-10'!X16,"")</f>
        <v>2.356060606060606</v>
      </c>
      <c r="Y16" s="200">
        <f>IF('EnrlOS2009-10'!Y16&gt;0,EnrlOS!Y16/'EnrlOS2009-10'!Y16,"")</f>
        <v>1.0263157894736843</v>
      </c>
      <c r="Z16" s="200">
        <f>IF('EnrlOS2009-10'!Z16&gt;0,EnrlOS!Z16/'EnrlOS2009-10'!Z16,"")</f>
        <v>1.8701923076923077</v>
      </c>
      <c r="AA16" s="200">
        <f>IF('EnrlOS2009-10'!AA16&gt;0,EnrlOS!AA16/'EnrlOS2009-10'!AA16,"")</f>
        <v>1.1965811965811965</v>
      </c>
      <c r="AB16" s="200">
        <f>IF('EnrlOS2009-10'!AB16&gt;0,EnrlOS!AB16/'EnrlOS2009-10'!AB16,"")</f>
        <v>1.6666666666666667</v>
      </c>
      <c r="AC16" s="200">
        <f>IF('EnrlOS2009-10'!AC16&gt;0,EnrlOS!AC16/'EnrlOS2009-10'!AC16,"")</f>
        <v>1.4606741573033708</v>
      </c>
      <c r="AD16" s="200">
        <f>IF('EnrlOS2009-10'!AD16&gt;0,EnrlOS!AD16/'EnrlOS2009-10'!AD16,"")</f>
        <v>1.8709677419354838</v>
      </c>
      <c r="AE16" s="200">
        <f>IF('EnrlOS2009-10'!AE16&gt;0,EnrlOS!AE16/'EnrlOS2009-10'!AE16,"")</f>
        <v>1.76</v>
      </c>
      <c r="AF16" s="200">
        <f>IF('EnrlOS2009-10'!AF16&gt;0,EnrlOS!AF16/'EnrlOS2009-10'!AF16,"")</f>
        <v>1.847457627118644</v>
      </c>
      <c r="AG16" s="200" t="str">
        <f>IF('EnrlOS2009-10'!AG16&gt;0,EnrlOS!AG16/'EnrlOS2009-10'!AG16,"")</f>
        <v/>
      </c>
      <c r="AH16" s="200">
        <f>IF('EnrlOS2009-10'!AH16&gt;0,EnrlOS!AH16/'EnrlOS2009-10'!AH16,"")</f>
        <v>0</v>
      </c>
      <c r="AI16" s="200">
        <f>IF('EnrlOS2009-10'!AI16&gt;0,EnrlOS!AI16/'EnrlOS2009-10'!AI16,"")</f>
        <v>0</v>
      </c>
      <c r="AJ16" s="200">
        <f>IF('EnrlOS2009-10'!AJ16&gt;0,EnrlOS!AJ16/'EnrlOS2009-10'!AJ16,"")</f>
        <v>1.4952380952380953</v>
      </c>
      <c r="AK16" s="200">
        <f>IF('EnrlOS2009-10'!AK16&gt;0,EnrlOS!AK16/'EnrlOS2009-10'!AK16,"")</f>
        <v>1.6610169491525424</v>
      </c>
      <c r="AL16" s="200">
        <f>IF('EnrlOS2009-10'!AL16&gt;0,EnrlOS!AL16/'EnrlOS2009-10'!AL16,"")</f>
        <v>1.5710594315245479</v>
      </c>
    </row>
    <row r="17" spans="1:38" ht="18" customHeight="1" x14ac:dyDescent="0.25">
      <c r="A17" s="170">
        <v>12</v>
      </c>
      <c r="B17" s="171" t="s">
        <v>25</v>
      </c>
      <c r="C17" s="200">
        <f>IF('EnrlOS2009-10'!C17&gt;0,EnrlOS!C17/'EnrlOS2009-10'!C17,"")</f>
        <v>1.6367041198501873</v>
      </c>
      <c r="D17" s="200">
        <f>IF('EnrlOS2009-10'!D17&gt;0,EnrlOS!D17/'EnrlOS2009-10'!D17,"")</f>
        <v>2.0186915887850465</v>
      </c>
      <c r="E17" s="200">
        <f>IF('EnrlOS2009-10'!E17&gt;0,EnrlOS!E17/'EnrlOS2009-10'!E17,"")</f>
        <v>1.7459893048128343</v>
      </c>
      <c r="F17" s="200">
        <f>IF('EnrlOS2009-10'!F17&gt;0,EnrlOS!F17/'EnrlOS2009-10'!F17,"")</f>
        <v>1.5223300970873785</v>
      </c>
      <c r="G17" s="200">
        <f>IF('EnrlOS2009-10'!G17&gt;0,EnrlOS!G17/'EnrlOS2009-10'!G17,"")</f>
        <v>1.1709741550695825</v>
      </c>
      <c r="H17" s="200">
        <f>IF('EnrlOS2009-10'!H17&gt;0,EnrlOS!H17/'EnrlOS2009-10'!H17,"")</f>
        <v>1.4070450097847358</v>
      </c>
      <c r="I17" s="200">
        <f>IF('EnrlOS2009-10'!I17&gt;0,EnrlOS!I17/'EnrlOS2009-10'!I17,"")</f>
        <v>0.69756097560975605</v>
      </c>
      <c r="J17" s="200">
        <f>IF('EnrlOS2009-10'!J17&gt;0,EnrlOS!J17/'EnrlOS2009-10'!J17,"")</f>
        <v>0.7773972602739726</v>
      </c>
      <c r="K17" s="200">
        <f>IF('EnrlOS2009-10'!K17&gt;0,EnrlOS!K17/'EnrlOS2009-10'!K17,"")</f>
        <v>0.74446680080482897</v>
      </c>
      <c r="L17" s="200">
        <f>IF('EnrlOS2009-10'!L17&gt;0,EnrlOS!L17/'EnrlOS2009-10'!L17,"")</f>
        <v>1.4300932090545939</v>
      </c>
      <c r="M17" s="200">
        <f>IF('EnrlOS2009-10'!M17&gt;0,EnrlOS!M17/'EnrlOS2009-10'!M17,"")</f>
        <v>1.1441241685144123</v>
      </c>
      <c r="N17" s="200">
        <f>IF('EnrlOS2009-10'!N17&gt;0,EnrlOS!N17/'EnrlOS2009-10'!N17,"")</f>
        <v>1.3227953410981697</v>
      </c>
      <c r="O17" s="200">
        <f>IF('EnrlOS2009-10'!O17&gt;0,EnrlOS!O17/'EnrlOS2009-10'!O17,"")</f>
        <v>2</v>
      </c>
      <c r="P17" s="200">
        <f>IF('EnrlOS2009-10'!P17&gt;0,EnrlOS!P17/'EnrlOS2009-10'!P17,"")</f>
        <v>6.5</v>
      </c>
      <c r="Q17" s="200">
        <f>IF('EnrlOS2009-10'!Q17&gt;0,EnrlOS!Q17/'EnrlOS2009-10'!Q17,"")</f>
        <v>2.75</v>
      </c>
      <c r="R17" s="200">
        <f>IF('EnrlOS2009-10'!R17&gt;0,EnrlOS!R17/'EnrlOS2009-10'!R17,"")</f>
        <v>1.1904761904761905</v>
      </c>
      <c r="S17" s="200">
        <f>IF('EnrlOS2009-10'!S17&gt;0,EnrlOS!S17/'EnrlOS2009-10'!S17,"")</f>
        <v>0.647887323943662</v>
      </c>
      <c r="T17" s="200">
        <f>IF('EnrlOS2009-10'!T17&gt;0,EnrlOS!T17/'EnrlOS2009-10'!T17,"")</f>
        <v>0.9419354838709677</v>
      </c>
      <c r="U17" s="200">
        <f>IF('EnrlOS2009-10'!U17&gt;0,EnrlOS!U17/'EnrlOS2009-10'!U17,"")</f>
        <v>1.625</v>
      </c>
      <c r="V17" s="200">
        <f>IF('EnrlOS2009-10'!V17&gt;0,EnrlOS!V17/'EnrlOS2009-10'!V17,"")</f>
        <v>1.9787234042553192</v>
      </c>
      <c r="W17" s="200">
        <f>IF('EnrlOS2009-10'!W17&gt;0,EnrlOS!W17/'EnrlOS2009-10'!W17,"")</f>
        <v>1.9272727272727272</v>
      </c>
      <c r="X17" s="200">
        <f>IF('EnrlOS2009-10'!X17&gt;0,EnrlOS!X17/'EnrlOS2009-10'!X17,"")</f>
        <v>1.303921568627451</v>
      </c>
      <c r="Y17" s="200">
        <f>IF('EnrlOS2009-10'!Y17&gt;0,EnrlOS!Y17/'EnrlOS2009-10'!Y17,"")</f>
        <v>1.2666666666666666</v>
      </c>
      <c r="Z17" s="200">
        <f>IF('EnrlOS2009-10'!Z17&gt;0,EnrlOS!Z17/'EnrlOS2009-10'!Z17,"")</f>
        <v>1.2837837837837838</v>
      </c>
      <c r="AA17" s="200">
        <f>IF('EnrlOS2009-10'!AA17&gt;0,EnrlOS!AA17/'EnrlOS2009-10'!AA17,"")</f>
        <v>1</v>
      </c>
      <c r="AB17" s="200">
        <f>IF('EnrlOS2009-10'!AB17&gt;0,EnrlOS!AB17/'EnrlOS2009-10'!AB17,"")</f>
        <v>0.5714285714285714</v>
      </c>
      <c r="AC17" s="200">
        <f>IF('EnrlOS2009-10'!AC17&gt;0,EnrlOS!AC17/'EnrlOS2009-10'!AC17,"")</f>
        <v>0.72727272727272729</v>
      </c>
      <c r="AD17" s="200">
        <f>IF('EnrlOS2009-10'!AD17&gt;0,EnrlOS!AD17/'EnrlOS2009-10'!AD17,"")</f>
        <v>1.0222222222222221</v>
      </c>
      <c r="AE17" s="200">
        <f>IF('EnrlOS2009-10'!AE17&gt;0,EnrlOS!AE17/'EnrlOS2009-10'!AE17,"")</f>
        <v>1</v>
      </c>
      <c r="AF17" s="200">
        <f>IF('EnrlOS2009-10'!AF17&gt;0,EnrlOS!AF17/'EnrlOS2009-10'!AF17,"")</f>
        <v>1.015625</v>
      </c>
      <c r="AG17" s="200">
        <f>IF('EnrlOS2009-10'!AG17&gt;0,EnrlOS!AG17/'EnrlOS2009-10'!AG17,"")</f>
        <v>1</v>
      </c>
      <c r="AH17" s="200">
        <f>IF('EnrlOS2009-10'!AH17&gt;0,EnrlOS!AH17/'EnrlOS2009-10'!AH17,"")</f>
        <v>4</v>
      </c>
      <c r="AI17" s="200">
        <f>IF('EnrlOS2009-10'!AI17&gt;0,EnrlOS!AI17/'EnrlOS2009-10'!AI17,"")</f>
        <v>3</v>
      </c>
      <c r="AJ17" s="200">
        <f>IF('EnrlOS2009-10'!AJ17&gt;0,EnrlOS!AJ17/'EnrlOS2009-10'!AJ17,"")</f>
        <v>1.02</v>
      </c>
      <c r="AK17" s="200">
        <f>IF('EnrlOS2009-10'!AK17&gt;0,EnrlOS!AK17/'EnrlOS2009-10'!AK17,"")</f>
        <v>1.1071428571428572</v>
      </c>
      <c r="AL17" s="200">
        <f>IF('EnrlOS2009-10'!AL17&gt;0,EnrlOS!AL17/'EnrlOS2009-10'!AL17,"")</f>
        <v>1.0512820512820513</v>
      </c>
    </row>
    <row r="18" spans="1:38" ht="18" customHeight="1" x14ac:dyDescent="0.25">
      <c r="A18" s="170">
        <v>13</v>
      </c>
      <c r="B18" s="171" t="s">
        <v>54</v>
      </c>
      <c r="C18" s="200">
        <f>IF('EnrlOS2009-10'!C18&gt;0,EnrlOS!C18/'EnrlOS2009-10'!C18,"")</f>
        <v>0.90179981054625824</v>
      </c>
      <c r="D18" s="200">
        <f>IF('EnrlOS2009-10'!D18&gt;0,EnrlOS!D18/'EnrlOS2009-10'!D18,"")</f>
        <v>0.97127739984882844</v>
      </c>
      <c r="E18" s="200">
        <f>IF('EnrlOS2009-10'!E18&gt;0,EnrlOS!E18/'EnrlOS2009-10'!E18,"")</f>
        <v>0.91380436202167947</v>
      </c>
      <c r="F18" s="200">
        <f>IF('EnrlOS2009-10'!F18&gt;0,EnrlOS!F18/'EnrlOS2009-10'!F18,"")</f>
        <v>1.2913656690746473</v>
      </c>
      <c r="G18" s="200">
        <f>IF('EnrlOS2009-10'!G18&gt;0,EnrlOS!G18/'EnrlOS2009-10'!G18,"")</f>
        <v>1.6906803887935964</v>
      </c>
      <c r="H18" s="200">
        <f>IF('EnrlOS2009-10'!H18&gt;0,EnrlOS!H18/'EnrlOS2009-10'!H18,"")</f>
        <v>1.3837101679227819</v>
      </c>
      <c r="I18" s="200">
        <f>IF('EnrlOS2009-10'!I18&gt;0,EnrlOS!I18/'EnrlOS2009-10'!I18,"")</f>
        <v>0.87323943661971826</v>
      </c>
      <c r="J18" s="200">
        <f>IF('EnrlOS2009-10'!J18&gt;0,EnrlOS!J18/'EnrlOS2009-10'!J18,"")</f>
        <v>0.91469594594594594</v>
      </c>
      <c r="K18" s="200">
        <f>IF('EnrlOS2009-10'!K18&gt;0,EnrlOS!K18/'EnrlOS2009-10'!K18,"")</f>
        <v>0.90016456390565003</v>
      </c>
      <c r="L18" s="200">
        <f>IF('EnrlOS2009-10'!L18&gt;0,EnrlOS!L18/'EnrlOS2009-10'!L18,"")</f>
        <v>1.0775005865331977</v>
      </c>
      <c r="M18" s="200">
        <f>IF('EnrlOS2009-10'!M18&gt;0,EnrlOS!M18/'EnrlOS2009-10'!M18,"")</f>
        <v>1.2511748120300752</v>
      </c>
      <c r="N18" s="200">
        <f>IF('EnrlOS2009-10'!N18&gt;0,EnrlOS!N18/'EnrlOS2009-10'!N18,"")</f>
        <v>1.120870738719709</v>
      </c>
      <c r="O18" s="200">
        <f>IF('EnrlOS2009-10'!O18&gt;0,EnrlOS!O18/'EnrlOS2009-10'!O18,"")</f>
        <v>5.7358490566037732</v>
      </c>
      <c r="P18" s="200">
        <f>IF('EnrlOS2009-10'!P18&gt;0,EnrlOS!P18/'EnrlOS2009-10'!P18,"")</f>
        <v>5.6875</v>
      </c>
      <c r="Q18" s="200">
        <f>IF('EnrlOS2009-10'!Q18&gt;0,EnrlOS!Q18/'EnrlOS2009-10'!Q18,"")</f>
        <v>5.72463768115942</v>
      </c>
      <c r="R18" s="200">
        <f>IF('EnrlOS2009-10'!R18&gt;0,EnrlOS!R18/'EnrlOS2009-10'!R18,"")</f>
        <v>1.3265306122448979</v>
      </c>
      <c r="S18" s="200">
        <f>IF('EnrlOS2009-10'!S18&gt;0,EnrlOS!S18/'EnrlOS2009-10'!S18,"")</f>
        <v>1.46875</v>
      </c>
      <c r="T18" s="200">
        <f>IF('EnrlOS2009-10'!T18&gt;0,EnrlOS!T18/'EnrlOS2009-10'!T18,"")</f>
        <v>1.3753351206434317</v>
      </c>
      <c r="U18" s="200">
        <f>IF('EnrlOS2009-10'!U18&gt;0,EnrlOS!U18/'EnrlOS2009-10'!U18,"")</f>
        <v>0.45</v>
      </c>
      <c r="V18" s="200">
        <f>IF('EnrlOS2009-10'!V18&gt;0,EnrlOS!V18/'EnrlOS2009-10'!V18,"")</f>
        <v>0.1875</v>
      </c>
      <c r="W18" s="200">
        <f>IF('EnrlOS2009-10'!W18&gt;0,EnrlOS!W18/'EnrlOS2009-10'!W18,"")</f>
        <v>0.27906976744186046</v>
      </c>
      <c r="X18" s="200">
        <f>IF('EnrlOS2009-10'!X18&gt;0,EnrlOS!X18/'EnrlOS2009-10'!X18,"")</f>
        <v>1.8324022346368716</v>
      </c>
      <c r="Y18" s="200">
        <f>IF('EnrlOS2009-10'!Y18&gt;0,EnrlOS!Y18/'EnrlOS2009-10'!Y18,"")</f>
        <v>1.171875</v>
      </c>
      <c r="Z18" s="200">
        <f>IF('EnrlOS2009-10'!Z18&gt;0,EnrlOS!Z18/'EnrlOS2009-10'!Z18,"")</f>
        <v>1.5570032573289903</v>
      </c>
      <c r="AA18" s="200">
        <f>IF('EnrlOS2009-10'!AA18&gt;0,EnrlOS!AA18/'EnrlOS2009-10'!AA18,"")</f>
        <v>0.84722222222222221</v>
      </c>
      <c r="AB18" s="200">
        <f>IF('EnrlOS2009-10'!AB18&gt;0,EnrlOS!AB18/'EnrlOS2009-10'!AB18,"")</f>
        <v>1.2</v>
      </c>
      <c r="AC18" s="200">
        <f>IF('EnrlOS2009-10'!AC18&gt;0,EnrlOS!AC18/'EnrlOS2009-10'!AC18,"")</f>
        <v>0.90804597701149425</v>
      </c>
      <c r="AD18" s="200">
        <f>IF('EnrlOS2009-10'!AD18&gt;0,EnrlOS!AD18/'EnrlOS2009-10'!AD18,"")</f>
        <v>1.3015873015873016</v>
      </c>
      <c r="AE18" s="200">
        <f>IF('EnrlOS2009-10'!AE18&gt;0,EnrlOS!AE18/'EnrlOS2009-10'!AE18,"")</f>
        <v>3</v>
      </c>
      <c r="AF18" s="200">
        <f>IF('EnrlOS2009-10'!AF18&gt;0,EnrlOS!AF18/'EnrlOS2009-10'!AF18,"")</f>
        <v>1.5921052631578947</v>
      </c>
      <c r="AG18" s="200">
        <f>IF('EnrlOS2009-10'!AG18&gt;0,EnrlOS!AG18/'EnrlOS2009-10'!AG18,"")</f>
        <v>0.1111111111111111</v>
      </c>
      <c r="AH18" s="200">
        <f>IF('EnrlOS2009-10'!AH18&gt;0,EnrlOS!AH18/'EnrlOS2009-10'!AH18,"")</f>
        <v>0.44444444444444442</v>
      </c>
      <c r="AI18" s="200">
        <f>IF('EnrlOS2009-10'!AI18&gt;0,EnrlOS!AI18/'EnrlOS2009-10'!AI18,"")</f>
        <v>0.27777777777777779</v>
      </c>
      <c r="AJ18" s="200">
        <f>IF('EnrlOS2009-10'!AJ18&gt;0,EnrlOS!AJ18/'EnrlOS2009-10'!AJ18,"")</f>
        <v>1</v>
      </c>
      <c r="AK18" s="200">
        <f>IF('EnrlOS2009-10'!AK18&gt;0,EnrlOS!AK18/'EnrlOS2009-10'!AK18,"")</f>
        <v>1.6486486486486487</v>
      </c>
      <c r="AL18" s="200">
        <f>IF('EnrlOS2009-10'!AL18&gt;0,EnrlOS!AL18/'EnrlOS2009-10'!AL18,"")</f>
        <v>1.132596685082873</v>
      </c>
    </row>
    <row r="19" spans="1:38" ht="18" customHeight="1" x14ac:dyDescent="0.25">
      <c r="A19" s="170">
        <v>14</v>
      </c>
      <c r="B19" s="171" t="s">
        <v>27</v>
      </c>
      <c r="C19" s="200">
        <f>IF('EnrlOS2009-10'!C19&gt;0,EnrlOS!C19/'EnrlOS2009-10'!C19,"")</f>
        <v>1.5438885834707714</v>
      </c>
      <c r="D19" s="200">
        <f>IF('EnrlOS2009-10'!D19&gt;0,EnrlOS!D19/'EnrlOS2009-10'!D19,"")</f>
        <v>1.2215334420880914</v>
      </c>
      <c r="E19" s="200">
        <f>IF('EnrlOS2009-10'!E19&gt;0,EnrlOS!E19/'EnrlOS2009-10'!E19,"")</f>
        <v>1.4279511851678011</v>
      </c>
      <c r="F19" s="200">
        <f>IF('EnrlOS2009-10'!F19&gt;0,EnrlOS!F19/'EnrlOS2009-10'!F19,"")</f>
        <v>1.4249153180278509</v>
      </c>
      <c r="G19" s="200">
        <f>IF('EnrlOS2009-10'!G19&gt;0,EnrlOS!G19/'EnrlOS2009-10'!G19,"")</f>
        <v>1.3033472803347281</v>
      </c>
      <c r="H19" s="200">
        <f>IF('EnrlOS2009-10'!H19&gt;0,EnrlOS!H19/'EnrlOS2009-10'!H19,"")</f>
        <v>1.3823026154974334</v>
      </c>
      <c r="I19" s="200">
        <f>IF('EnrlOS2009-10'!I19&gt;0,EnrlOS!I19/'EnrlOS2009-10'!I19,"")</f>
        <v>1.2729693741677763</v>
      </c>
      <c r="J19" s="200">
        <f>IF('EnrlOS2009-10'!J19&gt;0,EnrlOS!J19/'EnrlOS2009-10'!J19,"")</f>
        <v>0.9883449883449883</v>
      </c>
      <c r="K19" s="200">
        <f>IF('EnrlOS2009-10'!K19&gt;0,EnrlOS!K19/'EnrlOS2009-10'!K19,"")</f>
        <v>1.1694915254237288</v>
      </c>
      <c r="L19" s="200">
        <f>IF('EnrlOS2009-10'!L19&gt;0,EnrlOS!L19/'EnrlOS2009-10'!L19,"")</f>
        <v>1.4852791878172589</v>
      </c>
      <c r="M19" s="200">
        <f>IF('EnrlOS2009-10'!M19&gt;0,EnrlOS!M19/'EnrlOS2009-10'!M19,"")</f>
        <v>1.2250405844155845</v>
      </c>
      <c r="N19" s="200">
        <f>IF('EnrlOS2009-10'!N19&gt;0,EnrlOS!N19/'EnrlOS2009-10'!N19,"")</f>
        <v>1.3923004422533169</v>
      </c>
      <c r="O19" s="200">
        <f>IF('EnrlOS2009-10'!O19&gt;0,EnrlOS!O19/'EnrlOS2009-10'!O19,"")</f>
        <v>1.4835787089467725</v>
      </c>
      <c r="P19" s="200">
        <f>IF('EnrlOS2009-10'!P19&gt;0,EnrlOS!P19/'EnrlOS2009-10'!P19,"")</f>
        <v>1.1230769230769231</v>
      </c>
      <c r="Q19" s="200">
        <f>IF('EnrlOS2009-10'!Q19&gt;0,EnrlOS!Q19/'EnrlOS2009-10'!Q19,"")</f>
        <v>1.3731343283582089</v>
      </c>
      <c r="R19" s="200">
        <f>IF('EnrlOS2009-10'!R19&gt;0,EnrlOS!R19/'EnrlOS2009-10'!R19,"")</f>
        <v>1.4897260273972603</v>
      </c>
      <c r="S19" s="200">
        <f>IF('EnrlOS2009-10'!S19&gt;0,EnrlOS!S19/'EnrlOS2009-10'!S19,"")</f>
        <v>1.393939393939394</v>
      </c>
      <c r="T19" s="200">
        <f>IF('EnrlOS2009-10'!T19&gt;0,EnrlOS!T19/'EnrlOS2009-10'!T19,"")</f>
        <v>1.4599056603773586</v>
      </c>
      <c r="U19" s="200" t="str">
        <f>IF('EnrlOS2009-10'!U19&gt;0,EnrlOS!U19/'EnrlOS2009-10'!U19,"")</f>
        <v/>
      </c>
      <c r="V19" s="200" t="str">
        <f>IF('EnrlOS2009-10'!V19&gt;0,EnrlOS!V19/'EnrlOS2009-10'!V19,"")</f>
        <v/>
      </c>
      <c r="W19" s="200" t="str">
        <f>IF('EnrlOS2009-10'!W19&gt;0,EnrlOS!W19/'EnrlOS2009-10'!W19,"")</f>
        <v/>
      </c>
      <c r="X19" s="200">
        <f>IF('EnrlOS2009-10'!X19&gt;0,EnrlOS!X19/'EnrlOS2009-10'!X19,"")</f>
        <v>1.5795744680851065</v>
      </c>
      <c r="Y19" s="200">
        <f>IF('EnrlOS2009-10'!Y19&gt;0,EnrlOS!Y19/'EnrlOS2009-10'!Y19,"")</f>
        <v>1.2528735632183907</v>
      </c>
      <c r="Z19" s="200">
        <f>IF('EnrlOS2009-10'!Z19&gt;0,EnrlOS!Z19/'EnrlOS2009-10'!Z19,"")</f>
        <v>1.4790807307012375</v>
      </c>
      <c r="AA19" s="200">
        <f>IF('EnrlOS2009-10'!AA19&gt;0,EnrlOS!AA19/'EnrlOS2009-10'!AA19,"")</f>
        <v>1.6651718983557549</v>
      </c>
      <c r="AB19" s="200">
        <f>IF('EnrlOS2009-10'!AB19&gt;0,EnrlOS!AB19/'EnrlOS2009-10'!AB19,"")</f>
        <v>1.5926966292134832</v>
      </c>
      <c r="AC19" s="200">
        <f>IF('EnrlOS2009-10'!AC19&gt;0,EnrlOS!AC19/'EnrlOS2009-10'!AC19,"")</f>
        <v>1.64</v>
      </c>
      <c r="AD19" s="200">
        <f>IF('EnrlOS2009-10'!AD19&gt;0,EnrlOS!AD19/'EnrlOS2009-10'!AD19,"")</f>
        <v>1.5274261603375527</v>
      </c>
      <c r="AE19" s="200">
        <f>IF('EnrlOS2009-10'!AE19&gt;0,EnrlOS!AE19/'EnrlOS2009-10'!AE19,"")</f>
        <v>1.5174825174825175</v>
      </c>
      <c r="AF19" s="200">
        <f>IF('EnrlOS2009-10'!AF19&gt;0,EnrlOS!AF19/'EnrlOS2009-10'!AF19,"")</f>
        <v>1.5236842105263158</v>
      </c>
      <c r="AG19" s="200" t="str">
        <f>IF('EnrlOS2009-10'!AG19&gt;0,EnrlOS!AG19/'EnrlOS2009-10'!AG19,"")</f>
        <v/>
      </c>
      <c r="AH19" s="200">
        <f>IF('EnrlOS2009-10'!AH19&gt;0,EnrlOS!AH19/'EnrlOS2009-10'!AH19,"")</f>
        <v>175</v>
      </c>
      <c r="AI19" s="200">
        <f>IF('EnrlOS2009-10'!AI19&gt;0,EnrlOS!AI19/'EnrlOS2009-10'!AI19,"")</f>
        <v>234</v>
      </c>
      <c r="AJ19" s="200">
        <f>IF('EnrlOS2009-10'!AJ19&gt;0,EnrlOS!AJ19/'EnrlOS2009-10'!AJ19,"")</f>
        <v>1.6942604856512142</v>
      </c>
      <c r="AK19" s="200">
        <f>IF('EnrlOS2009-10'!AK19&gt;0,EnrlOS!AK19/'EnrlOS2009-10'!AK19,"")</f>
        <v>1.9179999999999999</v>
      </c>
      <c r="AL19" s="200">
        <f>IF('EnrlOS2009-10'!AL19&gt;0,EnrlOS!AL19/'EnrlOS2009-10'!AL19,"")</f>
        <v>1.7738264580369842</v>
      </c>
    </row>
    <row r="20" spans="1:38" ht="18" customHeight="1" x14ac:dyDescent="0.25">
      <c r="A20" s="170">
        <v>15</v>
      </c>
      <c r="B20" s="171" t="s">
        <v>28</v>
      </c>
      <c r="C20" s="200">
        <f>IF('EnrlOS2009-10'!C20&gt;0,EnrlOS!C20/'EnrlOS2009-10'!C20,"")</f>
        <v>0.83709677419354833</v>
      </c>
      <c r="D20" s="200">
        <f>IF('EnrlOS2009-10'!D20&gt;0,EnrlOS!D20/'EnrlOS2009-10'!D20,"")</f>
        <v>0.92693354061406918</v>
      </c>
      <c r="E20" s="200">
        <f>IF('EnrlOS2009-10'!E20&gt;0,EnrlOS!E20/'EnrlOS2009-10'!E20,"")</f>
        <v>0.86544830123880778</v>
      </c>
      <c r="F20" s="200">
        <f>IF('EnrlOS2009-10'!F20&gt;0,EnrlOS!F20/'EnrlOS2009-10'!F20,"")</f>
        <v>0.97148891235480461</v>
      </c>
      <c r="G20" s="200">
        <f>IF('EnrlOS2009-10'!G20&gt;0,EnrlOS!G20/'EnrlOS2009-10'!G20,"")</f>
        <v>0.97043606799704363</v>
      </c>
      <c r="H20" s="200">
        <f>IF('EnrlOS2009-10'!H20&gt;0,EnrlOS!H20/'EnrlOS2009-10'!H20,"")</f>
        <v>0.97114926084883169</v>
      </c>
      <c r="I20" s="200">
        <f>IF('EnrlOS2009-10'!I20&gt;0,EnrlOS!I20/'EnrlOS2009-10'!I20,"")</f>
        <v>0.8519480519480519</v>
      </c>
      <c r="J20" s="200">
        <f>IF('EnrlOS2009-10'!J20&gt;0,EnrlOS!J20/'EnrlOS2009-10'!J20,"")</f>
        <v>0.47241379310344828</v>
      </c>
      <c r="K20" s="200">
        <f>IF('EnrlOS2009-10'!K20&gt;0,EnrlOS!K20/'EnrlOS2009-10'!K20,"")</f>
        <v>0.68888888888888888</v>
      </c>
      <c r="L20" s="200">
        <f>IF('EnrlOS2009-10'!L20&gt;0,EnrlOS!L20/'EnrlOS2009-10'!L20,"")</f>
        <v>0.88110379286849871</v>
      </c>
      <c r="M20" s="200">
        <f>IF('EnrlOS2009-10'!M20&gt;0,EnrlOS!M20/'EnrlOS2009-10'!M20,"")</f>
        <v>0.90962998102466797</v>
      </c>
      <c r="N20" s="200">
        <f>IF('EnrlOS2009-10'!N20&gt;0,EnrlOS!N20/'EnrlOS2009-10'!N20,"")</f>
        <v>0.89033942558746737</v>
      </c>
      <c r="O20" s="200">
        <f>IF('EnrlOS2009-10'!O20&gt;0,EnrlOS!O20/'EnrlOS2009-10'!O20,"")</f>
        <v>0.76216216216216215</v>
      </c>
      <c r="P20" s="200">
        <f>IF('EnrlOS2009-10'!P20&gt;0,EnrlOS!P20/'EnrlOS2009-10'!P20,"")</f>
        <v>1.1111111111111112</v>
      </c>
      <c r="Q20" s="200">
        <f>IF('EnrlOS2009-10'!Q20&gt;0,EnrlOS!Q20/'EnrlOS2009-10'!Q20,"")</f>
        <v>0.85080645161290325</v>
      </c>
      <c r="R20" s="200">
        <f>IF('EnrlOS2009-10'!R20&gt;0,EnrlOS!R20/'EnrlOS2009-10'!R20,"")</f>
        <v>0.91304347826086951</v>
      </c>
      <c r="S20" s="200">
        <f>IF('EnrlOS2009-10'!S20&gt;0,EnrlOS!S20/'EnrlOS2009-10'!S20,"")</f>
        <v>0.59322033898305082</v>
      </c>
      <c r="T20" s="200">
        <f>IF('EnrlOS2009-10'!T20&gt;0,EnrlOS!T20/'EnrlOS2009-10'!T20,"")</f>
        <v>0.81725888324873097</v>
      </c>
      <c r="U20" s="200">
        <f>IF('EnrlOS2009-10'!U20&gt;0,EnrlOS!U20/'EnrlOS2009-10'!U20,"")</f>
        <v>0.32258064516129031</v>
      </c>
      <c r="V20" s="200">
        <f>IF('EnrlOS2009-10'!V20&gt;0,EnrlOS!V20/'EnrlOS2009-10'!V20,"")</f>
        <v>6.6666666666666666E-2</v>
      </c>
      <c r="W20" s="200">
        <f>IF('EnrlOS2009-10'!W20&gt;0,EnrlOS!W20/'EnrlOS2009-10'!W20,"")</f>
        <v>0.19672131147540983</v>
      </c>
      <c r="X20" s="200">
        <f>IF('EnrlOS2009-10'!X20&gt;0,EnrlOS!X20/'EnrlOS2009-10'!X20,"")</f>
        <v>0.77551020408163263</v>
      </c>
      <c r="Y20" s="200">
        <f>IF('EnrlOS2009-10'!Y20&gt;0,EnrlOS!Y20/'EnrlOS2009-10'!Y20,"")</f>
        <v>0.82325581395348835</v>
      </c>
      <c r="Z20" s="200">
        <f>IF('EnrlOS2009-10'!Z20&gt;0,EnrlOS!Z20/'EnrlOS2009-10'!Z20,"")</f>
        <v>0.78912466843501328</v>
      </c>
      <c r="AA20" s="200">
        <f>IF('EnrlOS2009-10'!AA20&gt;0,EnrlOS!AA20/'EnrlOS2009-10'!AA20,"")</f>
        <v>1.5555555555555556</v>
      </c>
      <c r="AB20" s="200">
        <f>IF('EnrlOS2009-10'!AB20&gt;0,EnrlOS!AB20/'EnrlOS2009-10'!AB20,"")</f>
        <v>1.65</v>
      </c>
      <c r="AC20" s="200">
        <f>IF('EnrlOS2009-10'!AC20&gt;0,EnrlOS!AC20/'EnrlOS2009-10'!AC20,"")</f>
        <v>1.5846153846153845</v>
      </c>
      <c r="AD20" s="200">
        <f>IF('EnrlOS2009-10'!AD20&gt;0,EnrlOS!AD20/'EnrlOS2009-10'!AD20,"")</f>
        <v>1.1599999999999999</v>
      </c>
      <c r="AE20" s="200">
        <f>IF('EnrlOS2009-10'!AE20&gt;0,EnrlOS!AE20/'EnrlOS2009-10'!AE20,"")</f>
        <v>0.66666666666666663</v>
      </c>
      <c r="AF20" s="200">
        <f>IF('EnrlOS2009-10'!AF20&gt;0,EnrlOS!AF20/'EnrlOS2009-10'!AF20,"")</f>
        <v>0.97499999999999998</v>
      </c>
      <c r="AG20" s="200">
        <f>IF('EnrlOS2009-10'!AG20&gt;0,EnrlOS!AG20/'EnrlOS2009-10'!AG20,"")</f>
        <v>0.66666666666666663</v>
      </c>
      <c r="AH20" s="200">
        <f>IF('EnrlOS2009-10'!AH20&gt;0,EnrlOS!AH20/'EnrlOS2009-10'!AH20,"")</f>
        <v>0</v>
      </c>
      <c r="AI20" s="200">
        <f>IF('EnrlOS2009-10'!AI20&gt;0,EnrlOS!AI20/'EnrlOS2009-10'!AI20,"")</f>
        <v>0.43137254901960786</v>
      </c>
      <c r="AJ20" s="200">
        <f>IF('EnrlOS2009-10'!AJ20&gt;0,EnrlOS!AJ20/'EnrlOS2009-10'!AJ20,"")</f>
        <v>1.174757281553398</v>
      </c>
      <c r="AK20" s="200">
        <f>IF('EnrlOS2009-10'!AK20&gt;0,EnrlOS!AK20/'EnrlOS2009-10'!AK20,"")</f>
        <v>0.81132075471698117</v>
      </c>
      <c r="AL20" s="200">
        <f>IF('EnrlOS2009-10'!AL20&gt;0,EnrlOS!AL20/'EnrlOS2009-10'!AL20,"")</f>
        <v>1.0512820512820513</v>
      </c>
    </row>
    <row r="21" spans="1:38" ht="18" customHeight="1" x14ac:dyDescent="0.25">
      <c r="A21" s="170">
        <v>16</v>
      </c>
      <c r="B21" s="171" t="s">
        <v>29</v>
      </c>
      <c r="C21" s="200">
        <f>IF('EnrlOS2009-10'!C21&gt;0,EnrlOS!C21/'EnrlOS2009-10'!C21,"")</f>
        <v>1.4474123539232053</v>
      </c>
      <c r="D21" s="200">
        <f>IF('EnrlOS2009-10'!D21&gt;0,EnrlOS!D21/'EnrlOS2009-10'!D21,"")</f>
        <v>1.2949640287769784</v>
      </c>
      <c r="E21" s="200">
        <f>IF('EnrlOS2009-10'!E21&gt;0,EnrlOS!E21/'EnrlOS2009-10'!E21,"")</f>
        <v>1.3848425196850394</v>
      </c>
      <c r="F21" s="200">
        <f>IF('EnrlOS2009-10'!F21&gt;0,EnrlOS!F21/'EnrlOS2009-10'!F21,"")</f>
        <v>1.4650900900900901</v>
      </c>
      <c r="G21" s="200">
        <f>IF('EnrlOS2009-10'!G21&gt;0,EnrlOS!G21/'EnrlOS2009-10'!G21,"")</f>
        <v>1.472318339100346</v>
      </c>
      <c r="H21" s="200">
        <f>IF('EnrlOS2009-10'!H21&gt;0,EnrlOS!H21/'EnrlOS2009-10'!H21,"")</f>
        <v>1.4679399727148703</v>
      </c>
      <c r="I21" s="200" t="str">
        <f>IF('EnrlOS2009-10'!I21&gt;0,EnrlOS!I21/'EnrlOS2009-10'!I21,"")</f>
        <v/>
      </c>
      <c r="J21" s="200" t="str">
        <f>IF('EnrlOS2009-10'!J21&gt;0,EnrlOS!J21/'EnrlOS2009-10'!J21,"")</f>
        <v/>
      </c>
      <c r="K21" s="200" t="str">
        <f>IF('EnrlOS2009-10'!K21&gt;0,EnrlOS!K21/'EnrlOS2009-10'!K21,"")</f>
        <v/>
      </c>
      <c r="L21" s="200">
        <f>IF('EnrlOS2009-10'!L21&gt;0,EnrlOS!L21/'EnrlOS2009-10'!L21,"")</f>
        <v>1.4549376797698945</v>
      </c>
      <c r="M21" s="200">
        <f>IF('EnrlOS2009-10'!M21&gt;0,EnrlOS!M21/'EnrlOS2009-10'!M21,"")</f>
        <v>1.3675637393767706</v>
      </c>
      <c r="N21" s="200">
        <f>IF('EnrlOS2009-10'!N21&gt;0,EnrlOS!N21/'EnrlOS2009-10'!N21,"")</f>
        <v>1.4196683819325329</v>
      </c>
      <c r="O21" s="200">
        <f>IF('EnrlOS2009-10'!O21&gt;0,EnrlOS!O21/'EnrlOS2009-10'!O21,"")</f>
        <v>1.1185567010309279</v>
      </c>
      <c r="P21" s="200">
        <f>IF('EnrlOS2009-10'!P21&gt;0,EnrlOS!P21/'EnrlOS2009-10'!P21,"")</f>
        <v>1.0222222222222221</v>
      </c>
      <c r="Q21" s="200">
        <f>IF('EnrlOS2009-10'!Q21&gt;0,EnrlOS!Q21/'EnrlOS2009-10'!Q21,"")</f>
        <v>1.0880281690140845</v>
      </c>
      <c r="R21" s="200">
        <f>IF('EnrlOS2009-10'!R21&gt;0,EnrlOS!R21/'EnrlOS2009-10'!R21,"")</f>
        <v>1.0612244897959184</v>
      </c>
      <c r="S21" s="200">
        <f>IF('EnrlOS2009-10'!S21&gt;0,EnrlOS!S21/'EnrlOS2009-10'!S21,"")</f>
        <v>0.86746987951807231</v>
      </c>
      <c r="T21" s="200">
        <f>IF('EnrlOS2009-10'!T21&gt;0,EnrlOS!T21/'EnrlOS2009-10'!T21,"")</f>
        <v>0.99130434782608701</v>
      </c>
      <c r="U21" s="200" t="str">
        <f>IF('EnrlOS2009-10'!U21&gt;0,EnrlOS!U21/'EnrlOS2009-10'!U21,"")</f>
        <v/>
      </c>
      <c r="V21" s="200" t="str">
        <f>IF('EnrlOS2009-10'!V21&gt;0,EnrlOS!V21/'EnrlOS2009-10'!V21,"")</f>
        <v/>
      </c>
      <c r="W21" s="200" t="str">
        <f>IF('EnrlOS2009-10'!W21&gt;0,EnrlOS!W21/'EnrlOS2009-10'!W21,"")</f>
        <v/>
      </c>
      <c r="X21" s="200">
        <f>IF('EnrlOS2009-10'!X21&gt;0,EnrlOS!X21/'EnrlOS2009-10'!X21,"")</f>
        <v>1.0938416422287389</v>
      </c>
      <c r="Y21" s="200">
        <f>IF('EnrlOS2009-10'!Y21&gt;0,EnrlOS!Y21/'EnrlOS2009-10'!Y21,"")</f>
        <v>0.94797687861271673</v>
      </c>
      <c r="Z21" s="200">
        <f>IF('EnrlOS2009-10'!Z21&gt;0,EnrlOS!Z21/'EnrlOS2009-10'!Z21,"")</f>
        <v>1.0447470817120623</v>
      </c>
      <c r="AA21" s="200">
        <f>IF('EnrlOS2009-10'!AA21&gt;0,EnrlOS!AA21/'EnrlOS2009-10'!AA21,"")</f>
        <v>1.1701534170153418</v>
      </c>
      <c r="AB21" s="200">
        <f>IF('EnrlOS2009-10'!AB21&gt;0,EnrlOS!AB21/'EnrlOS2009-10'!AB21,"")</f>
        <v>1.1958405545927209</v>
      </c>
      <c r="AC21" s="200">
        <f>IF('EnrlOS2009-10'!AC21&gt;0,EnrlOS!AC21/'EnrlOS2009-10'!AC21,"")</f>
        <v>1.1816074188562598</v>
      </c>
      <c r="AD21" s="200">
        <f>IF('EnrlOS2009-10'!AD21&gt;0,EnrlOS!AD21/'EnrlOS2009-10'!AD21,"")</f>
        <v>1.1374570446735395</v>
      </c>
      <c r="AE21" s="200">
        <f>IF('EnrlOS2009-10'!AE21&gt;0,EnrlOS!AE21/'EnrlOS2009-10'!AE21,"")</f>
        <v>1.2759433962264151</v>
      </c>
      <c r="AF21" s="200">
        <f>IF('EnrlOS2009-10'!AF21&gt;0,EnrlOS!AF21/'EnrlOS2009-10'!AF21,"")</f>
        <v>1.1958250497017893</v>
      </c>
      <c r="AG21" s="200" t="str">
        <f>IF('EnrlOS2009-10'!AG21&gt;0,EnrlOS!AG21/'EnrlOS2009-10'!AG21,"")</f>
        <v/>
      </c>
      <c r="AH21" s="200" t="str">
        <f>IF('EnrlOS2009-10'!AH21&gt;0,EnrlOS!AH21/'EnrlOS2009-10'!AH21,"")</f>
        <v/>
      </c>
      <c r="AI21" s="200" t="str">
        <f>IF('EnrlOS2009-10'!AI21&gt;0,EnrlOS!AI21/'EnrlOS2009-10'!AI21,"")</f>
        <v/>
      </c>
      <c r="AJ21" s="200">
        <f>IF('EnrlOS2009-10'!AJ21&gt;0,EnrlOS!AJ21/'EnrlOS2009-10'!AJ21,"")</f>
        <v>1.1555042340261741</v>
      </c>
      <c r="AK21" s="200">
        <f>IF('EnrlOS2009-10'!AK21&gt;0,EnrlOS!AK21/'EnrlOS2009-10'!AK21,"")</f>
        <v>1.2297702297702298</v>
      </c>
      <c r="AL21" s="200">
        <f>IF('EnrlOS2009-10'!AL21&gt;0,EnrlOS!AL21/'EnrlOS2009-10'!AL21,"")</f>
        <v>1.1878260869565218</v>
      </c>
    </row>
    <row r="22" spans="1:38" ht="18" customHeight="1" x14ac:dyDescent="0.25">
      <c r="A22" s="170">
        <v>17</v>
      </c>
      <c r="B22" s="171" t="s">
        <v>30</v>
      </c>
      <c r="C22" s="200">
        <f>IF('EnrlOS2009-10'!C22&gt;0,EnrlOS!C22/'EnrlOS2009-10'!C22,"")</f>
        <v>1.0955585464333781</v>
      </c>
      <c r="D22" s="200">
        <f>IF('EnrlOS2009-10'!D22&gt;0,EnrlOS!D22/'EnrlOS2009-10'!D22,"")</f>
        <v>1.0041067761806981</v>
      </c>
      <c r="E22" s="200">
        <f>IF('EnrlOS2009-10'!E22&gt;0,EnrlOS!E22/'EnrlOS2009-10'!E22,"")</f>
        <v>1.0436808386721026</v>
      </c>
      <c r="F22" s="200">
        <f>IF('EnrlOS2009-10'!F22&gt;0,EnrlOS!F22/'EnrlOS2009-10'!F22,"")</f>
        <v>2.2142857142857144</v>
      </c>
      <c r="G22" s="200">
        <f>IF('EnrlOS2009-10'!G22&gt;0,EnrlOS!G22/'EnrlOS2009-10'!G22,"")</f>
        <v>1.3823529411764706</v>
      </c>
      <c r="H22" s="200">
        <f>IF('EnrlOS2009-10'!H22&gt;0,EnrlOS!H22/'EnrlOS2009-10'!H22,"")</f>
        <v>1.7580645161290323</v>
      </c>
      <c r="I22" s="200" t="str">
        <f>IF('EnrlOS2009-10'!I22&gt;0,EnrlOS!I22/'EnrlOS2009-10'!I22,"")</f>
        <v/>
      </c>
      <c r="J22" s="200" t="str">
        <f>IF('EnrlOS2009-10'!J22&gt;0,EnrlOS!J22/'EnrlOS2009-10'!J22,"")</f>
        <v/>
      </c>
      <c r="K22" s="200" t="str">
        <f>IF('EnrlOS2009-10'!K22&gt;0,EnrlOS!K22/'EnrlOS2009-10'!K22,"")</f>
        <v/>
      </c>
      <c r="L22" s="200">
        <f>IF('EnrlOS2009-10'!L22&gt;0,EnrlOS!L22/'EnrlOS2009-10'!L22,"")</f>
        <v>1.1361867704280155</v>
      </c>
      <c r="M22" s="200">
        <f>IF('EnrlOS2009-10'!M22&gt;0,EnrlOS!M22/'EnrlOS2009-10'!M22,"")</f>
        <v>1.0168650793650793</v>
      </c>
      <c r="N22" s="200">
        <f>IF('EnrlOS2009-10'!N22&gt;0,EnrlOS!N22/'EnrlOS2009-10'!N22,"")</f>
        <v>1.0685778527262506</v>
      </c>
      <c r="O22" s="200">
        <f>IF('EnrlOS2009-10'!O22&gt;0,EnrlOS!O22/'EnrlOS2009-10'!O22,"")</f>
        <v>0.54545454545454541</v>
      </c>
      <c r="P22" s="200">
        <f>IF('EnrlOS2009-10'!P22&gt;0,EnrlOS!P22/'EnrlOS2009-10'!P22,"")</f>
        <v>0.4</v>
      </c>
      <c r="Q22" s="200">
        <f>IF('EnrlOS2009-10'!Q22&gt;0,EnrlOS!Q22/'EnrlOS2009-10'!Q22,"")</f>
        <v>0.47619047619047616</v>
      </c>
      <c r="R22" s="200">
        <f>IF('EnrlOS2009-10'!R22&gt;0,EnrlOS!R22/'EnrlOS2009-10'!R22,"")</f>
        <v>1.5</v>
      </c>
      <c r="S22" s="200" t="str">
        <f>IF('EnrlOS2009-10'!S22&gt;0,EnrlOS!S22/'EnrlOS2009-10'!S22,"")</f>
        <v/>
      </c>
      <c r="T22" s="200">
        <f>IF('EnrlOS2009-10'!T22&gt;0,EnrlOS!T22/'EnrlOS2009-10'!T22,"")</f>
        <v>1.5</v>
      </c>
      <c r="U22" s="200" t="str">
        <f>IF('EnrlOS2009-10'!U22&gt;0,EnrlOS!U22/'EnrlOS2009-10'!U22,"")</f>
        <v/>
      </c>
      <c r="V22" s="200" t="str">
        <f>IF('EnrlOS2009-10'!V22&gt;0,EnrlOS!V22/'EnrlOS2009-10'!V22,"")</f>
        <v/>
      </c>
      <c r="W22" s="200" t="str">
        <f>IF('EnrlOS2009-10'!W22&gt;0,EnrlOS!W22/'EnrlOS2009-10'!W22,"")</f>
        <v/>
      </c>
      <c r="X22" s="200">
        <f>IF('EnrlOS2009-10'!X22&gt;0,EnrlOS!X22/'EnrlOS2009-10'!X22,"")</f>
        <v>0.69230769230769229</v>
      </c>
      <c r="Y22" s="200">
        <f>IF('EnrlOS2009-10'!Y22&gt;0,EnrlOS!Y22/'EnrlOS2009-10'!Y22,"")</f>
        <v>0.4</v>
      </c>
      <c r="Z22" s="200">
        <f>IF('EnrlOS2009-10'!Z22&gt;0,EnrlOS!Z22/'EnrlOS2009-10'!Z22,"")</f>
        <v>0.56521739130434778</v>
      </c>
      <c r="AA22" s="200">
        <f>IF('EnrlOS2009-10'!AA22&gt;0,EnrlOS!AA22/'EnrlOS2009-10'!AA22,"")</f>
        <v>1.1633064516129032</v>
      </c>
      <c r="AB22" s="200">
        <f>IF('EnrlOS2009-10'!AB22&gt;0,EnrlOS!AB22/'EnrlOS2009-10'!AB22,"")</f>
        <v>1.0171052631578947</v>
      </c>
      <c r="AC22" s="200">
        <f>IF('EnrlOS2009-10'!AC22&gt;0,EnrlOS!AC22/'EnrlOS2009-10'!AC22,"")</f>
        <v>1.0748407643312101</v>
      </c>
      <c r="AD22" s="200">
        <f>IF('EnrlOS2009-10'!AD22&gt;0,EnrlOS!AD22/'EnrlOS2009-10'!AD22,"")</f>
        <v>2.875</v>
      </c>
      <c r="AE22" s="200">
        <f>IF('EnrlOS2009-10'!AE22&gt;0,EnrlOS!AE22/'EnrlOS2009-10'!AE22,"")</f>
        <v>1.125</v>
      </c>
      <c r="AF22" s="200">
        <f>IF('EnrlOS2009-10'!AF22&gt;0,EnrlOS!AF22/'EnrlOS2009-10'!AF22,"")</f>
        <v>1.5625</v>
      </c>
      <c r="AG22" s="200" t="str">
        <f>IF('EnrlOS2009-10'!AG22&gt;0,EnrlOS!AG22/'EnrlOS2009-10'!AG22,"")</f>
        <v/>
      </c>
      <c r="AH22" s="200" t="str">
        <f>IF('EnrlOS2009-10'!AH22&gt;0,EnrlOS!AH22/'EnrlOS2009-10'!AH22,"")</f>
        <v/>
      </c>
      <c r="AI22" s="200" t="str">
        <f>IF('EnrlOS2009-10'!AI22&gt;0,EnrlOS!AI22/'EnrlOS2009-10'!AI22,"")</f>
        <v/>
      </c>
      <c r="AJ22" s="200">
        <f>IF('EnrlOS2009-10'!AJ22&gt;0,EnrlOS!AJ22/'EnrlOS2009-10'!AJ22,"")</f>
        <v>1.1904761904761905</v>
      </c>
      <c r="AK22" s="200">
        <f>IF('EnrlOS2009-10'!AK22&gt;0,EnrlOS!AK22/'EnrlOS2009-10'!AK22,"")</f>
        <v>1.0204081632653061</v>
      </c>
      <c r="AL22" s="200">
        <f>IF('EnrlOS2009-10'!AL22&gt;0,EnrlOS!AL22/'EnrlOS2009-10'!AL22,"")</f>
        <v>1.0869565217391304</v>
      </c>
    </row>
    <row r="23" spans="1:38" ht="18" customHeight="1" x14ac:dyDescent="0.25">
      <c r="A23" s="170">
        <v>18</v>
      </c>
      <c r="B23" s="171" t="s">
        <v>31</v>
      </c>
      <c r="C23" s="200">
        <f>IF('EnrlOS2009-10'!C23&gt;0,EnrlOS!C23/'EnrlOS2009-10'!C23,"")</f>
        <v>1.0456816559600286</v>
      </c>
      <c r="D23" s="200">
        <f>IF('EnrlOS2009-10'!D23&gt;0,EnrlOS!D23/'EnrlOS2009-10'!D23,"")</f>
        <v>1.0738916256157636</v>
      </c>
      <c r="E23" s="200">
        <f>IF('EnrlOS2009-10'!E23&gt;0,EnrlOS!E23/'EnrlOS2009-10'!E23,"")</f>
        <v>1.0598866052445075</v>
      </c>
      <c r="F23" s="200">
        <f>IF('EnrlOS2009-10'!F23&gt;0,EnrlOS!F23/'EnrlOS2009-10'!F23,"")</f>
        <v>1.1998401278976818</v>
      </c>
      <c r="G23" s="200">
        <f>IF('EnrlOS2009-10'!G23&gt;0,EnrlOS!G23/'EnrlOS2009-10'!G23,"")</f>
        <v>1.0760309278350515</v>
      </c>
      <c r="H23" s="200">
        <f>IF('EnrlOS2009-10'!H23&gt;0,EnrlOS!H23/'EnrlOS2009-10'!H23,"")</f>
        <v>1.1312879058151979</v>
      </c>
      <c r="I23" s="200" t="str">
        <f>IF('EnrlOS2009-10'!I23&gt;0,EnrlOS!I23/'EnrlOS2009-10'!I23,"")</f>
        <v/>
      </c>
      <c r="J23" s="200" t="str">
        <f>IF('EnrlOS2009-10'!J23&gt;0,EnrlOS!J23/'EnrlOS2009-10'!J23,"")</f>
        <v/>
      </c>
      <c r="K23" s="200" t="str">
        <f>IF('EnrlOS2009-10'!K23&gt;0,EnrlOS!K23/'EnrlOS2009-10'!K23,"")</f>
        <v/>
      </c>
      <c r="L23" s="200">
        <f>IF('EnrlOS2009-10'!L23&gt;0,EnrlOS!L23/'EnrlOS2009-10'!L23,"")</f>
        <v>1.1184012066365008</v>
      </c>
      <c r="M23" s="200">
        <f>IF('EnrlOS2009-10'!M23&gt;0,EnrlOS!M23/'EnrlOS2009-10'!M23,"")</f>
        <v>1.0750084090144636</v>
      </c>
      <c r="N23" s="200">
        <f>IF('EnrlOS2009-10'!N23&gt;0,EnrlOS!N23/'EnrlOS2009-10'!N23,"")</f>
        <v>1.0954666666666666</v>
      </c>
      <c r="O23" s="200">
        <f>IF('EnrlOS2009-10'!O23&gt;0,EnrlOS!O23/'EnrlOS2009-10'!O23,"")</f>
        <v>1.2</v>
      </c>
      <c r="P23" s="200">
        <f>IF('EnrlOS2009-10'!P23&gt;0,EnrlOS!P23/'EnrlOS2009-10'!P23,"")</f>
        <v>1</v>
      </c>
      <c r="Q23" s="200">
        <f>IF('EnrlOS2009-10'!Q23&gt;0,EnrlOS!Q23/'EnrlOS2009-10'!Q23,"")</f>
        <v>1.1428571428571428</v>
      </c>
      <c r="R23" s="200">
        <f>IF('EnrlOS2009-10'!R23&gt;0,EnrlOS!R23/'EnrlOS2009-10'!R23,"")</f>
        <v>2</v>
      </c>
      <c r="S23" s="200">
        <f>IF('EnrlOS2009-10'!S23&gt;0,EnrlOS!S23/'EnrlOS2009-10'!S23,"")</f>
        <v>1</v>
      </c>
      <c r="T23" s="200">
        <f>IF('EnrlOS2009-10'!T23&gt;0,EnrlOS!T23/'EnrlOS2009-10'!T23,"")</f>
        <v>1.8</v>
      </c>
      <c r="U23" s="200" t="str">
        <f>IF('EnrlOS2009-10'!U23&gt;0,EnrlOS!U23/'EnrlOS2009-10'!U23,"")</f>
        <v/>
      </c>
      <c r="V23" s="200" t="str">
        <f>IF('EnrlOS2009-10'!V23&gt;0,EnrlOS!V23/'EnrlOS2009-10'!V23,"")</f>
        <v/>
      </c>
      <c r="W23" s="200" t="str">
        <f>IF('EnrlOS2009-10'!W23&gt;0,EnrlOS!W23/'EnrlOS2009-10'!W23,"")</f>
        <v/>
      </c>
      <c r="X23" s="200">
        <f>IF('EnrlOS2009-10'!X23&gt;0,EnrlOS!X23/'EnrlOS2009-10'!X23,"")</f>
        <v>1.5555555555555556</v>
      </c>
      <c r="Y23" s="200">
        <f>IF('EnrlOS2009-10'!Y23&gt;0,EnrlOS!Y23/'EnrlOS2009-10'!Y23,"")</f>
        <v>1</v>
      </c>
      <c r="Z23" s="200">
        <f>IF('EnrlOS2009-10'!Z23&gt;0,EnrlOS!Z23/'EnrlOS2009-10'!Z23,"")</f>
        <v>1.4166666666666667</v>
      </c>
      <c r="AA23" s="200">
        <f>IF('EnrlOS2009-10'!AA23&gt;0,EnrlOS!AA23/'EnrlOS2009-10'!AA23,"")</f>
        <v>1.0325615050651231</v>
      </c>
      <c r="AB23" s="200">
        <f>IF('EnrlOS2009-10'!AB23&gt;0,EnrlOS!AB23/'EnrlOS2009-10'!AB23,"")</f>
        <v>1.0661921708185054</v>
      </c>
      <c r="AC23" s="200">
        <f>IF('EnrlOS2009-10'!AC23&gt;0,EnrlOS!AC23/'EnrlOS2009-10'!AC23,"")</f>
        <v>1.0495156081808397</v>
      </c>
      <c r="AD23" s="200">
        <f>IF('EnrlOS2009-10'!AD23&gt;0,EnrlOS!AD23/'EnrlOS2009-10'!AD23,"")</f>
        <v>1.1779388083735909</v>
      </c>
      <c r="AE23" s="200">
        <f>IF('EnrlOS2009-10'!AE23&gt;0,EnrlOS!AE23/'EnrlOS2009-10'!AE23,"")</f>
        <v>1.0679294578706728</v>
      </c>
      <c r="AF23" s="200">
        <f>IF('EnrlOS2009-10'!AF23&gt;0,EnrlOS!AF23/'EnrlOS2009-10'!AF23,"")</f>
        <v>1.1172015867291742</v>
      </c>
      <c r="AG23" s="200" t="str">
        <f>IF('EnrlOS2009-10'!AG23&gt;0,EnrlOS!AG23/'EnrlOS2009-10'!AG23,"")</f>
        <v/>
      </c>
      <c r="AH23" s="200" t="str">
        <f>IF('EnrlOS2009-10'!AH23&gt;0,EnrlOS!AH23/'EnrlOS2009-10'!AH23,"")</f>
        <v/>
      </c>
      <c r="AI23" s="200" t="str">
        <f>IF('EnrlOS2009-10'!AI23&gt;0,EnrlOS!AI23/'EnrlOS2009-10'!AI23,"")</f>
        <v/>
      </c>
      <c r="AJ23" s="200">
        <f>IF('EnrlOS2009-10'!AJ23&gt;0,EnrlOS!AJ23/'EnrlOS2009-10'!AJ23,"")</f>
        <v>1.1013719512195121</v>
      </c>
      <c r="AK23" s="200">
        <f>IF('EnrlOS2009-10'!AK23&gt;0,EnrlOS!AK23/'EnrlOS2009-10'!AK23,"")</f>
        <v>1.0670980926430518</v>
      </c>
      <c r="AL23" s="200">
        <f>IF('EnrlOS2009-10'!AL23&gt;0,EnrlOS!AL23/'EnrlOS2009-10'!AL23,"")</f>
        <v>1.083273381294964</v>
      </c>
    </row>
    <row r="24" spans="1:38" ht="18" customHeight="1" x14ac:dyDescent="0.25">
      <c r="A24" s="170">
        <v>19</v>
      </c>
      <c r="B24" s="171" t="s">
        <v>55</v>
      </c>
      <c r="C24" s="200">
        <f>IF('EnrlOS2009-10'!C24&gt;0,EnrlOS!C24/'EnrlOS2009-10'!C24,"")</f>
        <v>1.2705570291777188</v>
      </c>
      <c r="D24" s="200">
        <f>IF('EnrlOS2009-10'!D24&gt;0,EnrlOS!D24/'EnrlOS2009-10'!D24,"")</f>
        <v>1.233741753063148</v>
      </c>
      <c r="E24" s="200">
        <f>IF('EnrlOS2009-10'!E24&gt;0,EnrlOS!E24/'EnrlOS2009-10'!E24,"")</f>
        <v>1.2553522771506422</v>
      </c>
      <c r="F24" s="200">
        <f>IF('EnrlOS2009-10'!F24&gt;0,EnrlOS!F24/'EnrlOS2009-10'!F24,"")</f>
        <v>1.2028639618138426</v>
      </c>
      <c r="G24" s="200">
        <f>IF('EnrlOS2009-10'!G24&gt;0,EnrlOS!G24/'EnrlOS2009-10'!G24,"")</f>
        <v>1.1735395189003437</v>
      </c>
      <c r="H24" s="200">
        <f>IF('EnrlOS2009-10'!H24&gt;0,EnrlOS!H24/'EnrlOS2009-10'!H24,"")</f>
        <v>1.1908450704225353</v>
      </c>
      <c r="I24" s="200" t="str">
        <f>IF('EnrlOS2009-10'!I24&gt;0,EnrlOS!I24/'EnrlOS2009-10'!I24,"")</f>
        <v/>
      </c>
      <c r="J24" s="200" t="str">
        <f>IF('EnrlOS2009-10'!J24&gt;0,EnrlOS!J24/'EnrlOS2009-10'!J24,"")</f>
        <v/>
      </c>
      <c r="K24" s="200" t="str">
        <f>IF('EnrlOS2009-10'!K24&gt;0,EnrlOS!K24/'EnrlOS2009-10'!K24,"")</f>
        <v/>
      </c>
      <c r="L24" s="200">
        <f>IF('EnrlOS2009-10'!L24&gt;0,EnrlOS!L24/'EnrlOS2009-10'!L24,"")</f>
        <v>1.2463768115942029</v>
      </c>
      <c r="M24" s="200">
        <f>IF('EnrlOS2009-10'!M24&gt;0,EnrlOS!M24/'EnrlOS2009-10'!M24,"")</f>
        <v>1.2124163116250761</v>
      </c>
      <c r="N24" s="200">
        <f>IF('EnrlOS2009-10'!N24&gt;0,EnrlOS!N24/'EnrlOS2009-10'!N24,"")</f>
        <v>1.2323890699423414</v>
      </c>
      <c r="O24" s="200">
        <f>IF('EnrlOS2009-10'!O24&gt;0,EnrlOS!O24/'EnrlOS2009-10'!O24,"")</f>
        <v>1.415977961432507</v>
      </c>
      <c r="P24" s="200">
        <f>IF('EnrlOS2009-10'!P24&gt;0,EnrlOS!P24/'EnrlOS2009-10'!P24,"")</f>
        <v>1.2081218274111676</v>
      </c>
      <c r="Q24" s="200">
        <f>IF('EnrlOS2009-10'!Q24&gt;0,EnrlOS!Q24/'EnrlOS2009-10'!Q24,"")</f>
        <v>1.3428571428571427</v>
      </c>
      <c r="R24" s="200">
        <f>IF('EnrlOS2009-10'!R24&gt;0,EnrlOS!R24/'EnrlOS2009-10'!R24,"")</f>
        <v>1.6705882352941177</v>
      </c>
      <c r="S24" s="200">
        <f>IF('EnrlOS2009-10'!S24&gt;0,EnrlOS!S24/'EnrlOS2009-10'!S24,"")</f>
        <v>1.7179487179487178</v>
      </c>
      <c r="T24" s="200">
        <f>IF('EnrlOS2009-10'!T24&gt;0,EnrlOS!T24/'EnrlOS2009-10'!T24,"")</f>
        <v>1.685483870967742</v>
      </c>
      <c r="U24" s="200" t="str">
        <f>IF('EnrlOS2009-10'!U24&gt;0,EnrlOS!U24/'EnrlOS2009-10'!U24,"")</f>
        <v/>
      </c>
      <c r="V24" s="200" t="str">
        <f>IF('EnrlOS2009-10'!V24&gt;0,EnrlOS!V24/'EnrlOS2009-10'!V24,"")</f>
        <v/>
      </c>
      <c r="W24" s="200" t="str">
        <f>IF('EnrlOS2009-10'!W24&gt;0,EnrlOS!W24/'EnrlOS2009-10'!W24,"")</f>
        <v/>
      </c>
      <c r="X24" s="200">
        <f>IF('EnrlOS2009-10'!X24&gt;0,EnrlOS!X24/'EnrlOS2009-10'!X24,"")</f>
        <v>1.4971857410881801</v>
      </c>
      <c r="Y24" s="200">
        <f>IF('EnrlOS2009-10'!Y24&gt;0,EnrlOS!Y24/'EnrlOS2009-10'!Y24,"")</f>
        <v>1.3527272727272728</v>
      </c>
      <c r="Z24" s="200">
        <f>IF('EnrlOS2009-10'!Z24&gt;0,EnrlOS!Z24/'EnrlOS2009-10'!Z24,"")</f>
        <v>1.448019801980198</v>
      </c>
      <c r="AA24" s="200">
        <f>IF('EnrlOS2009-10'!AA24&gt;0,EnrlOS!AA24/'EnrlOS2009-10'!AA24,"")</f>
        <v>1.1911157024793388</v>
      </c>
      <c r="AB24" s="200">
        <f>IF('EnrlOS2009-10'!AB24&gt;0,EnrlOS!AB24/'EnrlOS2009-10'!AB24,"")</f>
        <v>1.2063074901445467</v>
      </c>
      <c r="AC24" s="200">
        <f>IF('EnrlOS2009-10'!AC24&gt;0,EnrlOS!AC24/'EnrlOS2009-10'!AC24,"")</f>
        <v>1.1978021978021978</v>
      </c>
      <c r="AD24" s="200">
        <f>IF('EnrlOS2009-10'!AD24&gt;0,EnrlOS!AD24/'EnrlOS2009-10'!AD24,"")</f>
        <v>1.091549295774648</v>
      </c>
      <c r="AE24" s="200">
        <f>IF('EnrlOS2009-10'!AE24&gt;0,EnrlOS!AE24/'EnrlOS2009-10'!AE24,"")</f>
        <v>1.0323974082073435</v>
      </c>
      <c r="AF24" s="200">
        <f>IF('EnrlOS2009-10'!AF24&gt;0,EnrlOS!AF24/'EnrlOS2009-10'!AF24,"")</f>
        <v>1.0649854510184287</v>
      </c>
      <c r="AG24" s="200" t="str">
        <f>IF('EnrlOS2009-10'!AG24&gt;0,EnrlOS!AG24/'EnrlOS2009-10'!AG24,"")</f>
        <v/>
      </c>
      <c r="AH24" s="200" t="str">
        <f>IF('EnrlOS2009-10'!AH24&gt;0,EnrlOS!AH24/'EnrlOS2009-10'!AH24,"")</f>
        <v/>
      </c>
      <c r="AI24" s="200" t="str">
        <f>IF('EnrlOS2009-10'!AI24&gt;0,EnrlOS!AI24/'EnrlOS2009-10'!AI24,"")</f>
        <v/>
      </c>
      <c r="AJ24" s="200">
        <f>IF('EnrlOS2009-10'!AJ24&gt;0,EnrlOS!AJ24/'EnrlOS2009-10'!AJ24,"")</f>
        <v>1.154296875</v>
      </c>
      <c r="AK24" s="200">
        <f>IF('EnrlOS2009-10'!AK24&gt;0,EnrlOS!AK24/'EnrlOS2009-10'!AK24,"")</f>
        <v>1.1405228758169934</v>
      </c>
      <c r="AL24" s="200">
        <f>IF('EnrlOS2009-10'!AL24&gt;0,EnrlOS!AL24/'EnrlOS2009-10'!AL24,"")</f>
        <v>1.1481884057971015</v>
      </c>
    </row>
    <row r="25" spans="1:38" ht="18" customHeight="1" x14ac:dyDescent="0.25">
      <c r="A25" s="170">
        <v>20</v>
      </c>
      <c r="B25" s="171" t="s">
        <v>56</v>
      </c>
      <c r="C25" s="200">
        <f>IF('EnrlOS2009-10'!C25&gt;0,EnrlOS!C25/'EnrlOS2009-10'!C25,"")</f>
        <v>1.0956955477554036</v>
      </c>
      <c r="D25" s="200">
        <f>IF('EnrlOS2009-10'!D25&gt;0,EnrlOS!D25/'EnrlOS2009-10'!D25,"")</f>
        <v>1.0092388913330401</v>
      </c>
      <c r="E25" s="200">
        <f>IF('EnrlOS2009-10'!E25&gt;0,EnrlOS!E25/'EnrlOS2009-10'!E25,"")</f>
        <v>1.070127504553734</v>
      </c>
      <c r="F25" s="200">
        <f>IF('EnrlOS2009-10'!F25&gt;0,EnrlOS!F25/'EnrlOS2009-10'!F25,"")</f>
        <v>1.190748898678414</v>
      </c>
      <c r="G25" s="200">
        <f>IF('EnrlOS2009-10'!G25&gt;0,EnrlOS!G25/'EnrlOS2009-10'!G25,"")</f>
        <v>1.1189146049481244</v>
      </c>
      <c r="H25" s="200">
        <f>IF('EnrlOS2009-10'!H25&gt;0,EnrlOS!H25/'EnrlOS2009-10'!H25,"")</f>
        <v>1.1652001135395968</v>
      </c>
      <c r="I25" s="200">
        <f>IF('EnrlOS2009-10'!I25&gt;0,EnrlOS!I25/'EnrlOS2009-10'!I25,"")</f>
        <v>0.48507462686567165</v>
      </c>
      <c r="J25" s="200">
        <f>IF('EnrlOS2009-10'!J25&gt;0,EnrlOS!J25/'EnrlOS2009-10'!J25,"")</f>
        <v>0.5</v>
      </c>
      <c r="K25" s="200">
        <f>IF('EnrlOS2009-10'!K25&gt;0,EnrlOS!K25/'EnrlOS2009-10'!K25,"")</f>
        <v>0.49115044247787609</v>
      </c>
      <c r="L25" s="200">
        <f>IF('EnrlOS2009-10'!L25&gt;0,EnrlOS!L25/'EnrlOS2009-10'!L25,"")</f>
        <v>1.1022512891460194</v>
      </c>
      <c r="M25" s="200">
        <f>IF('EnrlOS2009-10'!M25&gt;0,EnrlOS!M25/'EnrlOS2009-10'!M25,"")</f>
        <v>1.0210242587601077</v>
      </c>
      <c r="N25" s="200">
        <f>IF('EnrlOS2009-10'!N25&gt;0,EnrlOS!N25/'EnrlOS2009-10'!N25,"")</f>
        <v>1.0764085412914843</v>
      </c>
      <c r="O25" s="200">
        <f>IF('EnrlOS2009-10'!O25&gt;0,EnrlOS!O25/'EnrlOS2009-10'!O25,"")</f>
        <v>0.54160125588697017</v>
      </c>
      <c r="P25" s="200">
        <f>IF('EnrlOS2009-10'!P25&gt;0,EnrlOS!P25/'EnrlOS2009-10'!P25,"")</f>
        <v>0.44481605351170567</v>
      </c>
      <c r="Q25" s="200">
        <f>IF('EnrlOS2009-10'!Q25&gt;0,EnrlOS!Q25/'EnrlOS2009-10'!Q25,"")</f>
        <v>0.51068376068376065</v>
      </c>
      <c r="R25" s="200">
        <f>IF('EnrlOS2009-10'!R25&gt;0,EnrlOS!R25/'EnrlOS2009-10'!R25,"")</f>
        <v>0.77044025157232709</v>
      </c>
      <c r="S25" s="200">
        <f>IF('EnrlOS2009-10'!S25&gt;0,EnrlOS!S25/'EnrlOS2009-10'!S25,"")</f>
        <v>0.77397260273972601</v>
      </c>
      <c r="T25" s="200">
        <f>IF('EnrlOS2009-10'!T25&gt;0,EnrlOS!T25/'EnrlOS2009-10'!T25,"")</f>
        <v>0.77155172413793105</v>
      </c>
      <c r="U25" s="200">
        <f>IF('EnrlOS2009-10'!U25&gt;0,EnrlOS!U25/'EnrlOS2009-10'!U25,"")</f>
        <v>0</v>
      </c>
      <c r="V25" s="200">
        <f>IF('EnrlOS2009-10'!V25&gt;0,EnrlOS!V25/'EnrlOS2009-10'!V25,"")</f>
        <v>0.16666666666666666</v>
      </c>
      <c r="W25" s="200">
        <f>IF('EnrlOS2009-10'!W25&gt;0,EnrlOS!W25/'EnrlOS2009-10'!W25,"")</f>
        <v>6.6666666666666666E-2</v>
      </c>
      <c r="X25" s="200">
        <f>IF('EnrlOS2009-10'!X25&gt;0,EnrlOS!X25/'EnrlOS2009-10'!X25,"")</f>
        <v>0.61203319502074693</v>
      </c>
      <c r="Y25" s="200">
        <f>IF('EnrlOS2009-10'!Y25&gt;0,EnrlOS!Y25/'EnrlOS2009-10'!Y25,"")</f>
        <v>0.54767184035476724</v>
      </c>
      <c r="Z25" s="200">
        <f>IF('EnrlOS2009-10'!Z25&gt;0,EnrlOS!Z25/'EnrlOS2009-10'!Z25,"")</f>
        <v>0.59151943462897527</v>
      </c>
      <c r="AA25" s="200">
        <f>IF('EnrlOS2009-10'!AA25&gt;0,EnrlOS!AA25/'EnrlOS2009-10'!AA25,"")</f>
        <v>0.88625592417061616</v>
      </c>
      <c r="AB25" s="200">
        <f>IF('EnrlOS2009-10'!AB25&gt;0,EnrlOS!AB25/'EnrlOS2009-10'!AB25,"")</f>
        <v>0.76056338028169013</v>
      </c>
      <c r="AC25" s="200">
        <f>IF('EnrlOS2009-10'!AC25&gt;0,EnrlOS!AC25/'EnrlOS2009-10'!AC25,"")</f>
        <v>0.84409448818897637</v>
      </c>
      <c r="AD25" s="200">
        <f>IF('EnrlOS2009-10'!AD25&gt;0,EnrlOS!AD25/'EnrlOS2009-10'!AD25,"")</f>
        <v>1.3256880733944953</v>
      </c>
      <c r="AE25" s="200">
        <f>IF('EnrlOS2009-10'!AE25&gt;0,EnrlOS!AE25/'EnrlOS2009-10'!AE25,"")</f>
        <v>0.84848484848484851</v>
      </c>
      <c r="AF25" s="200">
        <f>IF('EnrlOS2009-10'!AF25&gt;0,EnrlOS!AF25/'EnrlOS2009-10'!AF25,"")</f>
        <v>1.1201044386422976</v>
      </c>
      <c r="AG25" s="200">
        <f>IF('EnrlOS2009-10'!AG25&gt;0,EnrlOS!AG25/'EnrlOS2009-10'!AG25,"")</f>
        <v>3.896103896103896E-2</v>
      </c>
      <c r="AH25" s="200">
        <f>IF('EnrlOS2009-10'!AH25&gt;0,EnrlOS!AH25/'EnrlOS2009-10'!AH25,"")</f>
        <v>0.53846153846153844</v>
      </c>
      <c r="AI25" s="200">
        <f>IF('EnrlOS2009-10'!AI25&gt;0,EnrlOS!AI25/'EnrlOS2009-10'!AI25,"")</f>
        <v>0.26760563380281688</v>
      </c>
      <c r="AJ25" s="200">
        <f>IF('EnrlOS2009-10'!AJ25&gt;0,EnrlOS!AJ25/'EnrlOS2009-10'!AJ25,"")</f>
        <v>0.92887029288702927</v>
      </c>
      <c r="AK25" s="200">
        <f>IF('EnrlOS2009-10'!AK25&gt;0,EnrlOS!AK25/'EnrlOS2009-10'!AK25,"")</f>
        <v>0.76072234762979685</v>
      </c>
      <c r="AL25" s="200">
        <f>IF('EnrlOS2009-10'!AL25&gt;0,EnrlOS!AL25/'EnrlOS2009-10'!AL25,"")</f>
        <v>0.86465517241379308</v>
      </c>
    </row>
    <row r="26" spans="1:38" ht="18" customHeight="1" x14ac:dyDescent="0.25">
      <c r="A26" s="170">
        <v>21</v>
      </c>
      <c r="B26" s="171" t="s">
        <v>57</v>
      </c>
      <c r="C26" s="200">
        <f>IF('EnrlOS2009-10'!C26&gt;0,EnrlOS!C26/'EnrlOS2009-10'!C26,"")</f>
        <v>2.9338051623646959</v>
      </c>
      <c r="D26" s="200">
        <f>IF('EnrlOS2009-10'!D26&gt;0,EnrlOS!D26/'EnrlOS2009-10'!D26,"")</f>
        <v>2.8276836158192089</v>
      </c>
      <c r="E26" s="200">
        <f>IF('EnrlOS2009-10'!E26&gt;0,EnrlOS!E26/'EnrlOS2009-10'!E26,"")</f>
        <v>2.9012702078521939</v>
      </c>
      <c r="F26" s="200">
        <f>IF('EnrlOS2009-10'!F26&gt;0,EnrlOS!F26/'EnrlOS2009-10'!F26,"")</f>
        <v>3.4912280701754388</v>
      </c>
      <c r="G26" s="200">
        <f>IF('EnrlOS2009-10'!G26&gt;0,EnrlOS!G26/'EnrlOS2009-10'!G26,"")</f>
        <v>3.3944954128440368</v>
      </c>
      <c r="H26" s="200">
        <f>IF('EnrlOS2009-10'!H26&gt;0,EnrlOS!H26/'EnrlOS2009-10'!H26,"")</f>
        <v>3.4623803009575922</v>
      </c>
      <c r="I26" s="200">
        <f>IF('EnrlOS2009-10'!I26&gt;0,EnrlOS!I26/'EnrlOS2009-10'!I26,"")</f>
        <v>0.67914438502673802</v>
      </c>
      <c r="J26" s="200">
        <f>IF('EnrlOS2009-10'!J26&gt;0,EnrlOS!J26/'EnrlOS2009-10'!J26,"")</f>
        <v>0.93502824858757061</v>
      </c>
      <c r="K26" s="200">
        <f>IF('EnrlOS2009-10'!K26&gt;0,EnrlOS!K26/'EnrlOS2009-10'!K26,"")</f>
        <v>0.77814207650273226</v>
      </c>
      <c r="L26" s="200">
        <f>IF('EnrlOS2009-10'!L26&gt;0,EnrlOS!L26/'EnrlOS2009-10'!L26,"")</f>
        <v>2.6521864211737629</v>
      </c>
      <c r="M26" s="200">
        <f>IF('EnrlOS2009-10'!M26&gt;0,EnrlOS!M26/'EnrlOS2009-10'!M26,"")</f>
        <v>2.4932680538555694</v>
      </c>
      <c r="N26" s="200">
        <f>IF('EnrlOS2009-10'!N26&gt;0,EnrlOS!N26/'EnrlOS2009-10'!N26,"")</f>
        <v>2.6013698630136988</v>
      </c>
      <c r="O26" s="200">
        <f>IF('EnrlOS2009-10'!O26&gt;0,EnrlOS!O26/'EnrlOS2009-10'!O26,"")</f>
        <v>2.9442508710801394</v>
      </c>
      <c r="P26" s="200">
        <f>IF('EnrlOS2009-10'!P26&gt;0,EnrlOS!P26/'EnrlOS2009-10'!P26,"")</f>
        <v>2.5083333333333333</v>
      </c>
      <c r="Q26" s="200">
        <f>IF('EnrlOS2009-10'!Q26&gt;0,EnrlOS!Q26/'EnrlOS2009-10'!Q26,"")</f>
        <v>2.8157248157248156</v>
      </c>
      <c r="R26" s="200">
        <f>IF('EnrlOS2009-10'!R26&gt;0,EnrlOS!R26/'EnrlOS2009-10'!R26,"")</f>
        <v>4.558139534883721</v>
      </c>
      <c r="S26" s="200">
        <f>IF('EnrlOS2009-10'!S26&gt;0,EnrlOS!S26/'EnrlOS2009-10'!S26,"")</f>
        <v>3.6153846153846154</v>
      </c>
      <c r="T26" s="200">
        <f>IF('EnrlOS2009-10'!T26&gt;0,EnrlOS!T26/'EnrlOS2009-10'!T26,"")</f>
        <v>4.3392857142857144</v>
      </c>
      <c r="U26" s="200">
        <f>IF('EnrlOS2009-10'!U26&gt;0,EnrlOS!U26/'EnrlOS2009-10'!U26,"")</f>
        <v>0.43037974683544306</v>
      </c>
      <c r="V26" s="200">
        <f>IF('EnrlOS2009-10'!V26&gt;0,EnrlOS!V26/'EnrlOS2009-10'!V26,"")</f>
        <v>0.63265306122448983</v>
      </c>
      <c r="W26" s="200">
        <f>IF('EnrlOS2009-10'!W26&gt;0,EnrlOS!W26/'EnrlOS2009-10'!W26,"")</f>
        <v>0.5078125</v>
      </c>
      <c r="X26" s="200">
        <f>IF('EnrlOS2009-10'!X26&gt;0,EnrlOS!X26/'EnrlOS2009-10'!X26,"")</f>
        <v>2.6283618581907091</v>
      </c>
      <c r="Y26" s="200">
        <f>IF('EnrlOS2009-10'!Y26&gt;0,EnrlOS!Y26/'EnrlOS2009-10'!Y26,"")</f>
        <v>2.0824175824175826</v>
      </c>
      <c r="Z26" s="200">
        <f>IF('EnrlOS2009-10'!Z26&gt;0,EnrlOS!Z26/'EnrlOS2009-10'!Z26,"")</f>
        <v>2.4602368866328259</v>
      </c>
      <c r="AA26" s="200">
        <f>IF('EnrlOS2009-10'!AA26&gt;0,EnrlOS!AA26/'EnrlOS2009-10'!AA26,"")</f>
        <v>0.5714285714285714</v>
      </c>
      <c r="AB26" s="200">
        <f>IF('EnrlOS2009-10'!AB26&gt;0,EnrlOS!AB26/'EnrlOS2009-10'!AB26,"")</f>
        <v>0.1111111111111111</v>
      </c>
      <c r="AC26" s="200">
        <f>IF('EnrlOS2009-10'!AC26&gt;0,EnrlOS!AC26/'EnrlOS2009-10'!AC26,"")</f>
        <v>0.39130434782608697</v>
      </c>
      <c r="AD26" s="200">
        <f>IF('EnrlOS2009-10'!AD26&gt;0,EnrlOS!AD26/'EnrlOS2009-10'!AD26,"")</f>
        <v>2</v>
      </c>
      <c r="AE26" s="200">
        <f>IF('EnrlOS2009-10'!AE26&gt;0,EnrlOS!AE26/'EnrlOS2009-10'!AE26,"")</f>
        <v>0.66666666666666663</v>
      </c>
      <c r="AF26" s="200">
        <f>IF('EnrlOS2009-10'!AF26&gt;0,EnrlOS!AF26/'EnrlOS2009-10'!AF26,"")</f>
        <v>1.4285714285714286</v>
      </c>
      <c r="AG26" s="200">
        <f>IF('EnrlOS2009-10'!AG26&gt;0,EnrlOS!AG26/'EnrlOS2009-10'!AG26,"")</f>
        <v>1.125</v>
      </c>
      <c r="AH26" s="200">
        <f>IF('EnrlOS2009-10'!AH26&gt;0,EnrlOS!AH26/'EnrlOS2009-10'!AH26,"")</f>
        <v>0.52941176470588236</v>
      </c>
      <c r="AI26" s="200">
        <f>IF('EnrlOS2009-10'!AI26&gt;0,EnrlOS!AI26/'EnrlOS2009-10'!AI26,"")</f>
        <v>0.72</v>
      </c>
      <c r="AJ26" s="200">
        <f>IF('EnrlOS2009-10'!AJ26&gt;0,EnrlOS!AJ26/'EnrlOS2009-10'!AJ26,"")</f>
        <v>0.96153846153846156</v>
      </c>
      <c r="AK26" s="200">
        <f>IF('EnrlOS2009-10'!AK26&gt;0,EnrlOS!AK26/'EnrlOS2009-10'!AK26,"")</f>
        <v>0.41379310344827586</v>
      </c>
      <c r="AL26" s="200">
        <f>IF('EnrlOS2009-10'!AL26&gt;0,EnrlOS!AL26/'EnrlOS2009-10'!AL26,"")</f>
        <v>0.67272727272727273</v>
      </c>
    </row>
    <row r="27" spans="1:38" ht="18" customHeight="1" x14ac:dyDescent="0.25">
      <c r="A27" s="170">
        <v>22</v>
      </c>
      <c r="B27" s="171" t="s">
        <v>33</v>
      </c>
      <c r="C27" s="200">
        <f>IF('EnrlOS2009-10'!C27&gt;0,EnrlOS!C27/'EnrlOS2009-10'!C27,"")</f>
        <v>1.6542904290429044</v>
      </c>
      <c r="D27" s="200">
        <f>IF('EnrlOS2009-10'!D27&gt;0,EnrlOS!D27/'EnrlOS2009-10'!D27,"")</f>
        <v>1.3356293049467751</v>
      </c>
      <c r="E27" s="200">
        <f>IF('EnrlOS2009-10'!E27&gt;0,EnrlOS!E27/'EnrlOS2009-10'!E27,"")</f>
        <v>1.5277294205421537</v>
      </c>
      <c r="F27" s="200">
        <f>IF('EnrlOS2009-10'!F27&gt;0,EnrlOS!F27/'EnrlOS2009-10'!F27,"")</f>
        <v>1.5334207077326343</v>
      </c>
      <c r="G27" s="200">
        <f>IF('EnrlOS2009-10'!G27&gt;0,EnrlOS!G27/'EnrlOS2009-10'!G27,"")</f>
        <v>1.2573991031390135</v>
      </c>
      <c r="H27" s="200">
        <f>IF('EnrlOS2009-10'!H27&gt;0,EnrlOS!H27/'EnrlOS2009-10'!H27,"")</f>
        <v>1.4430082256169212</v>
      </c>
      <c r="I27" s="200">
        <f>IF('EnrlOS2009-10'!I27&gt;0,EnrlOS!I27/'EnrlOS2009-10'!I27,"")</f>
        <v>0.8</v>
      </c>
      <c r="J27" s="200">
        <f>IF('EnrlOS2009-10'!J27&gt;0,EnrlOS!J27/'EnrlOS2009-10'!J27,"")</f>
        <v>1.3378297362110312</v>
      </c>
      <c r="K27" s="200">
        <f>IF('EnrlOS2009-10'!K27&gt;0,EnrlOS!K27/'EnrlOS2009-10'!K27,"")</f>
        <v>1.3059785673998872</v>
      </c>
      <c r="L27" s="200">
        <f>IF('EnrlOS2009-10'!L27&gt;0,EnrlOS!L27/'EnrlOS2009-10'!L27,"")</f>
        <v>1.5616494007718871</v>
      </c>
      <c r="M27" s="200">
        <f>IF('EnrlOS2009-10'!M27&gt;0,EnrlOS!M27/'EnrlOS2009-10'!M27,"")</f>
        <v>1.3224206349206349</v>
      </c>
      <c r="N27" s="200">
        <f>IF('EnrlOS2009-10'!N27&gt;0,EnrlOS!N27/'EnrlOS2009-10'!N27,"")</f>
        <v>1.429769392033543</v>
      </c>
      <c r="O27" s="200">
        <f>IF('EnrlOS2009-10'!O27&gt;0,EnrlOS!O27/'EnrlOS2009-10'!O27,"")</f>
        <v>1.41156462585034</v>
      </c>
      <c r="P27" s="200">
        <f>IF('EnrlOS2009-10'!P27&gt;0,EnrlOS!P27/'EnrlOS2009-10'!P27,"")</f>
        <v>1.1103448275862069</v>
      </c>
      <c r="Q27" s="200">
        <f>IF('EnrlOS2009-10'!Q27&gt;0,EnrlOS!Q27/'EnrlOS2009-10'!Q27,"")</f>
        <v>1.3120728929384966</v>
      </c>
      <c r="R27" s="200">
        <f>IF('EnrlOS2009-10'!R27&gt;0,EnrlOS!R27/'EnrlOS2009-10'!R27,"")</f>
        <v>1.2857142857142858</v>
      </c>
      <c r="S27" s="200">
        <f>IF('EnrlOS2009-10'!S27&gt;0,EnrlOS!S27/'EnrlOS2009-10'!S27,"")</f>
        <v>1.1866666666666668</v>
      </c>
      <c r="T27" s="200">
        <f>IF('EnrlOS2009-10'!T27&gt;0,EnrlOS!T27/'EnrlOS2009-10'!T27,"")</f>
        <v>1.2551440329218106</v>
      </c>
      <c r="U27" s="200">
        <f>IF('EnrlOS2009-10'!U27&gt;0,EnrlOS!U27/'EnrlOS2009-10'!U27,"")</f>
        <v>3.8888888888888888</v>
      </c>
      <c r="V27" s="200">
        <f>IF('EnrlOS2009-10'!V27&gt;0,EnrlOS!V27/'EnrlOS2009-10'!V27,"")</f>
        <v>32.871794871794869</v>
      </c>
      <c r="W27" s="200">
        <f>IF('EnrlOS2009-10'!W27&gt;0,EnrlOS!W27/'EnrlOS2009-10'!W27,"")</f>
        <v>27.4375</v>
      </c>
      <c r="X27" s="200">
        <f>IF('EnrlOS2009-10'!X27&gt;0,EnrlOS!X27/'EnrlOS2009-10'!X27,"")</f>
        <v>1.4140127388535031</v>
      </c>
      <c r="Y27" s="200">
        <f>IF('EnrlOS2009-10'!Y27&gt;0,EnrlOS!Y27/'EnrlOS2009-10'!Y27,"")</f>
        <v>5.9150579150579148</v>
      </c>
      <c r="Z27" s="200">
        <f>IF('EnrlOS2009-10'!Z27&gt;0,EnrlOS!Z27/'EnrlOS2009-10'!Z27,"")</f>
        <v>3.010958904109589</v>
      </c>
      <c r="AA27" s="200">
        <f>IF('EnrlOS2009-10'!AA27&gt;0,EnrlOS!AA27/'EnrlOS2009-10'!AA27,"")</f>
        <v>2.4661016949152543</v>
      </c>
      <c r="AB27" s="200">
        <f>IF('EnrlOS2009-10'!AB27&gt;0,EnrlOS!AB27/'EnrlOS2009-10'!AB27,"")</f>
        <v>2.0943396226415096</v>
      </c>
      <c r="AC27" s="200">
        <f>IF('EnrlOS2009-10'!AC27&gt;0,EnrlOS!AC27/'EnrlOS2009-10'!AC27,"")</f>
        <v>2.3508771929824563</v>
      </c>
      <c r="AD27" s="200">
        <f>IF('EnrlOS2009-10'!AD27&gt;0,EnrlOS!AD27/'EnrlOS2009-10'!AD27,"")</f>
        <v>1.7820512820512822</v>
      </c>
      <c r="AE27" s="200">
        <f>IF('EnrlOS2009-10'!AE27&gt;0,EnrlOS!AE27/'EnrlOS2009-10'!AE27,"")</f>
        <v>0.96078431372549022</v>
      </c>
      <c r="AF27" s="200">
        <f>IF('EnrlOS2009-10'!AF27&gt;0,EnrlOS!AF27/'EnrlOS2009-10'!AF27,"")</f>
        <v>1.4573643410852712</v>
      </c>
      <c r="AG27" s="200">
        <f>IF('EnrlOS2009-10'!AG27&gt;0,EnrlOS!AG27/'EnrlOS2009-10'!AG27,"")</f>
        <v>0.75</v>
      </c>
      <c r="AH27" s="200">
        <f>IF('EnrlOS2009-10'!AH27&gt;0,EnrlOS!AH27/'EnrlOS2009-10'!AH27,"")</f>
        <v>61.352941176470587</v>
      </c>
      <c r="AI27" s="200">
        <f>IF('EnrlOS2009-10'!AI27&gt;0,EnrlOS!AI27/'EnrlOS2009-10'!AI27,"")</f>
        <v>49.80952380952381</v>
      </c>
      <c r="AJ27" s="200">
        <f>IF('EnrlOS2009-10'!AJ27&gt;0,EnrlOS!AJ27/'EnrlOS2009-10'!AJ27,"")</f>
        <v>2.165</v>
      </c>
      <c r="AK27" s="200">
        <f>IF('EnrlOS2009-10'!AK27&gt;0,EnrlOS!AK27/'EnrlOS2009-10'!AK27,"")</f>
        <v>9.9421487603305785</v>
      </c>
      <c r="AL27" s="200">
        <f>IF('EnrlOS2009-10'!AL27&gt;0,EnrlOS!AL27/'EnrlOS2009-10'!AL27,"")</f>
        <v>5.0965732087227416</v>
      </c>
    </row>
    <row r="28" spans="1:38" ht="18" customHeight="1" x14ac:dyDescent="0.25">
      <c r="A28" s="170">
        <v>23</v>
      </c>
      <c r="B28" s="171" t="s">
        <v>34</v>
      </c>
      <c r="C28" s="200">
        <f>IF('EnrlOS2009-10'!C28&gt;0,EnrlOS!C28/'EnrlOS2009-10'!C28,"")</f>
        <v>0.97499999999999998</v>
      </c>
      <c r="D28" s="200">
        <f>IF('EnrlOS2009-10'!D28&gt;0,EnrlOS!D28/'EnrlOS2009-10'!D28,"")</f>
        <v>0.93650793650793651</v>
      </c>
      <c r="E28" s="200">
        <f>IF('EnrlOS2009-10'!E28&gt;0,EnrlOS!E28/'EnrlOS2009-10'!E28,"")</f>
        <v>0.95261538461538464</v>
      </c>
      <c r="F28" s="200">
        <f>IF('EnrlOS2009-10'!F28&gt;0,EnrlOS!F28/'EnrlOS2009-10'!F28,"")</f>
        <v>1.1118568232662192</v>
      </c>
      <c r="G28" s="200">
        <f>IF('EnrlOS2009-10'!G28&gt;0,EnrlOS!G28/'EnrlOS2009-10'!G28,"")</f>
        <v>1.0986301369863014</v>
      </c>
      <c r="H28" s="200">
        <f>IF('EnrlOS2009-10'!H28&gt;0,EnrlOS!H28/'EnrlOS2009-10'!H28,"")</f>
        <v>1.1036533559898045</v>
      </c>
      <c r="I28" s="200" t="str">
        <f>IF('EnrlOS2009-10'!I28&gt;0,EnrlOS!I28/'EnrlOS2009-10'!I28,"")</f>
        <v/>
      </c>
      <c r="J28" s="200" t="str">
        <f>IF('EnrlOS2009-10'!J28&gt;0,EnrlOS!J28/'EnrlOS2009-10'!J28,"")</f>
        <v/>
      </c>
      <c r="K28" s="200" t="str">
        <f>IF('EnrlOS2009-10'!K28&gt;0,EnrlOS!K28/'EnrlOS2009-10'!K28,"")</f>
        <v/>
      </c>
      <c r="L28" s="200">
        <f>IF('EnrlOS2009-10'!L28&gt;0,EnrlOS!L28/'EnrlOS2009-10'!L28,"")</f>
        <v>1.0292812777284828</v>
      </c>
      <c r="M28" s="200">
        <f>IF('EnrlOS2009-10'!M28&gt;0,EnrlOS!M28/'EnrlOS2009-10'!M28,"")</f>
        <v>1.0071641791044776</v>
      </c>
      <c r="N28" s="200">
        <f>IF('EnrlOS2009-10'!N28&gt;0,EnrlOS!N28/'EnrlOS2009-10'!N28,"")</f>
        <v>1.0160599571734474</v>
      </c>
      <c r="O28" s="200">
        <f>IF('EnrlOS2009-10'!O28&gt;0,EnrlOS!O28/'EnrlOS2009-10'!O28,"")</f>
        <v>0.63157894736842102</v>
      </c>
      <c r="P28" s="200">
        <f>IF('EnrlOS2009-10'!P28&gt;0,EnrlOS!P28/'EnrlOS2009-10'!P28,"")</f>
        <v>0.3611111111111111</v>
      </c>
      <c r="Q28" s="200">
        <f>IF('EnrlOS2009-10'!Q28&gt;0,EnrlOS!Q28/'EnrlOS2009-10'!Q28,"")</f>
        <v>0.45454545454545453</v>
      </c>
      <c r="R28" s="200">
        <f>IF('EnrlOS2009-10'!R28&gt;0,EnrlOS!R28/'EnrlOS2009-10'!R28,"")</f>
        <v>2.2999999999999998</v>
      </c>
      <c r="S28" s="200">
        <f>IF('EnrlOS2009-10'!S28&gt;0,EnrlOS!S28/'EnrlOS2009-10'!S28,"")</f>
        <v>1.6153846153846154</v>
      </c>
      <c r="T28" s="200">
        <f>IF('EnrlOS2009-10'!T28&gt;0,EnrlOS!T28/'EnrlOS2009-10'!T28,"")</f>
        <v>1.9130434782608696</v>
      </c>
      <c r="U28" s="200" t="str">
        <f>IF('EnrlOS2009-10'!U28&gt;0,EnrlOS!U28/'EnrlOS2009-10'!U28,"")</f>
        <v/>
      </c>
      <c r="V28" s="200" t="str">
        <f>IF('EnrlOS2009-10'!V28&gt;0,EnrlOS!V28/'EnrlOS2009-10'!V28,"")</f>
        <v/>
      </c>
      <c r="W28" s="200" t="str">
        <f>IF('EnrlOS2009-10'!W28&gt;0,EnrlOS!W28/'EnrlOS2009-10'!W28,"")</f>
        <v/>
      </c>
      <c r="X28" s="200">
        <f>IF('EnrlOS2009-10'!X28&gt;0,EnrlOS!X28/'EnrlOS2009-10'!X28,"")</f>
        <v>1.2068965517241379</v>
      </c>
      <c r="Y28" s="200">
        <f>IF('EnrlOS2009-10'!Y28&gt;0,EnrlOS!Y28/'EnrlOS2009-10'!Y28,"")</f>
        <v>0.69387755102040816</v>
      </c>
      <c r="Z28" s="200">
        <f>IF('EnrlOS2009-10'!Z28&gt;0,EnrlOS!Z28/'EnrlOS2009-10'!Z28,"")</f>
        <v>0.88461538461538458</v>
      </c>
      <c r="AA28" s="200">
        <f>IF('EnrlOS2009-10'!AA28&gt;0,EnrlOS!AA28/'EnrlOS2009-10'!AA28,"")</f>
        <v>0.71351351351351355</v>
      </c>
      <c r="AB28" s="200">
        <f>IF('EnrlOS2009-10'!AB28&gt;0,EnrlOS!AB28/'EnrlOS2009-10'!AB28,"")</f>
        <v>0.84444444444444444</v>
      </c>
      <c r="AC28" s="200">
        <f>IF('EnrlOS2009-10'!AC28&gt;0,EnrlOS!AC28/'EnrlOS2009-10'!AC28,"")</f>
        <v>0.77808219178082194</v>
      </c>
      <c r="AD28" s="200">
        <f>IF('EnrlOS2009-10'!AD28&gt;0,EnrlOS!AD28/'EnrlOS2009-10'!AD28,"")</f>
        <v>1.0545454545454545</v>
      </c>
      <c r="AE28" s="200">
        <f>IF('EnrlOS2009-10'!AE28&gt;0,EnrlOS!AE28/'EnrlOS2009-10'!AE28,"")</f>
        <v>1</v>
      </c>
      <c r="AF28" s="200">
        <f>IF('EnrlOS2009-10'!AF28&gt;0,EnrlOS!AF28/'EnrlOS2009-10'!AF28,"")</f>
        <v>1.0213523131672597</v>
      </c>
      <c r="AG28" s="200" t="str">
        <f>IF('EnrlOS2009-10'!AG28&gt;0,EnrlOS!AG28/'EnrlOS2009-10'!AG28,"")</f>
        <v/>
      </c>
      <c r="AH28" s="200" t="str">
        <f>IF('EnrlOS2009-10'!AH28&gt;0,EnrlOS!AH28/'EnrlOS2009-10'!AH28,"")</f>
        <v/>
      </c>
      <c r="AI28" s="200" t="str">
        <f>IF('EnrlOS2009-10'!AI28&gt;0,EnrlOS!AI28/'EnrlOS2009-10'!AI28,"")</f>
        <v/>
      </c>
      <c r="AJ28" s="200">
        <f>IF('EnrlOS2009-10'!AJ28&gt;0,EnrlOS!AJ28/'EnrlOS2009-10'!AJ28,"")</f>
        <v>0.84067796610169487</v>
      </c>
      <c r="AK28" s="200">
        <f>IF('EnrlOS2009-10'!AK28&gt;0,EnrlOS!AK28/'EnrlOS2009-10'!AK28,"")</f>
        <v>0.92022792022792022</v>
      </c>
      <c r="AL28" s="200">
        <f>IF('EnrlOS2009-10'!AL28&gt;0,EnrlOS!AL28/'EnrlOS2009-10'!AL28,"")</f>
        <v>0.88390092879256965</v>
      </c>
    </row>
    <row r="29" spans="1:38" ht="18" customHeight="1" x14ac:dyDescent="0.25">
      <c r="A29" s="170">
        <v>24</v>
      </c>
      <c r="B29" s="171" t="s">
        <v>35</v>
      </c>
      <c r="C29" s="200">
        <f>IF('EnrlOS2009-10'!C29&gt;0,EnrlOS!C29/'EnrlOS2009-10'!C29,"")</f>
        <v>1.3836858006042296</v>
      </c>
      <c r="D29" s="200">
        <f>IF('EnrlOS2009-10'!D29&gt;0,EnrlOS!D29/'EnrlOS2009-10'!D29,"")</f>
        <v>1.7009345794392523</v>
      </c>
      <c r="E29" s="200">
        <f>IF('EnrlOS2009-10'!E29&gt;0,EnrlOS!E29/'EnrlOS2009-10'!E29,"")</f>
        <v>1.4611872146118721</v>
      </c>
      <c r="F29" s="200">
        <f>IF('EnrlOS2009-10'!F29&gt;0,EnrlOS!F29/'EnrlOS2009-10'!F29,"")</f>
        <v>1.5992907801418439</v>
      </c>
      <c r="G29" s="200">
        <f>IF('EnrlOS2009-10'!G29&gt;0,EnrlOS!G29/'EnrlOS2009-10'!G29,"")</f>
        <v>1.3580246913580247</v>
      </c>
      <c r="H29" s="200">
        <f>IF('EnrlOS2009-10'!H29&gt;0,EnrlOS!H29/'EnrlOS2009-10'!H29,"")</f>
        <v>1.5112612612612613</v>
      </c>
      <c r="I29" s="200">
        <f>IF('EnrlOS2009-10'!I29&gt;0,EnrlOS!I29/'EnrlOS2009-10'!I29,"")</f>
        <v>1.1498559077809798</v>
      </c>
      <c r="J29" s="200">
        <f>IF('EnrlOS2009-10'!J29&gt;0,EnrlOS!J29/'EnrlOS2009-10'!J29,"")</f>
        <v>0.42748091603053434</v>
      </c>
      <c r="K29" s="200">
        <f>IF('EnrlOS2009-10'!K29&gt;0,EnrlOS!K29/'EnrlOS2009-10'!K29,"")</f>
        <v>0.83908045977011492</v>
      </c>
      <c r="L29" s="200">
        <f>IF('EnrlOS2009-10'!L29&gt;0,EnrlOS!L29/'EnrlOS2009-10'!L29,"")</f>
        <v>1.3625</v>
      </c>
      <c r="M29" s="200">
        <f>IF('EnrlOS2009-10'!M29&gt;0,EnrlOS!M29/'EnrlOS2009-10'!M29,"")</f>
        <v>0.967984934086629</v>
      </c>
      <c r="N29" s="200">
        <f>IF('EnrlOS2009-10'!N29&gt;0,EnrlOS!N29/'EnrlOS2009-10'!N29,"")</f>
        <v>1.2219986586183769</v>
      </c>
      <c r="O29" s="200">
        <f>IF('EnrlOS2009-10'!O29&gt;0,EnrlOS!O29/'EnrlOS2009-10'!O29,"")</f>
        <v>0.97916666666666663</v>
      </c>
      <c r="P29" s="200">
        <f>IF('EnrlOS2009-10'!P29&gt;0,EnrlOS!P29/'EnrlOS2009-10'!P29,"")</f>
        <v>1</v>
      </c>
      <c r="Q29" s="200">
        <f>IF('EnrlOS2009-10'!Q29&gt;0,EnrlOS!Q29/'EnrlOS2009-10'!Q29,"")</f>
        <v>0.98461538461538467</v>
      </c>
      <c r="R29" s="200">
        <f>IF('EnrlOS2009-10'!R29&gt;0,EnrlOS!R29/'EnrlOS2009-10'!R29,"")</f>
        <v>1.375</v>
      </c>
      <c r="S29" s="200">
        <f>IF('EnrlOS2009-10'!S29&gt;0,EnrlOS!S29/'EnrlOS2009-10'!S29,"")</f>
        <v>1.9333333333333333</v>
      </c>
      <c r="T29" s="200">
        <f>IF('EnrlOS2009-10'!T29&gt;0,EnrlOS!T29/'EnrlOS2009-10'!T29,"")</f>
        <v>1.553191489361702</v>
      </c>
      <c r="U29" s="200">
        <f>IF('EnrlOS2009-10'!U29&gt;0,EnrlOS!U29/'EnrlOS2009-10'!U29,"")</f>
        <v>1.7250000000000001</v>
      </c>
      <c r="V29" s="200">
        <f>IF('EnrlOS2009-10'!V29&gt;0,EnrlOS!V29/'EnrlOS2009-10'!V29,"")</f>
        <v>4.7619047619047616E-2</v>
      </c>
      <c r="W29" s="200">
        <f>IF('EnrlOS2009-10'!W29&gt;0,EnrlOS!W29/'EnrlOS2009-10'!W29,"")</f>
        <v>1.1475409836065573</v>
      </c>
      <c r="X29" s="200">
        <f>IF('EnrlOS2009-10'!X29&gt;0,EnrlOS!X29/'EnrlOS2009-10'!X29,"")</f>
        <v>1.4312499999999999</v>
      </c>
      <c r="Y29" s="200">
        <f>IF('EnrlOS2009-10'!Y29&gt;0,EnrlOS!Y29/'EnrlOS2009-10'!Y29,"")</f>
        <v>0.64864864864864868</v>
      </c>
      <c r="Z29" s="200">
        <f>IF('EnrlOS2009-10'!Z29&gt;0,EnrlOS!Z29/'EnrlOS2009-10'!Z29,"")</f>
        <v>1.1837606837606838</v>
      </c>
      <c r="AA29" s="200" t="str">
        <f>IF('EnrlOS2009-10'!AA29&gt;0,EnrlOS!AA29/'EnrlOS2009-10'!AA29,"")</f>
        <v/>
      </c>
      <c r="AB29" s="200">
        <f>IF('EnrlOS2009-10'!AB29&gt;0,EnrlOS!AB29/'EnrlOS2009-10'!AB29,"")</f>
        <v>2</v>
      </c>
      <c r="AC29" s="200">
        <f>IF('EnrlOS2009-10'!AC29&gt;0,EnrlOS!AC29/'EnrlOS2009-10'!AC29,"")</f>
        <v>5</v>
      </c>
      <c r="AD29" s="200">
        <f>IF('EnrlOS2009-10'!AD29&gt;0,EnrlOS!AD29/'EnrlOS2009-10'!AD29,"")</f>
        <v>1</v>
      </c>
      <c r="AE29" s="200">
        <f>IF('EnrlOS2009-10'!AE29&gt;0,EnrlOS!AE29/'EnrlOS2009-10'!AE29,"")</f>
        <v>1</v>
      </c>
      <c r="AF29" s="200">
        <f>IF('EnrlOS2009-10'!AF29&gt;0,EnrlOS!AF29/'EnrlOS2009-10'!AF29,"")</f>
        <v>1</v>
      </c>
      <c r="AG29" s="200">
        <f>IF('EnrlOS2009-10'!AG29&gt;0,EnrlOS!AG29/'EnrlOS2009-10'!AG29,"")</f>
        <v>0</v>
      </c>
      <c r="AH29" s="200">
        <f>IF('EnrlOS2009-10'!AH29&gt;0,EnrlOS!AH29/'EnrlOS2009-10'!AH29,"")</f>
        <v>0</v>
      </c>
      <c r="AI29" s="200">
        <f>IF('EnrlOS2009-10'!AI29&gt;0,EnrlOS!AI29/'EnrlOS2009-10'!AI29,"")</f>
        <v>0</v>
      </c>
      <c r="AJ29" s="200">
        <f>IF('EnrlOS2009-10'!AJ29&gt;0,EnrlOS!AJ29/'EnrlOS2009-10'!AJ29,"")</f>
        <v>1.5</v>
      </c>
      <c r="AK29" s="200">
        <f>IF('EnrlOS2009-10'!AK29&gt;0,EnrlOS!AK29/'EnrlOS2009-10'!AK29,"")</f>
        <v>1</v>
      </c>
      <c r="AL29" s="200">
        <f>IF('EnrlOS2009-10'!AL29&gt;0,EnrlOS!AL29/'EnrlOS2009-10'!AL29,"")</f>
        <v>1.1818181818181819</v>
      </c>
    </row>
    <row r="30" spans="1:38" ht="18" customHeight="1" x14ac:dyDescent="0.25">
      <c r="A30" s="170">
        <v>25</v>
      </c>
      <c r="B30" s="171" t="s">
        <v>36</v>
      </c>
      <c r="C30" s="200">
        <f>IF('EnrlOS2009-10'!C30&gt;0,EnrlOS!C30/'EnrlOS2009-10'!C30,"")</f>
        <v>2.0748959778085991</v>
      </c>
      <c r="D30" s="200">
        <f>IF('EnrlOS2009-10'!D30&gt;0,EnrlOS!D30/'EnrlOS2009-10'!D30,"")</f>
        <v>2.0779220779220777</v>
      </c>
      <c r="E30" s="200">
        <f>IF('EnrlOS2009-10'!E30&gt;0,EnrlOS!E30/'EnrlOS2009-10'!E30,"")</f>
        <v>2.0758017492711369</v>
      </c>
      <c r="F30" s="200">
        <f>IF('EnrlOS2009-10'!F30&gt;0,EnrlOS!F30/'EnrlOS2009-10'!F30,"")</f>
        <v>1.8876080691642652</v>
      </c>
      <c r="G30" s="200">
        <f>IF('EnrlOS2009-10'!G30&gt;0,EnrlOS!G30/'EnrlOS2009-10'!G30,"")</f>
        <v>2.1472868217054262</v>
      </c>
      <c r="H30" s="200">
        <f>IF('EnrlOS2009-10'!H30&gt;0,EnrlOS!H30/'EnrlOS2009-10'!H30,"")</f>
        <v>1.9579831932773109</v>
      </c>
      <c r="I30" s="200">
        <f>IF('EnrlOS2009-10'!I30&gt;0,EnrlOS!I30/'EnrlOS2009-10'!I30,"")</f>
        <v>0</v>
      </c>
      <c r="J30" s="200">
        <f>IF('EnrlOS2009-10'!J30&gt;0,EnrlOS!J30/'EnrlOS2009-10'!J30,"")</f>
        <v>0</v>
      </c>
      <c r="K30" s="200">
        <f>IF('EnrlOS2009-10'!K30&gt;0,EnrlOS!K30/'EnrlOS2009-10'!K30,"")</f>
        <v>0</v>
      </c>
      <c r="L30" s="200">
        <f>IF('EnrlOS2009-10'!L30&gt;0,EnrlOS!L30/'EnrlOS2009-10'!L30,"")</f>
        <v>1.9972144846796658</v>
      </c>
      <c r="M30" s="200">
        <f>IF('EnrlOS2009-10'!M30&gt;0,EnrlOS!M30/'EnrlOS2009-10'!M30,"")</f>
        <v>2.0606741573033709</v>
      </c>
      <c r="N30" s="200">
        <f>IF('EnrlOS2009-10'!N30&gt;0,EnrlOS!N30/'EnrlOS2009-10'!N30,"")</f>
        <v>2.0157687253613665</v>
      </c>
      <c r="O30" s="200">
        <f>IF('EnrlOS2009-10'!O30&gt;0,EnrlOS!O30/'EnrlOS2009-10'!O30,"")</f>
        <v>1.3333333333333333</v>
      </c>
      <c r="P30" s="200">
        <f>IF('EnrlOS2009-10'!P30&gt;0,EnrlOS!P30/'EnrlOS2009-10'!P30,"")</f>
        <v>1.0588235294117647</v>
      </c>
      <c r="Q30" s="200">
        <f>IF('EnrlOS2009-10'!Q30&gt;0,EnrlOS!Q30/'EnrlOS2009-10'!Q30,"")</f>
        <v>1.2580645161290323</v>
      </c>
      <c r="R30" s="200">
        <f>IF('EnrlOS2009-10'!R30&gt;0,EnrlOS!R30/'EnrlOS2009-10'!R30,"")</f>
        <v>2.6</v>
      </c>
      <c r="S30" s="200">
        <f>IF('EnrlOS2009-10'!S30&gt;0,EnrlOS!S30/'EnrlOS2009-10'!S30,"")</f>
        <v>2.5</v>
      </c>
      <c r="T30" s="200">
        <f>IF('EnrlOS2009-10'!T30&gt;0,EnrlOS!T30/'EnrlOS2009-10'!T30,"")</f>
        <v>2.5789473684210527</v>
      </c>
      <c r="U30" s="200" t="str">
        <f>IF('EnrlOS2009-10'!U30&gt;0,EnrlOS!U30/'EnrlOS2009-10'!U30,"")</f>
        <v/>
      </c>
      <c r="V30" s="200" t="str">
        <f>IF('EnrlOS2009-10'!V30&gt;0,EnrlOS!V30/'EnrlOS2009-10'!V30,"")</f>
        <v/>
      </c>
      <c r="W30" s="200" t="str">
        <f>IF('EnrlOS2009-10'!W30&gt;0,EnrlOS!W30/'EnrlOS2009-10'!W30,"")</f>
        <v/>
      </c>
      <c r="X30" s="200">
        <f>IF('EnrlOS2009-10'!X30&gt;0,EnrlOS!X30/'EnrlOS2009-10'!X30,"")</f>
        <v>1.65</v>
      </c>
      <c r="Y30" s="200">
        <f>IF('EnrlOS2009-10'!Y30&gt;0,EnrlOS!Y30/'EnrlOS2009-10'!Y30,"")</f>
        <v>1.3333333333333333</v>
      </c>
      <c r="Z30" s="200">
        <f>IF('EnrlOS2009-10'!Z30&gt;0,EnrlOS!Z30/'EnrlOS2009-10'!Z30,"")</f>
        <v>1.5679012345679013</v>
      </c>
      <c r="AA30" s="200">
        <f>IF('EnrlOS2009-10'!AA30&gt;0,EnrlOS!AA30/'EnrlOS2009-10'!AA30,"")</f>
        <v>2.202925045703839</v>
      </c>
      <c r="AB30" s="200">
        <f>IF('EnrlOS2009-10'!AB30&gt;0,EnrlOS!AB30/'EnrlOS2009-10'!AB30,"")</f>
        <v>2.2542372881355934</v>
      </c>
      <c r="AC30" s="200">
        <f>IF('EnrlOS2009-10'!AC30&gt;0,EnrlOS!AC30/'EnrlOS2009-10'!AC30,"")</f>
        <v>2.2183908045977012</v>
      </c>
      <c r="AD30" s="200">
        <f>IF('EnrlOS2009-10'!AD30&gt;0,EnrlOS!AD30/'EnrlOS2009-10'!AD30,"")</f>
        <v>1.878228782287823</v>
      </c>
      <c r="AE30" s="200">
        <f>IF('EnrlOS2009-10'!AE30&gt;0,EnrlOS!AE30/'EnrlOS2009-10'!AE30,"")</f>
        <v>2.3505154639175259</v>
      </c>
      <c r="AF30" s="200">
        <f>IF('EnrlOS2009-10'!AF30&gt;0,EnrlOS!AF30/'EnrlOS2009-10'!AF30,"")</f>
        <v>2.0027173913043477</v>
      </c>
      <c r="AG30" s="200" t="str">
        <f>IF('EnrlOS2009-10'!AG30&gt;0,EnrlOS!AG30/'EnrlOS2009-10'!AG30,"")</f>
        <v/>
      </c>
      <c r="AH30" s="200" t="str">
        <f>IF('EnrlOS2009-10'!AH30&gt;0,EnrlOS!AH30/'EnrlOS2009-10'!AH30,"")</f>
        <v/>
      </c>
      <c r="AI30" s="200" t="str">
        <f>IF('EnrlOS2009-10'!AI30&gt;0,EnrlOS!AI30/'EnrlOS2009-10'!AI30,"")</f>
        <v/>
      </c>
      <c r="AJ30" s="200">
        <f>IF('EnrlOS2009-10'!AJ30&gt;0,EnrlOS!AJ30/'EnrlOS2009-10'!AJ30,"")</f>
        <v>2.095354523227384</v>
      </c>
      <c r="AK30" s="200">
        <f>IF('EnrlOS2009-10'!AK30&gt;0,EnrlOS!AK30/'EnrlOS2009-10'!AK30,"")</f>
        <v>2.2822822822822824</v>
      </c>
      <c r="AL30" s="200">
        <f>IF('EnrlOS2009-10'!AL30&gt;0,EnrlOS!AL30/'EnrlOS2009-10'!AL30,"")</f>
        <v>2.1494352736750653</v>
      </c>
    </row>
    <row r="31" spans="1:38" ht="18" customHeight="1" x14ac:dyDescent="0.25">
      <c r="A31" s="170">
        <v>26</v>
      </c>
      <c r="B31" s="171" t="s">
        <v>37</v>
      </c>
      <c r="C31" s="200">
        <f>IF('EnrlOS2009-10'!C31&gt;0,EnrlOS!C31/'EnrlOS2009-10'!C31,"")</f>
        <v>1.1852830188679244</v>
      </c>
      <c r="D31" s="200">
        <f>IF('EnrlOS2009-10'!D31&gt;0,EnrlOS!D31/'EnrlOS2009-10'!D31,"")</f>
        <v>1.1229763387297633</v>
      </c>
      <c r="E31" s="200">
        <f>IF('EnrlOS2009-10'!E31&gt;0,EnrlOS!E31/'EnrlOS2009-10'!E31,"")</f>
        <v>1.1707935128873443</v>
      </c>
      <c r="F31" s="200">
        <f>IF('EnrlOS2009-10'!F31&gt;0,EnrlOS!F31/'EnrlOS2009-10'!F31,"")</f>
        <v>1.291195643204885</v>
      </c>
      <c r="G31" s="200">
        <f>IF('EnrlOS2009-10'!G31&gt;0,EnrlOS!G31/'EnrlOS2009-10'!G31,"")</f>
        <v>1.4661365505895256</v>
      </c>
      <c r="H31" s="200">
        <f>IF('EnrlOS2009-10'!H31&gt;0,EnrlOS!H31/'EnrlOS2009-10'!H31,"")</f>
        <v>1.3316630724343523</v>
      </c>
      <c r="I31" s="200">
        <f>IF('EnrlOS2009-10'!I31&gt;0,EnrlOS!I31/'EnrlOS2009-10'!I31,"")</f>
        <v>0.8619582664526485</v>
      </c>
      <c r="J31" s="200">
        <f>IF('EnrlOS2009-10'!J31&gt;0,EnrlOS!J31/'EnrlOS2009-10'!J31,"")</f>
        <v>1.0156583629893239</v>
      </c>
      <c r="K31" s="200">
        <f>IF('EnrlOS2009-10'!K31&gt;0,EnrlOS!K31/'EnrlOS2009-10'!K31,"")</f>
        <v>0.92791692119731217</v>
      </c>
      <c r="L31" s="200">
        <f>IF('EnrlOS2009-10'!L31&gt;0,EnrlOS!L31/'EnrlOS2009-10'!L31,"")</f>
        <v>1.2129087359687654</v>
      </c>
      <c r="M31" s="200">
        <f>IF('EnrlOS2009-10'!M31&gt;0,EnrlOS!M31/'EnrlOS2009-10'!M31,"")</f>
        <v>1.2561713455953534</v>
      </c>
      <c r="N31" s="200">
        <f>IF('EnrlOS2009-10'!N31&gt;0,EnrlOS!N31/'EnrlOS2009-10'!N31,"")</f>
        <v>1.2237915499817362</v>
      </c>
      <c r="O31" s="200">
        <f>IF('EnrlOS2009-10'!O31&gt;0,EnrlOS!O31/'EnrlOS2009-10'!O31,"")</f>
        <v>0.94043887147335425</v>
      </c>
      <c r="P31" s="200">
        <f>IF('EnrlOS2009-10'!P31&gt;0,EnrlOS!P31/'EnrlOS2009-10'!P31,"")</f>
        <v>0.89848812095032393</v>
      </c>
      <c r="Q31" s="200">
        <f>IF('EnrlOS2009-10'!Q31&gt;0,EnrlOS!Q31/'EnrlOS2009-10'!Q31,"")</f>
        <v>0.93100097181729835</v>
      </c>
      <c r="R31" s="200">
        <f>IF('EnrlOS2009-10'!R31&gt;0,EnrlOS!R31/'EnrlOS2009-10'!R31,"")</f>
        <v>0.81856245638520586</v>
      </c>
      <c r="S31" s="200">
        <f>IF('EnrlOS2009-10'!S31&gt;0,EnrlOS!S31/'EnrlOS2009-10'!S31,"")</f>
        <v>0.96089385474860334</v>
      </c>
      <c r="T31" s="200">
        <f>IF('EnrlOS2009-10'!T31&gt;0,EnrlOS!T31/'EnrlOS2009-10'!T31,"")</f>
        <v>0.84701284198771631</v>
      </c>
      <c r="U31" s="200">
        <f>IF('EnrlOS2009-10'!U31&gt;0,EnrlOS!U31/'EnrlOS2009-10'!U31,"")</f>
        <v>1.6607142857142858</v>
      </c>
      <c r="V31" s="200">
        <f>IF('EnrlOS2009-10'!V31&gt;0,EnrlOS!V31/'EnrlOS2009-10'!V31,"")</f>
        <v>1.5057471264367817</v>
      </c>
      <c r="W31" s="200">
        <f>IF('EnrlOS2009-10'!W31&gt;0,EnrlOS!W31/'EnrlOS2009-10'!W31,"")</f>
        <v>1.607843137254902</v>
      </c>
      <c r="X31" s="200">
        <f>IF('EnrlOS2009-10'!X31&gt;0,EnrlOS!X31/'EnrlOS2009-10'!X31,"")</f>
        <v>0.92365456821026282</v>
      </c>
      <c r="Y31" s="200">
        <f>IF('EnrlOS2009-10'!Y31&gt;0,EnrlOS!Y31/'EnrlOS2009-10'!Y31,"")</f>
        <v>0.9812775330396476</v>
      </c>
      <c r="Z31" s="200">
        <f>IF('EnrlOS2009-10'!Z31&gt;0,EnrlOS!Z31/'EnrlOS2009-10'!Z31,"")</f>
        <v>0.93640350877192979</v>
      </c>
      <c r="AA31" s="200">
        <f>IF('EnrlOS2009-10'!AA31&gt;0,EnrlOS!AA31/'EnrlOS2009-10'!AA31,"")</f>
        <v>0.62295081967213117</v>
      </c>
      <c r="AB31" s="200">
        <f>IF('EnrlOS2009-10'!AB31&gt;0,EnrlOS!AB31/'EnrlOS2009-10'!AB31,"")</f>
        <v>0.84615384615384615</v>
      </c>
      <c r="AC31" s="200">
        <f>IF('EnrlOS2009-10'!AC31&gt;0,EnrlOS!AC31/'EnrlOS2009-10'!AC31,"")</f>
        <v>0.66216216216216217</v>
      </c>
      <c r="AD31" s="200">
        <f>IF('EnrlOS2009-10'!AD31&gt;0,EnrlOS!AD31/'EnrlOS2009-10'!AD31,"")</f>
        <v>1.1111111111111112</v>
      </c>
      <c r="AE31" s="200">
        <f>IF('EnrlOS2009-10'!AE31&gt;0,EnrlOS!AE31/'EnrlOS2009-10'!AE31,"")</f>
        <v>1.1363636363636365</v>
      </c>
      <c r="AF31" s="200">
        <f>IF('EnrlOS2009-10'!AF31&gt;0,EnrlOS!AF31/'EnrlOS2009-10'!AF31,"")</f>
        <v>1.1194029850746268</v>
      </c>
      <c r="AG31" s="200">
        <f>IF('EnrlOS2009-10'!AG31&gt;0,EnrlOS!AG31/'EnrlOS2009-10'!AG31,"")</f>
        <v>1.4651162790697674</v>
      </c>
      <c r="AH31" s="200">
        <f>IF('EnrlOS2009-10'!AH31&gt;0,EnrlOS!AH31/'EnrlOS2009-10'!AH31,"")</f>
        <v>3.3333333333333335</v>
      </c>
      <c r="AI31" s="200">
        <f>IF('EnrlOS2009-10'!AI31&gt;0,EnrlOS!AI31/'EnrlOS2009-10'!AI31,"")</f>
        <v>1.9482758620689655</v>
      </c>
      <c r="AJ31" s="200">
        <f>IF('EnrlOS2009-10'!AJ31&gt;0,EnrlOS!AJ31/'EnrlOS2009-10'!AJ31,"")</f>
        <v>1.0134228187919463</v>
      </c>
      <c r="AK31" s="200">
        <f>IF('EnrlOS2009-10'!AK31&gt;0,EnrlOS!AK31/'EnrlOS2009-10'!AK31,"")</f>
        <v>1.72</v>
      </c>
      <c r="AL31" s="200">
        <f>IF('EnrlOS2009-10'!AL31&gt;0,EnrlOS!AL31/'EnrlOS2009-10'!AL31,"")</f>
        <v>1.1909547738693467</v>
      </c>
    </row>
    <row r="32" spans="1:38" ht="18" customHeight="1" x14ac:dyDescent="0.25">
      <c r="A32" s="170">
        <v>27</v>
      </c>
      <c r="B32" s="171" t="s">
        <v>38</v>
      </c>
      <c r="C32" s="200">
        <f>IF('EnrlOS2009-10'!C32&gt;0,EnrlOS!C32/'EnrlOS2009-10'!C32,"")</f>
        <v>1.5469102853623486</v>
      </c>
      <c r="D32" s="200">
        <f>IF('EnrlOS2009-10'!D32&gt;0,EnrlOS!D32/'EnrlOS2009-10'!D32,"")</f>
        <v>1.6367001586462189</v>
      </c>
      <c r="E32" s="200">
        <f>IF('EnrlOS2009-10'!E32&gt;0,EnrlOS!E32/'EnrlOS2009-10'!E32,"")</f>
        <v>1.5720201123927833</v>
      </c>
      <c r="F32" s="200">
        <f>IF('EnrlOS2009-10'!F32&gt;0,EnrlOS!F32/'EnrlOS2009-10'!F32,"")</f>
        <v>1.8115280945469625</v>
      </c>
      <c r="G32" s="200">
        <f>IF('EnrlOS2009-10'!G32&gt;0,EnrlOS!G32/'EnrlOS2009-10'!G32,"")</f>
        <v>1.7130295763389289</v>
      </c>
      <c r="H32" s="200">
        <f>IF('EnrlOS2009-10'!H32&gt;0,EnrlOS!H32/'EnrlOS2009-10'!H32,"")</f>
        <v>1.7778839590443687</v>
      </c>
      <c r="I32" s="200">
        <f>IF('EnrlOS2009-10'!I32&gt;0,EnrlOS!I32/'EnrlOS2009-10'!I32,"")</f>
        <v>1.1166666666666667</v>
      </c>
      <c r="J32" s="200">
        <f>IF('EnrlOS2009-10'!J32&gt;0,EnrlOS!J32/'EnrlOS2009-10'!J32,"")</f>
        <v>0.91836734693877553</v>
      </c>
      <c r="K32" s="200">
        <f>IF('EnrlOS2009-10'!K32&gt;0,EnrlOS!K32/'EnrlOS2009-10'!K32,"")</f>
        <v>0.99367088607594933</v>
      </c>
      <c r="L32" s="200">
        <f>IF('EnrlOS2009-10'!L32&gt;0,EnrlOS!L32/'EnrlOS2009-10'!L32,"")</f>
        <v>1.675107648144351</v>
      </c>
      <c r="M32" s="200">
        <f>IF('EnrlOS2009-10'!M32&gt;0,EnrlOS!M32/'EnrlOS2009-10'!M32,"")</f>
        <v>1.66354932086395</v>
      </c>
      <c r="N32" s="200">
        <f>IF('EnrlOS2009-10'!N32&gt;0,EnrlOS!N32/'EnrlOS2009-10'!N32,"")</f>
        <v>1.6714636714636715</v>
      </c>
      <c r="O32" s="200">
        <f>IF('EnrlOS2009-10'!O32&gt;0,EnrlOS!O32/'EnrlOS2009-10'!O32,"")</f>
        <v>1.3169705469845723</v>
      </c>
      <c r="P32" s="200">
        <f>IF('EnrlOS2009-10'!P32&gt;0,EnrlOS!P32/'EnrlOS2009-10'!P32,"")</f>
        <v>1.388235294117647</v>
      </c>
      <c r="Q32" s="200">
        <f>IF('EnrlOS2009-10'!Q32&gt;0,EnrlOS!Q32/'EnrlOS2009-10'!Q32,"")</f>
        <v>1.3357438016528926</v>
      </c>
      <c r="R32" s="200">
        <f>IF('EnrlOS2009-10'!R32&gt;0,EnrlOS!R32/'EnrlOS2009-10'!R32,"")</f>
        <v>1.4228187919463087</v>
      </c>
      <c r="S32" s="200">
        <f>IF('EnrlOS2009-10'!S32&gt;0,EnrlOS!S32/'EnrlOS2009-10'!S32,"")</f>
        <v>1.2173913043478262</v>
      </c>
      <c r="T32" s="200">
        <f>IF('EnrlOS2009-10'!T32&gt;0,EnrlOS!T32/'EnrlOS2009-10'!T32,"")</f>
        <v>1.3616018845700824</v>
      </c>
      <c r="U32" s="200">
        <f>IF('EnrlOS2009-10'!U32&gt;0,EnrlOS!U32/'EnrlOS2009-10'!U32,"")</f>
        <v>1.1666666666666667</v>
      </c>
      <c r="V32" s="200">
        <f>IF('EnrlOS2009-10'!V32&gt;0,EnrlOS!V32/'EnrlOS2009-10'!V32,"")</f>
        <v>0.94117647058823528</v>
      </c>
      <c r="W32" s="200">
        <f>IF('EnrlOS2009-10'!W32&gt;0,EnrlOS!W32/'EnrlOS2009-10'!W32,"")</f>
        <v>1</v>
      </c>
      <c r="X32" s="200">
        <f>IF('EnrlOS2009-10'!X32&gt;0,EnrlOS!X32/'EnrlOS2009-10'!X32,"")</f>
        <v>1.3642585551330799</v>
      </c>
      <c r="Y32" s="200">
        <f>IF('EnrlOS2009-10'!Y32&gt;0,EnrlOS!Y32/'EnrlOS2009-10'!Y32,"")</f>
        <v>1.2914285714285714</v>
      </c>
      <c r="Z32" s="200">
        <f>IF('EnrlOS2009-10'!Z32&gt;0,EnrlOS!Z32/'EnrlOS2009-10'!Z32,"")</f>
        <v>1.3434782608695652</v>
      </c>
      <c r="AA32" s="200">
        <f>IF('EnrlOS2009-10'!AA32&gt;0,EnrlOS!AA32/'EnrlOS2009-10'!AA32,"")</f>
        <v>2.4144144144144146</v>
      </c>
      <c r="AB32" s="200">
        <f>IF('EnrlOS2009-10'!AB32&gt;0,EnrlOS!AB32/'EnrlOS2009-10'!AB32,"")</f>
        <v>1.9368421052631579</v>
      </c>
      <c r="AC32" s="200">
        <f>IF('EnrlOS2009-10'!AC32&gt;0,EnrlOS!AC32/'EnrlOS2009-10'!AC32,"")</f>
        <v>2.1941747572815533</v>
      </c>
      <c r="AD32" s="200">
        <f>IF('EnrlOS2009-10'!AD32&gt;0,EnrlOS!AD32/'EnrlOS2009-10'!AD32,"")</f>
        <v>1.8571428571428572</v>
      </c>
      <c r="AE32" s="200">
        <f>IF('EnrlOS2009-10'!AE32&gt;0,EnrlOS!AE32/'EnrlOS2009-10'!AE32,"")</f>
        <v>1.9324324324324325</v>
      </c>
      <c r="AF32" s="200">
        <f>IF('EnrlOS2009-10'!AF32&gt;0,EnrlOS!AF32/'EnrlOS2009-10'!AF32,"")</f>
        <v>1.8823529411764706</v>
      </c>
      <c r="AG32" s="200" t="str">
        <f>IF('EnrlOS2009-10'!AG32&gt;0,EnrlOS!AG32/'EnrlOS2009-10'!AG32,"")</f>
        <v/>
      </c>
      <c r="AH32" s="200">
        <f>IF('EnrlOS2009-10'!AH32&gt;0,EnrlOS!AH32/'EnrlOS2009-10'!AH32,"")</f>
        <v>1</v>
      </c>
      <c r="AI32" s="200">
        <f>IF('EnrlOS2009-10'!AI32&gt;0,EnrlOS!AI32/'EnrlOS2009-10'!AI32,"")</f>
        <v>1.5</v>
      </c>
      <c r="AJ32" s="200">
        <f>IF('EnrlOS2009-10'!AJ32&gt;0,EnrlOS!AJ32/'EnrlOS2009-10'!AJ32,"")</f>
        <v>2.1007751937984498</v>
      </c>
      <c r="AK32" s="200">
        <f>IF('EnrlOS2009-10'!AK32&gt;0,EnrlOS!AK32/'EnrlOS2009-10'!AK32,"")</f>
        <v>1.9239766081871346</v>
      </c>
      <c r="AL32" s="200">
        <f>IF('EnrlOS2009-10'!AL32&gt;0,EnrlOS!AL32/'EnrlOS2009-10'!AL32,"")</f>
        <v>2.0303030303030303</v>
      </c>
    </row>
    <row r="33" spans="1:38" ht="18" customHeight="1" x14ac:dyDescent="0.25">
      <c r="A33" s="170">
        <v>28</v>
      </c>
      <c r="B33" s="171" t="s">
        <v>58</v>
      </c>
      <c r="C33" s="200">
        <f>IF('EnrlOS2009-10'!C33&gt;0,EnrlOS!C33/'EnrlOS2009-10'!C33,"")</f>
        <v>1.0486522024983564</v>
      </c>
      <c r="D33" s="200">
        <f>IF('EnrlOS2009-10'!D33&gt;0,EnrlOS!D33/'EnrlOS2009-10'!D33,"")</f>
        <v>0.9342356411591185</v>
      </c>
      <c r="E33" s="200">
        <f>IF('EnrlOS2009-10'!E33&gt;0,EnrlOS!E33/'EnrlOS2009-10'!E33,"")</f>
        <v>0.99299400692158357</v>
      </c>
      <c r="F33" s="200">
        <f>IF('EnrlOS2009-10'!F33&gt;0,EnrlOS!F33/'EnrlOS2009-10'!F33,"")</f>
        <v>1.2128159905937683</v>
      </c>
      <c r="G33" s="200">
        <f>IF('EnrlOS2009-10'!G33&gt;0,EnrlOS!G33/'EnrlOS2009-10'!G33,"")</f>
        <v>1.2613843351548271</v>
      </c>
      <c r="H33" s="200">
        <f>IF('EnrlOS2009-10'!H33&gt;0,EnrlOS!H33/'EnrlOS2009-10'!H33,"")</f>
        <v>1.2352817272248553</v>
      </c>
      <c r="I33" s="200">
        <f>IF('EnrlOS2009-10'!I33&gt;0,EnrlOS!I33/'EnrlOS2009-10'!I33,"")</f>
        <v>1.4594594594594594</v>
      </c>
      <c r="J33" s="200">
        <f>IF('EnrlOS2009-10'!J33&gt;0,EnrlOS!J33/'EnrlOS2009-10'!J33,"")</f>
        <v>1.8507462686567164</v>
      </c>
      <c r="K33" s="200">
        <f>IF('EnrlOS2009-10'!K33&gt;0,EnrlOS!K33/'EnrlOS2009-10'!K33,"")</f>
        <v>1.5398773006134969</v>
      </c>
      <c r="L33" s="200">
        <f>IF('EnrlOS2009-10'!L33&gt;0,EnrlOS!L33/'EnrlOS2009-10'!L33,"")</f>
        <v>1.131137515289184</v>
      </c>
      <c r="M33" s="200">
        <f>IF('EnrlOS2009-10'!M33&gt;0,EnrlOS!M33/'EnrlOS2009-10'!M33,"")</f>
        <v>1.0808061044805322</v>
      </c>
      <c r="N33" s="200">
        <f>IF('EnrlOS2009-10'!N33&gt;0,EnrlOS!N33/'EnrlOS2009-10'!N33,"")</f>
        <v>1.1073933911759277</v>
      </c>
      <c r="O33" s="200">
        <f>IF('EnrlOS2009-10'!O33&gt;0,EnrlOS!O33/'EnrlOS2009-10'!O33,"")</f>
        <v>0.67952522255192882</v>
      </c>
      <c r="P33" s="200">
        <f>IF('EnrlOS2009-10'!P33&gt;0,EnrlOS!P33/'EnrlOS2009-10'!P33,"")</f>
        <v>0.62820512820512819</v>
      </c>
      <c r="Q33" s="200">
        <f>IF('EnrlOS2009-10'!Q33&gt;0,EnrlOS!Q33/'EnrlOS2009-10'!Q33,"")</f>
        <v>0.65849387040280205</v>
      </c>
      <c r="R33" s="200">
        <f>IF('EnrlOS2009-10'!R33&gt;0,EnrlOS!R33/'EnrlOS2009-10'!R33,"")</f>
        <v>0.98555956678700363</v>
      </c>
      <c r="S33" s="200">
        <f>IF('EnrlOS2009-10'!S33&gt;0,EnrlOS!S33/'EnrlOS2009-10'!S33,"")</f>
        <v>1.0343137254901962</v>
      </c>
      <c r="T33" s="200">
        <f>IF('EnrlOS2009-10'!T33&gt;0,EnrlOS!T33/'EnrlOS2009-10'!T33,"")</f>
        <v>1.0062370062370063</v>
      </c>
      <c r="U33" s="200">
        <f>IF('EnrlOS2009-10'!U33&gt;0,EnrlOS!U33/'EnrlOS2009-10'!U33,"")</f>
        <v>1.1923076923076923</v>
      </c>
      <c r="V33" s="200">
        <f>IF('EnrlOS2009-10'!V33&gt;0,EnrlOS!V33/'EnrlOS2009-10'!V33,"")</f>
        <v>1.6666666666666667</v>
      </c>
      <c r="W33" s="200">
        <f>IF('EnrlOS2009-10'!W33&gt;0,EnrlOS!W33/'EnrlOS2009-10'!W33,"")</f>
        <v>1.2413793103448276</v>
      </c>
      <c r="X33" s="200">
        <f>IF('EnrlOS2009-10'!X33&gt;0,EnrlOS!X33/'EnrlOS2009-10'!X33,"")</f>
        <v>0.83281249999999996</v>
      </c>
      <c r="Y33" s="200">
        <f>IF('EnrlOS2009-10'!Y33&gt;0,EnrlOS!Y33/'EnrlOS2009-10'!Y33,"")</f>
        <v>0.8231292517006803</v>
      </c>
      <c r="Z33" s="200">
        <f>IF('EnrlOS2009-10'!Z33&gt;0,EnrlOS!Z33/'EnrlOS2009-10'!Z33,"")</f>
        <v>0.82886216466234963</v>
      </c>
      <c r="AA33" s="200">
        <f>IF('EnrlOS2009-10'!AA33&gt;0,EnrlOS!AA33/'EnrlOS2009-10'!AA33,"")</f>
        <v>1.0288461538461537</v>
      </c>
      <c r="AB33" s="200">
        <f>IF('EnrlOS2009-10'!AB33&gt;0,EnrlOS!AB33/'EnrlOS2009-10'!AB33,"")</f>
        <v>0.8272425249169435</v>
      </c>
      <c r="AC33" s="200">
        <f>IF('EnrlOS2009-10'!AC33&gt;0,EnrlOS!AC33/'EnrlOS2009-10'!AC33,"")</f>
        <v>0.92067736185383242</v>
      </c>
      <c r="AD33" s="200">
        <f>IF('EnrlOS2009-10'!AD33&gt;0,EnrlOS!AD33/'EnrlOS2009-10'!AD33,"")</f>
        <v>1.0224215246636772</v>
      </c>
      <c r="AE33" s="200">
        <f>IF('EnrlOS2009-10'!AE33&gt;0,EnrlOS!AE33/'EnrlOS2009-10'!AE33,"")</f>
        <v>1.2411642411642412</v>
      </c>
      <c r="AF33" s="200">
        <f>IF('EnrlOS2009-10'!AF33&gt;0,EnrlOS!AF33/'EnrlOS2009-10'!AF33,"")</f>
        <v>1.1359223300970873</v>
      </c>
      <c r="AG33" s="200">
        <f>IF('EnrlOS2009-10'!AG33&gt;0,EnrlOS!AG33/'EnrlOS2009-10'!AG33,"")</f>
        <v>0.1</v>
      </c>
      <c r="AH33" s="200">
        <f>IF('EnrlOS2009-10'!AH33&gt;0,EnrlOS!AH33/'EnrlOS2009-10'!AH33,"")</f>
        <v>0.14285714285714285</v>
      </c>
      <c r="AI33" s="200">
        <f>IF('EnrlOS2009-10'!AI33&gt;0,EnrlOS!AI33/'EnrlOS2009-10'!AI33,"")</f>
        <v>0.1111111111111111</v>
      </c>
      <c r="AJ33" s="200">
        <f>IF('EnrlOS2009-10'!AJ33&gt;0,EnrlOS!AJ33/'EnrlOS2009-10'!AJ33,"")</f>
        <v>1.0070993914807302</v>
      </c>
      <c r="AK33" s="200">
        <f>IF('EnrlOS2009-10'!AK33&gt;0,EnrlOS!AK33/'EnrlOS2009-10'!AK33,"")</f>
        <v>1.0055045871559634</v>
      </c>
      <c r="AL33" s="200">
        <f>IF('EnrlOS2009-10'!AL33&gt;0,EnrlOS!AL33/'EnrlOS2009-10'!AL33,"")</f>
        <v>1.0062620423892099</v>
      </c>
    </row>
    <row r="34" spans="1:38" ht="18" customHeight="1" x14ac:dyDescent="0.25">
      <c r="A34" s="170">
        <v>29</v>
      </c>
      <c r="B34" s="171" t="s">
        <v>40</v>
      </c>
      <c r="C34" s="200">
        <f>IF('EnrlOS2009-10'!C34&gt;0,EnrlOS!C34/'EnrlOS2009-10'!C34,"")</f>
        <v>1.101</v>
      </c>
      <c r="D34" s="200">
        <f>IF('EnrlOS2009-10'!D34&gt;0,EnrlOS!D34/'EnrlOS2009-10'!D34,"")</f>
        <v>1.0399239543726235</v>
      </c>
      <c r="E34" s="200">
        <f>IF('EnrlOS2009-10'!E34&gt;0,EnrlOS!E34/'EnrlOS2009-10'!E34,"")</f>
        <v>1.0799475753604193</v>
      </c>
      <c r="F34" s="200">
        <f>IF('EnrlOS2009-10'!F34&gt;0,EnrlOS!F34/'EnrlOS2009-10'!F34,"")</f>
        <v>1.3922077922077922</v>
      </c>
      <c r="G34" s="200">
        <f>IF('EnrlOS2009-10'!G34&gt;0,EnrlOS!G34/'EnrlOS2009-10'!G34,"")</f>
        <v>1.2034161490683231</v>
      </c>
      <c r="H34" s="200">
        <f>IF('EnrlOS2009-10'!H34&gt;0,EnrlOS!H34/'EnrlOS2009-10'!H34,"")</f>
        <v>1.3062234794908063</v>
      </c>
      <c r="I34" s="200">
        <f>IF('EnrlOS2009-10'!I34&gt;0,EnrlOS!I34/'EnrlOS2009-10'!I34,"")</f>
        <v>0.4</v>
      </c>
      <c r="J34" s="200">
        <f>IF('EnrlOS2009-10'!J34&gt;0,EnrlOS!J34/'EnrlOS2009-10'!J34,"")</f>
        <v>1.5</v>
      </c>
      <c r="K34" s="200">
        <f>IF('EnrlOS2009-10'!K34&gt;0,EnrlOS!K34/'EnrlOS2009-10'!K34,"")</f>
        <v>0.7142857142857143</v>
      </c>
      <c r="L34" s="200">
        <f>IF('EnrlOS2009-10'!L34&gt;0,EnrlOS!L34/'EnrlOS2009-10'!L34,"")</f>
        <v>1.2253521126760563</v>
      </c>
      <c r="M34" s="200">
        <f>IF('EnrlOS2009-10'!M34&gt;0,EnrlOS!M34/'EnrlOS2009-10'!M34,"")</f>
        <v>1.1305460750853242</v>
      </c>
      <c r="N34" s="200">
        <f>IF('EnrlOS2009-10'!N34&gt;0,EnrlOS!N34/'EnrlOS2009-10'!N34,"")</f>
        <v>1.1876484560570071</v>
      </c>
      <c r="O34" s="200">
        <f>IF('EnrlOS2009-10'!O34&gt;0,EnrlOS!O34/'EnrlOS2009-10'!O34,"")</f>
        <v>9.4339622641509441E-2</v>
      </c>
      <c r="P34" s="200">
        <f>IF('EnrlOS2009-10'!P34&gt;0,EnrlOS!P34/'EnrlOS2009-10'!P34,"")</f>
        <v>5.5555555555555552E-2</v>
      </c>
      <c r="Q34" s="200">
        <f>IF('EnrlOS2009-10'!Q34&gt;0,EnrlOS!Q34/'EnrlOS2009-10'!Q34,"")</f>
        <v>8.4507042253521125E-2</v>
      </c>
      <c r="R34" s="200">
        <f>IF('EnrlOS2009-10'!R34&gt;0,EnrlOS!R34/'EnrlOS2009-10'!R34,"")</f>
        <v>0.38461538461538464</v>
      </c>
      <c r="S34" s="200">
        <f>IF('EnrlOS2009-10'!S34&gt;0,EnrlOS!S34/'EnrlOS2009-10'!S34,"")</f>
        <v>0.25</v>
      </c>
      <c r="T34" s="200">
        <f>IF('EnrlOS2009-10'!T34&gt;0,EnrlOS!T34/'EnrlOS2009-10'!T34,"")</f>
        <v>0.29729729729729731</v>
      </c>
      <c r="U34" s="200" t="str">
        <f>IF('EnrlOS2009-10'!U34&gt;0,EnrlOS!U34/'EnrlOS2009-10'!U34,"")</f>
        <v/>
      </c>
      <c r="V34" s="200" t="str">
        <f>IF('EnrlOS2009-10'!V34&gt;0,EnrlOS!V34/'EnrlOS2009-10'!V34,"")</f>
        <v/>
      </c>
      <c r="W34" s="200" t="str">
        <f>IF('EnrlOS2009-10'!W34&gt;0,EnrlOS!W34/'EnrlOS2009-10'!W34,"")</f>
        <v/>
      </c>
      <c r="X34" s="200">
        <f>IF('EnrlOS2009-10'!X34&gt;0,EnrlOS!X34/'EnrlOS2009-10'!X34,"")</f>
        <v>0.15151515151515152</v>
      </c>
      <c r="Y34" s="200">
        <f>IF('EnrlOS2009-10'!Y34&gt;0,EnrlOS!Y34/'EnrlOS2009-10'!Y34,"")</f>
        <v>0.16666666666666666</v>
      </c>
      <c r="Z34" s="200">
        <f>IF('EnrlOS2009-10'!Z34&gt;0,EnrlOS!Z34/'EnrlOS2009-10'!Z34,"")</f>
        <v>0.15740740740740741</v>
      </c>
      <c r="AA34" s="200">
        <f>IF('EnrlOS2009-10'!AA34&gt;0,EnrlOS!AA34/'EnrlOS2009-10'!AA34,"")</f>
        <v>0.88095238095238093</v>
      </c>
      <c r="AB34" s="200">
        <f>IF('EnrlOS2009-10'!AB34&gt;0,EnrlOS!AB34/'EnrlOS2009-10'!AB34,"")</f>
        <v>0.66666666666666663</v>
      </c>
      <c r="AC34" s="200">
        <f>IF('EnrlOS2009-10'!AC34&gt;0,EnrlOS!AC34/'EnrlOS2009-10'!AC34,"")</f>
        <v>0.80303030303030298</v>
      </c>
      <c r="AD34" s="200">
        <f>IF('EnrlOS2009-10'!AD34&gt;0,EnrlOS!AD34/'EnrlOS2009-10'!AD34,"")</f>
        <v>1</v>
      </c>
      <c r="AE34" s="200">
        <f>IF('EnrlOS2009-10'!AE34&gt;0,EnrlOS!AE34/'EnrlOS2009-10'!AE34,"")</f>
        <v>0.52439024390243905</v>
      </c>
      <c r="AF34" s="200">
        <f>IF('EnrlOS2009-10'!AF34&gt;0,EnrlOS!AF34/'EnrlOS2009-10'!AF34,"")</f>
        <v>0.70676691729323304</v>
      </c>
      <c r="AG34" s="200" t="str">
        <f>IF('EnrlOS2009-10'!AG34&gt;0,EnrlOS!AG34/'EnrlOS2009-10'!AG34,"")</f>
        <v/>
      </c>
      <c r="AH34" s="200" t="str">
        <f>IF('EnrlOS2009-10'!AH34&gt;0,EnrlOS!AH34/'EnrlOS2009-10'!AH34,"")</f>
        <v/>
      </c>
      <c r="AI34" s="200" t="str">
        <f>IF('EnrlOS2009-10'!AI34&gt;0,EnrlOS!AI34/'EnrlOS2009-10'!AI34,"")</f>
        <v/>
      </c>
      <c r="AJ34" s="200">
        <f>IF('EnrlOS2009-10'!AJ34&gt;0,EnrlOS!AJ34/'EnrlOS2009-10'!AJ34,"")</f>
        <v>0.94623655913978499</v>
      </c>
      <c r="AK34" s="200">
        <f>IF('EnrlOS2009-10'!AK34&gt;0,EnrlOS!AK34/'EnrlOS2009-10'!AK34,"")</f>
        <v>0.55660377358490565</v>
      </c>
      <c r="AL34" s="200">
        <f>IF('EnrlOS2009-10'!AL34&gt;0,EnrlOS!AL34/'EnrlOS2009-10'!AL34,"")</f>
        <v>0.7386934673366834</v>
      </c>
    </row>
    <row r="35" spans="1:38" ht="18" customHeight="1" x14ac:dyDescent="0.25">
      <c r="A35" s="170">
        <v>30</v>
      </c>
      <c r="B35" s="171" t="s">
        <v>41</v>
      </c>
      <c r="C35" s="200">
        <f>IF('EnrlOS2009-10'!C35&gt;0,EnrlOS!C35/'EnrlOS2009-10'!C35,"")</f>
        <v>1.6143497757847534</v>
      </c>
      <c r="D35" s="200">
        <f>IF('EnrlOS2009-10'!D35&gt;0,EnrlOS!D35/'EnrlOS2009-10'!D35,"")</f>
        <v>1.303370786516854</v>
      </c>
      <c r="E35" s="200">
        <f>IF('EnrlOS2009-10'!E35&gt;0,EnrlOS!E35/'EnrlOS2009-10'!E35,"")</f>
        <v>1.4978962131837308</v>
      </c>
      <c r="F35" s="200">
        <f>IF('EnrlOS2009-10'!F35&gt;0,EnrlOS!F35/'EnrlOS2009-10'!F35,"")</f>
        <v>2.7563739376770537</v>
      </c>
      <c r="G35" s="200">
        <f>IF('EnrlOS2009-10'!G35&gt;0,EnrlOS!G35/'EnrlOS2009-10'!G35,"")</f>
        <v>2.4766355140186915</v>
      </c>
      <c r="H35" s="200">
        <f>IF('EnrlOS2009-10'!H35&gt;0,EnrlOS!H35/'EnrlOS2009-10'!H35,"")</f>
        <v>2.6507936507936507</v>
      </c>
      <c r="I35" s="200">
        <f>IF('EnrlOS2009-10'!I35&gt;0,EnrlOS!I35/'EnrlOS2009-10'!I35,"")</f>
        <v>0.6428571428571429</v>
      </c>
      <c r="J35" s="200">
        <f>IF('EnrlOS2009-10'!J35&gt;0,EnrlOS!J35/'EnrlOS2009-10'!J35,"")</f>
        <v>0.84112149532710279</v>
      </c>
      <c r="K35" s="200">
        <f>IF('EnrlOS2009-10'!K35&gt;0,EnrlOS!K35/'EnrlOS2009-10'!K35,"")</f>
        <v>0.78523489932885904</v>
      </c>
      <c r="L35" s="200">
        <f>IF('EnrlOS2009-10'!L35&gt;0,EnrlOS!L35/'EnrlOS2009-10'!L35,"")</f>
        <v>1.856282919488337</v>
      </c>
      <c r="M35" s="200">
        <f>IF('EnrlOS2009-10'!M35&gt;0,EnrlOS!M35/'EnrlOS2009-10'!M35,"")</f>
        <v>1.4615384615384615</v>
      </c>
      <c r="N35" s="200">
        <f>IF('EnrlOS2009-10'!N35&gt;0,EnrlOS!N35/'EnrlOS2009-10'!N35,"")</f>
        <v>1.6905281536446966</v>
      </c>
      <c r="O35" s="200">
        <f>IF('EnrlOS2009-10'!O35&gt;0,EnrlOS!O35/'EnrlOS2009-10'!O35,"")</f>
        <v>2.6585365853658538</v>
      </c>
      <c r="P35" s="200">
        <f>IF('EnrlOS2009-10'!P35&gt;0,EnrlOS!P35/'EnrlOS2009-10'!P35,"")</f>
        <v>2.0909090909090908</v>
      </c>
      <c r="Q35" s="200">
        <f>IF('EnrlOS2009-10'!Q35&gt;0,EnrlOS!Q35/'EnrlOS2009-10'!Q35,"")</f>
        <v>2.4603174603174605</v>
      </c>
      <c r="R35" s="200">
        <f>IF('EnrlOS2009-10'!R35&gt;0,EnrlOS!R35/'EnrlOS2009-10'!R35,"")</f>
        <v>3.5</v>
      </c>
      <c r="S35" s="200">
        <f>IF('EnrlOS2009-10'!S35&gt;0,EnrlOS!S35/'EnrlOS2009-10'!S35,"")</f>
        <v>4</v>
      </c>
      <c r="T35" s="200">
        <f>IF('EnrlOS2009-10'!T35&gt;0,EnrlOS!T35/'EnrlOS2009-10'!T35,"")</f>
        <v>3.6491228070175437</v>
      </c>
      <c r="U35" s="200">
        <f>IF('EnrlOS2009-10'!U35&gt;0,EnrlOS!U35/'EnrlOS2009-10'!U35,"")</f>
        <v>0.83333333333333337</v>
      </c>
      <c r="V35" s="200">
        <f>IF('EnrlOS2009-10'!V35&gt;0,EnrlOS!V35/'EnrlOS2009-10'!V35,"")</f>
        <v>0.875</v>
      </c>
      <c r="W35" s="200">
        <f>IF('EnrlOS2009-10'!W35&gt;0,EnrlOS!W35/'EnrlOS2009-10'!W35,"")</f>
        <v>0.86842105263157898</v>
      </c>
      <c r="X35" s="200">
        <f>IF('EnrlOS2009-10'!X35&gt;0,EnrlOS!X35/'EnrlOS2009-10'!X35,"")</f>
        <v>2.8359375</v>
      </c>
      <c r="Y35" s="200">
        <f>IF('EnrlOS2009-10'!Y35&gt;0,EnrlOS!Y35/'EnrlOS2009-10'!Y35,"")</f>
        <v>2.021505376344086</v>
      </c>
      <c r="Z35" s="200">
        <f>IF('EnrlOS2009-10'!Z35&gt;0,EnrlOS!Z35/'EnrlOS2009-10'!Z35,"")</f>
        <v>2.4932126696832579</v>
      </c>
      <c r="AA35" s="200">
        <f>IF('EnrlOS2009-10'!AA35&gt;0,EnrlOS!AA35/'EnrlOS2009-10'!AA35,"")</f>
        <v>1.3333333333333333</v>
      </c>
      <c r="AB35" s="200">
        <f>IF('EnrlOS2009-10'!AB35&gt;0,EnrlOS!AB35/'EnrlOS2009-10'!AB35,"")</f>
        <v>0.75</v>
      </c>
      <c r="AC35" s="200">
        <f>IF('EnrlOS2009-10'!AC35&gt;0,EnrlOS!AC35/'EnrlOS2009-10'!AC35,"")</f>
        <v>1.1000000000000001</v>
      </c>
      <c r="AD35" s="200">
        <f>IF('EnrlOS2009-10'!AD35&gt;0,EnrlOS!AD35/'EnrlOS2009-10'!AD35,"")</f>
        <v>4.25</v>
      </c>
      <c r="AE35" s="200">
        <f>IF('EnrlOS2009-10'!AE35&gt;0,EnrlOS!AE35/'EnrlOS2009-10'!AE35,"")</f>
        <v>2</v>
      </c>
      <c r="AF35" s="200">
        <f>IF('EnrlOS2009-10'!AF35&gt;0,EnrlOS!AF35/'EnrlOS2009-10'!AF35,"")</f>
        <v>3.2857142857142856</v>
      </c>
      <c r="AG35" s="200" t="str">
        <f>IF('EnrlOS2009-10'!AG35&gt;0,EnrlOS!AG35/'EnrlOS2009-10'!AG35,"")</f>
        <v/>
      </c>
      <c r="AH35" s="200" t="str">
        <f>IF('EnrlOS2009-10'!AH35&gt;0,EnrlOS!AH35/'EnrlOS2009-10'!AH35,"")</f>
        <v/>
      </c>
      <c r="AI35" s="200" t="str">
        <f>IF('EnrlOS2009-10'!AI35&gt;0,EnrlOS!AI35/'EnrlOS2009-10'!AI35,"")</f>
        <v/>
      </c>
      <c r="AJ35" s="200">
        <f>IF('EnrlOS2009-10'!AJ35&gt;0,EnrlOS!AJ35/'EnrlOS2009-10'!AJ35,"")</f>
        <v>2.5</v>
      </c>
      <c r="AK35" s="200">
        <f>IF('EnrlOS2009-10'!AK35&gt;0,EnrlOS!AK35/'EnrlOS2009-10'!AK35,"")</f>
        <v>1.4285714285714286</v>
      </c>
      <c r="AL35" s="200">
        <f>IF('EnrlOS2009-10'!AL35&gt;0,EnrlOS!AL35/'EnrlOS2009-10'!AL35,"")</f>
        <v>2.0588235294117645</v>
      </c>
    </row>
    <row r="36" spans="1:38" ht="18" customHeight="1" x14ac:dyDescent="0.25">
      <c r="A36" s="170">
        <v>31</v>
      </c>
      <c r="B36" s="171" t="s">
        <v>42</v>
      </c>
      <c r="C36" s="200" t="str">
        <f>IF('EnrlOS2009-10'!C36&gt;0,EnrlOS!C36/'EnrlOS2009-10'!C36,"")</f>
        <v/>
      </c>
      <c r="D36" s="200" t="str">
        <f>IF('EnrlOS2009-10'!D36&gt;0,EnrlOS!D36/'EnrlOS2009-10'!D36,"")</f>
        <v/>
      </c>
      <c r="E36" s="200" t="str">
        <f>IF('EnrlOS2009-10'!E36&gt;0,EnrlOS!E36/'EnrlOS2009-10'!E36,"")</f>
        <v/>
      </c>
      <c r="F36" s="200" t="str">
        <f>IF('EnrlOS2009-10'!F36&gt;0,EnrlOS!F36/'EnrlOS2009-10'!F36,"")</f>
        <v/>
      </c>
      <c r="G36" s="200" t="str">
        <f>IF('EnrlOS2009-10'!G36&gt;0,EnrlOS!G36/'EnrlOS2009-10'!G36,"")</f>
        <v/>
      </c>
      <c r="H36" s="200" t="str">
        <f>IF('EnrlOS2009-10'!H36&gt;0,EnrlOS!H36/'EnrlOS2009-10'!H36,"")</f>
        <v/>
      </c>
      <c r="I36" s="200" t="str">
        <f>IF('EnrlOS2009-10'!I36&gt;0,EnrlOS!I36/'EnrlOS2009-10'!I36,"")</f>
        <v/>
      </c>
      <c r="J36" s="200" t="str">
        <f>IF('EnrlOS2009-10'!J36&gt;0,EnrlOS!J36/'EnrlOS2009-10'!J36,"")</f>
        <v/>
      </c>
      <c r="K36" s="200" t="str">
        <f>IF('EnrlOS2009-10'!K36&gt;0,EnrlOS!K36/'EnrlOS2009-10'!K36,"")</f>
        <v/>
      </c>
      <c r="L36" s="200" t="str">
        <f>IF('EnrlOS2009-10'!L36&gt;0,EnrlOS!L36/'EnrlOS2009-10'!L36,"")</f>
        <v/>
      </c>
      <c r="M36" s="200" t="str">
        <f>IF('EnrlOS2009-10'!M36&gt;0,EnrlOS!M36/'EnrlOS2009-10'!M36,"")</f>
        <v/>
      </c>
      <c r="N36" s="200" t="str">
        <f>IF('EnrlOS2009-10'!N36&gt;0,EnrlOS!N36/'EnrlOS2009-10'!N36,"")</f>
        <v/>
      </c>
      <c r="O36" s="200" t="str">
        <f>IF('EnrlOS2009-10'!O36&gt;0,EnrlOS!O36/'EnrlOS2009-10'!O36,"")</f>
        <v/>
      </c>
      <c r="P36" s="200" t="str">
        <f>IF('EnrlOS2009-10'!P36&gt;0,EnrlOS!P36/'EnrlOS2009-10'!P36,"")</f>
        <v/>
      </c>
      <c r="Q36" s="200" t="str">
        <f>IF('EnrlOS2009-10'!Q36&gt;0,EnrlOS!Q36/'EnrlOS2009-10'!Q36,"")</f>
        <v/>
      </c>
      <c r="R36" s="200" t="str">
        <f>IF('EnrlOS2009-10'!R36&gt;0,EnrlOS!R36/'EnrlOS2009-10'!R36,"")</f>
        <v/>
      </c>
      <c r="S36" s="200" t="str">
        <f>IF('EnrlOS2009-10'!S36&gt;0,EnrlOS!S36/'EnrlOS2009-10'!S36,"")</f>
        <v/>
      </c>
      <c r="T36" s="200" t="str">
        <f>IF('EnrlOS2009-10'!T36&gt;0,EnrlOS!T36/'EnrlOS2009-10'!T36,"")</f>
        <v/>
      </c>
      <c r="U36" s="200" t="str">
        <f>IF('EnrlOS2009-10'!U36&gt;0,EnrlOS!U36/'EnrlOS2009-10'!U36,"")</f>
        <v/>
      </c>
      <c r="V36" s="200" t="str">
        <f>IF('EnrlOS2009-10'!V36&gt;0,EnrlOS!V36/'EnrlOS2009-10'!V36,"")</f>
        <v/>
      </c>
      <c r="W36" s="200" t="str">
        <f>IF('EnrlOS2009-10'!W36&gt;0,EnrlOS!W36/'EnrlOS2009-10'!W36,"")</f>
        <v/>
      </c>
      <c r="X36" s="200" t="str">
        <f>IF('EnrlOS2009-10'!X36&gt;0,EnrlOS!X36/'EnrlOS2009-10'!X36,"")</f>
        <v/>
      </c>
      <c r="Y36" s="200" t="str">
        <f>IF('EnrlOS2009-10'!Y36&gt;0,EnrlOS!Y36/'EnrlOS2009-10'!Y36,"")</f>
        <v/>
      </c>
      <c r="Z36" s="200" t="str">
        <f>IF('EnrlOS2009-10'!Z36&gt;0,EnrlOS!Z36/'EnrlOS2009-10'!Z36,"")</f>
        <v/>
      </c>
      <c r="AA36" s="200" t="str">
        <f>IF('EnrlOS2009-10'!AA36&gt;0,EnrlOS!AA36/'EnrlOS2009-10'!AA36,"")</f>
        <v/>
      </c>
      <c r="AB36" s="200" t="str">
        <f>IF('EnrlOS2009-10'!AB36&gt;0,EnrlOS!AB36/'EnrlOS2009-10'!AB36,"")</f>
        <v/>
      </c>
      <c r="AC36" s="200" t="str">
        <f>IF('EnrlOS2009-10'!AC36&gt;0,EnrlOS!AC36/'EnrlOS2009-10'!AC36,"")</f>
        <v/>
      </c>
      <c r="AD36" s="200" t="str">
        <f>IF('EnrlOS2009-10'!AD36&gt;0,EnrlOS!AD36/'EnrlOS2009-10'!AD36,"")</f>
        <v/>
      </c>
      <c r="AE36" s="200" t="str">
        <f>IF('EnrlOS2009-10'!AE36&gt;0,EnrlOS!AE36/'EnrlOS2009-10'!AE36,"")</f>
        <v/>
      </c>
      <c r="AF36" s="200" t="str">
        <f>IF('EnrlOS2009-10'!AF36&gt;0,EnrlOS!AF36/'EnrlOS2009-10'!AF36,"")</f>
        <v/>
      </c>
      <c r="AG36" s="200" t="str">
        <f>IF('EnrlOS2009-10'!AG36&gt;0,EnrlOS!AG36/'EnrlOS2009-10'!AG36,"")</f>
        <v/>
      </c>
      <c r="AH36" s="200" t="str">
        <f>IF('EnrlOS2009-10'!AH36&gt;0,EnrlOS!AH36/'EnrlOS2009-10'!AH36,"")</f>
        <v/>
      </c>
      <c r="AI36" s="200" t="str">
        <f>IF('EnrlOS2009-10'!AI36&gt;0,EnrlOS!AI36/'EnrlOS2009-10'!AI36,"")</f>
        <v/>
      </c>
      <c r="AJ36" s="200" t="str">
        <f>IF('EnrlOS2009-10'!AJ36&gt;0,EnrlOS!AJ36/'EnrlOS2009-10'!AJ36,"")</f>
        <v/>
      </c>
      <c r="AK36" s="200" t="str">
        <f>IF('EnrlOS2009-10'!AK36&gt;0,EnrlOS!AK36/'EnrlOS2009-10'!AK36,"")</f>
        <v/>
      </c>
      <c r="AL36" s="200" t="str">
        <f>IF('EnrlOS2009-10'!AL36&gt;0,EnrlOS!AL36/'EnrlOS2009-10'!AL36,"")</f>
        <v/>
      </c>
    </row>
    <row r="37" spans="1:38" ht="18" customHeight="1" x14ac:dyDescent="0.25">
      <c r="A37" s="170">
        <v>32</v>
      </c>
      <c r="B37" s="171" t="s">
        <v>43</v>
      </c>
      <c r="C37" s="200" t="str">
        <f>IF('EnrlOS2009-10'!C37&gt;0,EnrlOS!C37/'EnrlOS2009-10'!C37,"")</f>
        <v/>
      </c>
      <c r="D37" s="200" t="str">
        <f>IF('EnrlOS2009-10'!D37&gt;0,EnrlOS!D37/'EnrlOS2009-10'!D37,"")</f>
        <v/>
      </c>
      <c r="E37" s="200" t="str">
        <f>IF('EnrlOS2009-10'!E37&gt;0,EnrlOS!E37/'EnrlOS2009-10'!E37,"")</f>
        <v/>
      </c>
      <c r="F37" s="200" t="str">
        <f>IF('EnrlOS2009-10'!F37&gt;0,EnrlOS!F37/'EnrlOS2009-10'!F37,"")</f>
        <v/>
      </c>
      <c r="G37" s="200" t="str">
        <f>IF('EnrlOS2009-10'!G37&gt;0,EnrlOS!G37/'EnrlOS2009-10'!G37,"")</f>
        <v/>
      </c>
      <c r="H37" s="200" t="str">
        <f>IF('EnrlOS2009-10'!H37&gt;0,EnrlOS!H37/'EnrlOS2009-10'!H37,"")</f>
        <v/>
      </c>
      <c r="I37" s="200" t="str">
        <f>IF('EnrlOS2009-10'!I37&gt;0,EnrlOS!I37/'EnrlOS2009-10'!I37,"")</f>
        <v/>
      </c>
      <c r="J37" s="200" t="str">
        <f>IF('EnrlOS2009-10'!J37&gt;0,EnrlOS!J37/'EnrlOS2009-10'!J37,"")</f>
        <v/>
      </c>
      <c r="K37" s="200" t="str">
        <f>IF('EnrlOS2009-10'!K37&gt;0,EnrlOS!K37/'EnrlOS2009-10'!K37,"")</f>
        <v/>
      </c>
      <c r="L37" s="200" t="str">
        <f>IF('EnrlOS2009-10'!L37&gt;0,EnrlOS!L37/'EnrlOS2009-10'!L37,"")</f>
        <v/>
      </c>
      <c r="M37" s="200" t="str">
        <f>IF('EnrlOS2009-10'!M37&gt;0,EnrlOS!M37/'EnrlOS2009-10'!M37,"")</f>
        <v/>
      </c>
      <c r="N37" s="200" t="str">
        <f>IF('EnrlOS2009-10'!N37&gt;0,EnrlOS!N37/'EnrlOS2009-10'!N37,"")</f>
        <v/>
      </c>
      <c r="O37" s="200" t="str">
        <f>IF('EnrlOS2009-10'!O37&gt;0,EnrlOS!O37/'EnrlOS2009-10'!O37,"")</f>
        <v/>
      </c>
      <c r="P37" s="200" t="str">
        <f>IF('EnrlOS2009-10'!P37&gt;0,EnrlOS!P37/'EnrlOS2009-10'!P37,"")</f>
        <v/>
      </c>
      <c r="Q37" s="200" t="str">
        <f>IF('EnrlOS2009-10'!Q37&gt;0,EnrlOS!Q37/'EnrlOS2009-10'!Q37,"")</f>
        <v/>
      </c>
      <c r="R37" s="200" t="str">
        <f>IF('EnrlOS2009-10'!R37&gt;0,EnrlOS!R37/'EnrlOS2009-10'!R37,"")</f>
        <v/>
      </c>
      <c r="S37" s="200" t="str">
        <f>IF('EnrlOS2009-10'!S37&gt;0,EnrlOS!S37/'EnrlOS2009-10'!S37,"")</f>
        <v/>
      </c>
      <c r="T37" s="200" t="str">
        <f>IF('EnrlOS2009-10'!T37&gt;0,EnrlOS!T37/'EnrlOS2009-10'!T37,"")</f>
        <v/>
      </c>
      <c r="U37" s="200" t="str">
        <f>IF('EnrlOS2009-10'!U37&gt;0,EnrlOS!U37/'EnrlOS2009-10'!U37,"")</f>
        <v/>
      </c>
      <c r="V37" s="200" t="str">
        <f>IF('EnrlOS2009-10'!V37&gt;0,EnrlOS!V37/'EnrlOS2009-10'!V37,"")</f>
        <v/>
      </c>
      <c r="W37" s="200" t="str">
        <f>IF('EnrlOS2009-10'!W37&gt;0,EnrlOS!W37/'EnrlOS2009-10'!W37,"")</f>
        <v/>
      </c>
      <c r="X37" s="200" t="str">
        <f>IF('EnrlOS2009-10'!X37&gt;0,EnrlOS!X37/'EnrlOS2009-10'!X37,"")</f>
        <v/>
      </c>
      <c r="Y37" s="200" t="str">
        <f>IF('EnrlOS2009-10'!Y37&gt;0,EnrlOS!Y37/'EnrlOS2009-10'!Y37,"")</f>
        <v/>
      </c>
      <c r="Z37" s="200" t="str">
        <f>IF('EnrlOS2009-10'!Z37&gt;0,EnrlOS!Z37/'EnrlOS2009-10'!Z37,"")</f>
        <v/>
      </c>
      <c r="AA37" s="200" t="str">
        <f>IF('EnrlOS2009-10'!AA37&gt;0,EnrlOS!AA37/'EnrlOS2009-10'!AA37,"")</f>
        <v/>
      </c>
      <c r="AB37" s="200" t="str">
        <f>IF('EnrlOS2009-10'!AB37&gt;0,EnrlOS!AB37/'EnrlOS2009-10'!AB37,"")</f>
        <v/>
      </c>
      <c r="AC37" s="200" t="str">
        <f>IF('EnrlOS2009-10'!AC37&gt;0,EnrlOS!AC37/'EnrlOS2009-10'!AC37,"")</f>
        <v/>
      </c>
      <c r="AD37" s="200" t="str">
        <f>IF('EnrlOS2009-10'!AD37&gt;0,EnrlOS!AD37/'EnrlOS2009-10'!AD37,"")</f>
        <v/>
      </c>
      <c r="AE37" s="200" t="str">
        <f>IF('EnrlOS2009-10'!AE37&gt;0,EnrlOS!AE37/'EnrlOS2009-10'!AE37,"")</f>
        <v/>
      </c>
      <c r="AF37" s="200" t="str">
        <f>IF('EnrlOS2009-10'!AF37&gt;0,EnrlOS!AF37/'EnrlOS2009-10'!AF37,"")</f>
        <v/>
      </c>
      <c r="AG37" s="200" t="str">
        <f>IF('EnrlOS2009-10'!AG37&gt;0,EnrlOS!AG37/'EnrlOS2009-10'!AG37,"")</f>
        <v/>
      </c>
      <c r="AH37" s="200" t="str">
        <f>IF('EnrlOS2009-10'!AH37&gt;0,EnrlOS!AH37/'EnrlOS2009-10'!AH37,"")</f>
        <v/>
      </c>
      <c r="AI37" s="200" t="str">
        <f>IF('EnrlOS2009-10'!AI37&gt;0,EnrlOS!AI37/'EnrlOS2009-10'!AI37,"")</f>
        <v/>
      </c>
      <c r="AJ37" s="200" t="str">
        <f>IF('EnrlOS2009-10'!AJ37&gt;0,EnrlOS!AJ37/'EnrlOS2009-10'!AJ37,"")</f>
        <v/>
      </c>
      <c r="AK37" s="200" t="str">
        <f>IF('EnrlOS2009-10'!AK37&gt;0,EnrlOS!AK37/'EnrlOS2009-10'!AK37,"")</f>
        <v/>
      </c>
      <c r="AL37" s="200" t="str">
        <f>IF('EnrlOS2009-10'!AL37&gt;0,EnrlOS!AL37/'EnrlOS2009-10'!AL37,"")</f>
        <v/>
      </c>
    </row>
    <row r="38" spans="1:38" ht="18" customHeight="1" x14ac:dyDescent="0.25">
      <c r="A38" s="170">
        <v>33</v>
      </c>
      <c r="B38" s="171" t="s">
        <v>44</v>
      </c>
      <c r="C38" s="200">
        <f>IF('EnrlOS2009-10'!C38&gt;0,EnrlOS!C38/'EnrlOS2009-10'!C38,"")</f>
        <v>0.82283105022831049</v>
      </c>
      <c r="D38" s="200">
        <f>IF('EnrlOS2009-10'!D38&gt;0,EnrlOS!D38/'EnrlOS2009-10'!D38,"")</f>
        <v>0.87052124397722297</v>
      </c>
      <c r="E38" s="200">
        <f>IF('EnrlOS2009-10'!E38&gt;0,EnrlOS!E38/'EnrlOS2009-10'!E38,"")</f>
        <v>0.83647987965400528</v>
      </c>
      <c r="F38" s="200">
        <f>IF('EnrlOS2009-10'!F38&gt;0,EnrlOS!F38/'EnrlOS2009-10'!F38,"")</f>
        <v>1.1878903165601895</v>
      </c>
      <c r="G38" s="200">
        <f>IF('EnrlOS2009-10'!G38&gt;0,EnrlOS!G38/'EnrlOS2009-10'!G38,"")</f>
        <v>1.155232761638082</v>
      </c>
      <c r="H38" s="200">
        <f>IF('EnrlOS2009-10'!H38&gt;0,EnrlOS!H38/'EnrlOS2009-10'!H38,"")</f>
        <v>1.1783914482056503</v>
      </c>
      <c r="I38" s="200">
        <f>IF('EnrlOS2009-10'!I38&gt;0,EnrlOS!I38/'EnrlOS2009-10'!I38,"")</f>
        <v>1.1409090909090909</v>
      </c>
      <c r="J38" s="200">
        <f>IF('EnrlOS2009-10'!J38&gt;0,EnrlOS!J38/'EnrlOS2009-10'!J38,"")</f>
        <v>0.94330262225372075</v>
      </c>
      <c r="K38" s="200">
        <f>IF('EnrlOS2009-10'!K38&gt;0,EnrlOS!K38/'EnrlOS2009-10'!K38,"")</f>
        <v>0.99027552674230146</v>
      </c>
      <c r="L38" s="200">
        <f>IF('EnrlOS2009-10'!L38&gt;0,EnrlOS!L38/'EnrlOS2009-10'!L38,"")</f>
        <v>1.0055058379360973</v>
      </c>
      <c r="M38" s="200">
        <f>IF('EnrlOS2009-10'!M38&gt;0,EnrlOS!M38/'EnrlOS2009-10'!M38,"")</f>
        <v>1.0052990453925579</v>
      </c>
      <c r="N38" s="200">
        <f>IF('EnrlOS2009-10'!N38&gt;0,EnrlOS!N38/'EnrlOS2009-10'!N38,"")</f>
        <v>1.0054417992929281</v>
      </c>
      <c r="O38" s="200">
        <f>IF('EnrlOS2009-10'!O38&gt;0,EnrlOS!O38/'EnrlOS2009-10'!O38,"")</f>
        <v>0.86986201888162673</v>
      </c>
      <c r="P38" s="200">
        <f>IF('EnrlOS2009-10'!P38&gt;0,EnrlOS!P38/'EnrlOS2009-10'!P38,"")</f>
        <v>0.92447418738049714</v>
      </c>
      <c r="Q38" s="200">
        <f>IF('EnrlOS2009-10'!Q38&gt;0,EnrlOS!Q38/'EnrlOS2009-10'!Q38,"")</f>
        <v>0.88258883814191824</v>
      </c>
      <c r="R38" s="200">
        <f>IF('EnrlOS2009-10'!R38&gt;0,EnrlOS!R38/'EnrlOS2009-10'!R38,"")</f>
        <v>1.1842627684533478</v>
      </c>
      <c r="S38" s="200">
        <f>IF('EnrlOS2009-10'!S38&gt;0,EnrlOS!S38/'EnrlOS2009-10'!S38,"")</f>
        <v>1.1772020725388601</v>
      </c>
      <c r="T38" s="200">
        <f>IF('EnrlOS2009-10'!T38&gt;0,EnrlOS!T38/'EnrlOS2009-10'!T38,"")</f>
        <v>1.1824387632177753</v>
      </c>
      <c r="U38" s="200">
        <f>IF('EnrlOS2009-10'!U38&gt;0,EnrlOS!U38/'EnrlOS2009-10'!U38,"")</f>
        <v>1.1095890410958904</v>
      </c>
      <c r="V38" s="200">
        <f>IF('EnrlOS2009-10'!V38&gt;0,EnrlOS!V38/'EnrlOS2009-10'!V38,"")</f>
        <v>0.963963963963964</v>
      </c>
      <c r="W38" s="200">
        <f>IF('EnrlOS2009-10'!W38&gt;0,EnrlOS!W38/'EnrlOS2009-10'!W38,"")</f>
        <v>1.0083507306889352</v>
      </c>
      <c r="X38" s="200">
        <f>IF('EnrlOS2009-10'!X38&gt;0,EnrlOS!X38/'EnrlOS2009-10'!X38,"")</f>
        <v>1.0112153993000319</v>
      </c>
      <c r="Y38" s="200">
        <f>IF('EnrlOS2009-10'!Y38&gt;0,EnrlOS!Y38/'EnrlOS2009-10'!Y38,"")</f>
        <v>1.0394948335246843</v>
      </c>
      <c r="Z38" s="200">
        <f>IF('EnrlOS2009-10'!Z38&gt;0,EnrlOS!Z38/'EnrlOS2009-10'!Z38,"")</f>
        <v>1.0184911679565192</v>
      </c>
      <c r="AA38" s="200">
        <f>IF('EnrlOS2009-10'!AA38&gt;0,EnrlOS!AA38/'EnrlOS2009-10'!AA38,"")</f>
        <v>0.6235955056179775</v>
      </c>
      <c r="AB38" s="200">
        <f>IF('EnrlOS2009-10'!AB38&gt;0,EnrlOS!AB38/'EnrlOS2009-10'!AB38,"")</f>
        <v>0.95774647887323938</v>
      </c>
      <c r="AC38" s="200">
        <f>IF('EnrlOS2009-10'!AC38&gt;0,EnrlOS!AC38/'EnrlOS2009-10'!AC38,"")</f>
        <v>0.71887550200803207</v>
      </c>
      <c r="AD38" s="200">
        <f>IF('EnrlOS2009-10'!AD38&gt;0,EnrlOS!AD38/'EnrlOS2009-10'!AD38,"")</f>
        <v>0.9151785714285714</v>
      </c>
      <c r="AE38" s="200">
        <f>IF('EnrlOS2009-10'!AE38&gt;0,EnrlOS!AE38/'EnrlOS2009-10'!AE38,"")</f>
        <v>0.875</v>
      </c>
      <c r="AF38" s="200">
        <f>IF('EnrlOS2009-10'!AF38&gt;0,EnrlOS!AF38/'EnrlOS2009-10'!AF38,"")</f>
        <v>0.89945652173913049</v>
      </c>
      <c r="AG38" s="200">
        <f>IF('EnrlOS2009-10'!AG38&gt;0,EnrlOS!AG38/'EnrlOS2009-10'!AG38,"")</f>
        <v>1.0625</v>
      </c>
      <c r="AH38" s="200">
        <f>IF('EnrlOS2009-10'!AH38&gt;0,EnrlOS!AH38/'EnrlOS2009-10'!AH38,"")</f>
        <v>0.63829787234042556</v>
      </c>
      <c r="AI38" s="200">
        <f>IF('EnrlOS2009-10'!AI38&gt;0,EnrlOS!AI38/'EnrlOS2009-10'!AI38,"")</f>
        <v>0.74603174603174605</v>
      </c>
      <c r="AJ38" s="200">
        <f>IF('EnrlOS2009-10'!AJ38&gt;0,EnrlOS!AJ38/'EnrlOS2009-10'!AJ38,"")</f>
        <v>0.79665071770334928</v>
      </c>
      <c r="AK38" s="200">
        <f>IF('EnrlOS2009-10'!AK38&gt;0,EnrlOS!AK38/'EnrlOS2009-10'!AK38,"")</f>
        <v>0.85496183206106868</v>
      </c>
      <c r="AL38" s="200">
        <f>IF('EnrlOS2009-10'!AL38&gt;0,EnrlOS!AL38/'EnrlOS2009-10'!AL38,"")</f>
        <v>0.81911764705882351</v>
      </c>
    </row>
    <row r="39" spans="1:38" ht="18" customHeight="1" x14ac:dyDescent="0.25">
      <c r="A39" s="170">
        <v>34</v>
      </c>
      <c r="B39" s="171" t="s">
        <v>59</v>
      </c>
      <c r="C39" s="200" t="str">
        <f>IF('EnrlOS2009-10'!C39&gt;0,EnrlOS!C39/'EnrlOS2009-10'!C39,"")</f>
        <v/>
      </c>
      <c r="D39" s="200" t="str">
        <f>IF('EnrlOS2009-10'!D39&gt;0,EnrlOS!D39/'EnrlOS2009-10'!D39,"")</f>
        <v/>
      </c>
      <c r="E39" s="200" t="str">
        <f>IF('EnrlOS2009-10'!E39&gt;0,EnrlOS!E39/'EnrlOS2009-10'!E39,"")</f>
        <v/>
      </c>
      <c r="F39" s="200">
        <f>IF('EnrlOS2009-10'!F39&gt;0,EnrlOS!F39/'EnrlOS2009-10'!F39,"")</f>
        <v>9.3333333333333339</v>
      </c>
      <c r="G39" s="200">
        <f>IF('EnrlOS2009-10'!G39&gt;0,EnrlOS!G39/'EnrlOS2009-10'!G39,"")</f>
        <v>1.5</v>
      </c>
      <c r="H39" s="200">
        <f>IF('EnrlOS2009-10'!H39&gt;0,EnrlOS!H39/'EnrlOS2009-10'!H39,"")</f>
        <v>4.4375</v>
      </c>
      <c r="I39" s="200" t="str">
        <f>IF('EnrlOS2009-10'!I39&gt;0,EnrlOS!I39/'EnrlOS2009-10'!I39,"")</f>
        <v/>
      </c>
      <c r="J39" s="200" t="str">
        <f>IF('EnrlOS2009-10'!J39&gt;0,EnrlOS!J39/'EnrlOS2009-10'!J39,"")</f>
        <v/>
      </c>
      <c r="K39" s="200" t="str">
        <f>IF('EnrlOS2009-10'!K39&gt;0,EnrlOS!K39/'EnrlOS2009-10'!K39,"")</f>
        <v/>
      </c>
      <c r="L39" s="200">
        <f>IF('EnrlOS2009-10'!L39&gt;0,EnrlOS!L39/'EnrlOS2009-10'!L39,"")</f>
        <v>11.166666666666666</v>
      </c>
      <c r="M39" s="200">
        <f>IF('EnrlOS2009-10'!M39&gt;0,EnrlOS!M39/'EnrlOS2009-10'!M39,"")</f>
        <v>1.8</v>
      </c>
      <c r="N39" s="200">
        <f>IF('EnrlOS2009-10'!N39&gt;0,EnrlOS!N39/'EnrlOS2009-10'!N39,"")</f>
        <v>5.3125</v>
      </c>
      <c r="O39" s="200">
        <f>IF('EnrlOS2009-10'!O39&gt;0,EnrlOS!O39/'EnrlOS2009-10'!O39,"")</f>
        <v>0</v>
      </c>
      <c r="P39" s="200">
        <f>IF('EnrlOS2009-10'!P39&gt;0,EnrlOS!P39/'EnrlOS2009-10'!P39,"")</f>
        <v>0</v>
      </c>
      <c r="Q39" s="200">
        <f>IF('EnrlOS2009-10'!Q39&gt;0,EnrlOS!Q39/'EnrlOS2009-10'!Q39,"")</f>
        <v>0</v>
      </c>
      <c r="R39" s="200" t="str">
        <f>IF('EnrlOS2009-10'!R39&gt;0,EnrlOS!R39/'EnrlOS2009-10'!R39,"")</f>
        <v/>
      </c>
      <c r="S39" s="200" t="str">
        <f>IF('EnrlOS2009-10'!S39&gt;0,EnrlOS!S39/'EnrlOS2009-10'!S39,"")</f>
        <v/>
      </c>
      <c r="T39" s="200" t="str">
        <f>IF('EnrlOS2009-10'!T39&gt;0,EnrlOS!T39/'EnrlOS2009-10'!T39,"")</f>
        <v/>
      </c>
      <c r="U39" s="200" t="str">
        <f>IF('EnrlOS2009-10'!U39&gt;0,EnrlOS!U39/'EnrlOS2009-10'!U39,"")</f>
        <v/>
      </c>
      <c r="V39" s="200" t="str">
        <f>IF('EnrlOS2009-10'!V39&gt;0,EnrlOS!V39/'EnrlOS2009-10'!V39,"")</f>
        <v/>
      </c>
      <c r="W39" s="200" t="str">
        <f>IF('EnrlOS2009-10'!W39&gt;0,EnrlOS!W39/'EnrlOS2009-10'!W39,"")</f>
        <v/>
      </c>
      <c r="X39" s="200">
        <f>IF('EnrlOS2009-10'!X39&gt;0,EnrlOS!X39/'EnrlOS2009-10'!X39,"")</f>
        <v>5.0000000000000001E-3</v>
      </c>
      <c r="Y39" s="200">
        <f>IF('EnrlOS2009-10'!Y39&gt;0,EnrlOS!Y39/'EnrlOS2009-10'!Y39,"")</f>
        <v>0</v>
      </c>
      <c r="Z39" s="200">
        <f>IF('EnrlOS2009-10'!Z39&gt;0,EnrlOS!Z39/'EnrlOS2009-10'!Z39,"")</f>
        <v>2.7322404371584699E-3</v>
      </c>
      <c r="AA39" s="200" t="str">
        <f>IF('EnrlOS2009-10'!AA39&gt;0,EnrlOS!AA39/'EnrlOS2009-10'!AA39,"")</f>
        <v/>
      </c>
      <c r="AB39" s="200" t="str">
        <f>IF('EnrlOS2009-10'!AB39&gt;0,EnrlOS!AB39/'EnrlOS2009-10'!AB39,"")</f>
        <v/>
      </c>
      <c r="AC39" s="200" t="str">
        <f>IF('EnrlOS2009-10'!AC39&gt;0,EnrlOS!AC39/'EnrlOS2009-10'!AC39,"")</f>
        <v/>
      </c>
      <c r="AD39" s="200" t="str">
        <f>IF('EnrlOS2009-10'!AD39&gt;0,EnrlOS!AD39/'EnrlOS2009-10'!AD39,"")</f>
        <v/>
      </c>
      <c r="AE39" s="200">
        <f>IF('EnrlOS2009-10'!AE39&gt;0,EnrlOS!AE39/'EnrlOS2009-10'!AE39,"")</f>
        <v>1.1666666666666667</v>
      </c>
      <c r="AF39" s="200">
        <f>IF('EnrlOS2009-10'!AF39&gt;0,EnrlOS!AF39/'EnrlOS2009-10'!AF39,"")</f>
        <v>6.666666666666667</v>
      </c>
      <c r="AG39" s="200" t="str">
        <f>IF('EnrlOS2009-10'!AG39&gt;0,EnrlOS!AG39/'EnrlOS2009-10'!AG39,"")</f>
        <v/>
      </c>
      <c r="AH39" s="200" t="str">
        <f>IF('EnrlOS2009-10'!AH39&gt;0,EnrlOS!AH39/'EnrlOS2009-10'!AH39,"")</f>
        <v/>
      </c>
      <c r="AI39" s="200" t="str">
        <f>IF('EnrlOS2009-10'!AI39&gt;0,EnrlOS!AI39/'EnrlOS2009-10'!AI39,"")</f>
        <v/>
      </c>
      <c r="AJ39" s="200" t="str">
        <f>IF('EnrlOS2009-10'!AJ39&gt;0,EnrlOS!AJ39/'EnrlOS2009-10'!AJ39,"")</f>
        <v/>
      </c>
      <c r="AK39" s="200">
        <f>IF('EnrlOS2009-10'!AK39&gt;0,EnrlOS!AK39/'EnrlOS2009-10'!AK39,"")</f>
        <v>1.5</v>
      </c>
      <c r="AL39" s="200">
        <f>IF('EnrlOS2009-10'!AL39&gt;0,EnrlOS!AL39/'EnrlOS2009-10'!AL39,"")</f>
        <v>8.8333333333333339</v>
      </c>
    </row>
    <row r="40" spans="1:38" ht="18" customHeight="1" x14ac:dyDescent="0.25">
      <c r="A40" s="170">
        <v>35</v>
      </c>
      <c r="B40" s="171" t="s">
        <v>46</v>
      </c>
      <c r="C40" s="200">
        <f>IF('EnrlOS2009-10'!C40&gt;0,EnrlOS!C40/'EnrlOS2009-10'!C40,"")</f>
        <v>0</v>
      </c>
      <c r="D40" s="200" t="str">
        <f>IF('EnrlOS2009-10'!D40&gt;0,EnrlOS!D40/'EnrlOS2009-10'!D40,"")</f>
        <v/>
      </c>
      <c r="E40" s="200">
        <f>IF('EnrlOS2009-10'!E40&gt;0,EnrlOS!E40/'EnrlOS2009-10'!E40,"")</f>
        <v>1</v>
      </c>
      <c r="F40" s="200">
        <f>IF('EnrlOS2009-10'!F40&gt;0,EnrlOS!F40/'EnrlOS2009-10'!F40,"")</f>
        <v>2</v>
      </c>
      <c r="G40" s="200">
        <f>IF('EnrlOS2009-10'!G40&gt;0,EnrlOS!G40/'EnrlOS2009-10'!G40,"")</f>
        <v>4</v>
      </c>
      <c r="H40" s="200">
        <f>IF('EnrlOS2009-10'!H40&gt;0,EnrlOS!H40/'EnrlOS2009-10'!H40,"")</f>
        <v>2.6666666666666665</v>
      </c>
      <c r="I40" s="200" t="str">
        <f>IF('EnrlOS2009-10'!I40&gt;0,EnrlOS!I40/'EnrlOS2009-10'!I40,"")</f>
        <v/>
      </c>
      <c r="J40" s="200">
        <f>IF('EnrlOS2009-10'!J40&gt;0,EnrlOS!J40/'EnrlOS2009-10'!J40,"")</f>
        <v>1</v>
      </c>
      <c r="K40" s="200">
        <f>IF('EnrlOS2009-10'!K40&gt;0,EnrlOS!K40/'EnrlOS2009-10'!K40,"")</f>
        <v>1</v>
      </c>
      <c r="L40" s="200">
        <f>IF('EnrlOS2009-10'!L40&gt;0,EnrlOS!L40/'EnrlOS2009-10'!L40,"")</f>
        <v>1.3333333333333333</v>
      </c>
      <c r="M40" s="200">
        <f>IF('EnrlOS2009-10'!M40&gt;0,EnrlOS!M40/'EnrlOS2009-10'!M40,"")</f>
        <v>1.0396039603960396</v>
      </c>
      <c r="N40" s="200">
        <f>IF('EnrlOS2009-10'!N40&gt;0,EnrlOS!N40/'EnrlOS2009-10'!N40,"")</f>
        <v>1.0480769230769231</v>
      </c>
      <c r="O40" s="200" t="str">
        <f>IF('EnrlOS2009-10'!O40&gt;0,EnrlOS!O40/'EnrlOS2009-10'!O40,"")</f>
        <v/>
      </c>
      <c r="P40" s="200" t="str">
        <f>IF('EnrlOS2009-10'!P40&gt;0,EnrlOS!P40/'EnrlOS2009-10'!P40,"")</f>
        <v/>
      </c>
      <c r="Q40" s="200" t="str">
        <f>IF('EnrlOS2009-10'!Q40&gt;0,EnrlOS!Q40/'EnrlOS2009-10'!Q40,"")</f>
        <v/>
      </c>
      <c r="R40" s="200" t="str">
        <f>IF('EnrlOS2009-10'!R40&gt;0,EnrlOS!R40/'EnrlOS2009-10'!R40,"")</f>
        <v/>
      </c>
      <c r="S40" s="200" t="str">
        <f>IF('EnrlOS2009-10'!S40&gt;0,EnrlOS!S40/'EnrlOS2009-10'!S40,"")</f>
        <v/>
      </c>
      <c r="T40" s="200" t="str">
        <f>IF('EnrlOS2009-10'!T40&gt;0,EnrlOS!T40/'EnrlOS2009-10'!T40,"")</f>
        <v/>
      </c>
      <c r="U40" s="200" t="str">
        <f>IF('EnrlOS2009-10'!U40&gt;0,EnrlOS!U40/'EnrlOS2009-10'!U40,"")</f>
        <v/>
      </c>
      <c r="V40" s="200">
        <f>IF('EnrlOS2009-10'!V40&gt;0,EnrlOS!V40/'EnrlOS2009-10'!V40,"")</f>
        <v>0</v>
      </c>
      <c r="W40" s="200">
        <f>IF('EnrlOS2009-10'!W40&gt;0,EnrlOS!W40/'EnrlOS2009-10'!W40,"")</f>
        <v>0</v>
      </c>
      <c r="X40" s="200" t="str">
        <f>IF('EnrlOS2009-10'!X40&gt;0,EnrlOS!X40/'EnrlOS2009-10'!X40,"")</f>
        <v/>
      </c>
      <c r="Y40" s="200">
        <f>IF('EnrlOS2009-10'!Y40&gt;0,EnrlOS!Y40/'EnrlOS2009-10'!Y40,"")</f>
        <v>5.5555555555555552E-2</v>
      </c>
      <c r="Z40" s="200">
        <f>IF('EnrlOS2009-10'!Z40&gt;0,EnrlOS!Z40/'EnrlOS2009-10'!Z40,"")</f>
        <v>5.5555555555555552E-2</v>
      </c>
      <c r="AA40" s="200" t="str">
        <f>IF('EnrlOS2009-10'!AA40&gt;0,EnrlOS!AA40/'EnrlOS2009-10'!AA40,"")</f>
        <v/>
      </c>
      <c r="AB40" s="200" t="str">
        <f>IF('EnrlOS2009-10'!AB40&gt;0,EnrlOS!AB40/'EnrlOS2009-10'!AB40,"")</f>
        <v/>
      </c>
      <c r="AC40" s="200" t="str">
        <f>IF('EnrlOS2009-10'!AC40&gt;0,EnrlOS!AC40/'EnrlOS2009-10'!AC40,"")</f>
        <v/>
      </c>
      <c r="AD40" s="200" t="str">
        <f>IF('EnrlOS2009-10'!AD40&gt;0,EnrlOS!AD40/'EnrlOS2009-10'!AD40,"")</f>
        <v/>
      </c>
      <c r="AE40" s="200" t="str">
        <f>IF('EnrlOS2009-10'!AE40&gt;0,EnrlOS!AE40/'EnrlOS2009-10'!AE40,"")</f>
        <v/>
      </c>
      <c r="AF40" s="200" t="str">
        <f>IF('EnrlOS2009-10'!AF40&gt;0,EnrlOS!AF40/'EnrlOS2009-10'!AF40,"")</f>
        <v/>
      </c>
      <c r="AG40" s="200" t="str">
        <f>IF('EnrlOS2009-10'!AG40&gt;0,EnrlOS!AG40/'EnrlOS2009-10'!AG40,"")</f>
        <v/>
      </c>
      <c r="AH40" s="200" t="str">
        <f>IF('EnrlOS2009-10'!AH40&gt;0,EnrlOS!AH40/'EnrlOS2009-10'!AH40,"")</f>
        <v/>
      </c>
      <c r="AI40" s="200" t="str">
        <f>IF('EnrlOS2009-10'!AI40&gt;0,EnrlOS!AI40/'EnrlOS2009-10'!AI40,"")</f>
        <v/>
      </c>
      <c r="AJ40" s="200" t="str">
        <f>IF('EnrlOS2009-10'!AJ40&gt;0,EnrlOS!AJ40/'EnrlOS2009-10'!AJ40,"")</f>
        <v/>
      </c>
      <c r="AK40" s="200" t="str">
        <f>IF('EnrlOS2009-10'!AK40&gt;0,EnrlOS!AK40/'EnrlOS2009-10'!AK40,"")</f>
        <v/>
      </c>
      <c r="AL40" s="200" t="str">
        <f>IF('EnrlOS2009-10'!AL40&gt;0,EnrlOS!AL40/'EnrlOS2009-10'!AL40,"")</f>
        <v/>
      </c>
    </row>
    <row r="41" spans="1:38" s="178" customFormat="1" ht="18" customHeight="1" x14ac:dyDescent="0.25">
      <c r="A41" s="245" t="s">
        <v>47</v>
      </c>
      <c r="B41" s="246"/>
      <c r="C41" s="200">
        <f>IF('EnrlOS2009-10'!C41&gt;0,EnrlOS!C41/'EnrlOS2009-10'!C41,"")</f>
        <v>1.1859769033163876</v>
      </c>
      <c r="D41" s="200">
        <f>IF('EnrlOS2009-10'!D41&gt;0,EnrlOS!D41/'EnrlOS2009-10'!D41,"")</f>
        <v>1.1706153684872629</v>
      </c>
      <c r="E41" s="200">
        <f>IF('EnrlOS2009-10'!E41&gt;0,EnrlOS!E41/'EnrlOS2009-10'!E41,"")</f>
        <v>1.1812718408673735</v>
      </c>
      <c r="F41" s="200">
        <f>IF('EnrlOS2009-10'!F41&gt;0,EnrlOS!F41/'EnrlOS2009-10'!F41,"")</f>
        <v>1.2925261821643923</v>
      </c>
      <c r="G41" s="200">
        <f>IF('EnrlOS2009-10'!G41&gt;0,EnrlOS!G41/'EnrlOS2009-10'!G41,"")</f>
        <v>1.3042448431496885</v>
      </c>
      <c r="H41" s="200">
        <f>IF('EnrlOS2009-10'!H41&gt;0,EnrlOS!H41/'EnrlOS2009-10'!H41,"")</f>
        <v>1.2960235558672588</v>
      </c>
      <c r="I41" s="200">
        <f>IF('EnrlOS2009-10'!I41&gt;0,EnrlOS!I41/'EnrlOS2009-10'!I41,"")</f>
        <v>0.98570918185066092</v>
      </c>
      <c r="J41" s="200">
        <f>IF('EnrlOS2009-10'!J41&gt;0,EnrlOS!J41/'EnrlOS2009-10'!J41,"")</f>
        <v>1.0294358135731807</v>
      </c>
      <c r="K41" s="200">
        <f>IF('EnrlOS2009-10'!K41&gt;0,EnrlOS!K41/'EnrlOS2009-10'!K41,"")</f>
        <v>1.0126315789473683</v>
      </c>
      <c r="L41" s="200">
        <f>IF('EnrlOS2009-10'!L41&gt;0,EnrlOS!L41/'EnrlOS2009-10'!L41,"")</f>
        <v>1.2304651109949785</v>
      </c>
      <c r="M41" s="200">
        <f>IF('EnrlOS2009-10'!M41&gt;0,EnrlOS!M41/'EnrlOS2009-10'!M41,"")</f>
        <v>1.2129761473794296</v>
      </c>
      <c r="N41" s="200">
        <f>IF('EnrlOS2009-10'!N41&gt;0,EnrlOS!N41/'EnrlOS2009-10'!N41,"")</f>
        <v>1.2248674592078193</v>
      </c>
      <c r="O41" s="200">
        <f>IF('EnrlOS2009-10'!O41&gt;0,EnrlOS!O41/'EnrlOS2009-10'!O41,"")</f>
        <v>1.1689145149160189</v>
      </c>
      <c r="P41" s="200">
        <f>IF('EnrlOS2009-10'!P41&gt;0,EnrlOS!P41/'EnrlOS2009-10'!P41,"")</f>
        <v>1.0796681796838317</v>
      </c>
      <c r="Q41" s="200">
        <f>IF('EnrlOS2009-10'!Q41&gt;0,EnrlOS!Q41/'EnrlOS2009-10'!Q41,"")</f>
        <v>1.1472620946305156</v>
      </c>
      <c r="R41" s="200">
        <f>IF('EnrlOS2009-10'!R41&gt;0,EnrlOS!R41/'EnrlOS2009-10'!R41,"")</f>
        <v>1.2053003327301384</v>
      </c>
      <c r="S41" s="200">
        <f>IF('EnrlOS2009-10'!S41&gt;0,EnrlOS!S41/'EnrlOS2009-10'!S41,"")</f>
        <v>1.2042935069505543</v>
      </c>
      <c r="T41" s="200">
        <f>IF('EnrlOS2009-10'!T41&gt;0,EnrlOS!T41/'EnrlOS2009-10'!T41,"")</f>
        <v>1.2050495309897431</v>
      </c>
      <c r="U41" s="200">
        <f>IF('EnrlOS2009-10'!U41&gt;0,EnrlOS!U41/'EnrlOS2009-10'!U41,"")</f>
        <v>1.4763271162123386</v>
      </c>
      <c r="V41" s="200">
        <f>IF('EnrlOS2009-10'!V41&gt;0,EnrlOS!V41/'EnrlOS2009-10'!V41,"")</f>
        <v>2.5310119695321003</v>
      </c>
      <c r="W41" s="200">
        <f>IF('EnrlOS2009-10'!W41&gt;0,EnrlOS!W41/'EnrlOS2009-10'!W41,"")</f>
        <v>2.0761138613861387</v>
      </c>
      <c r="X41" s="200">
        <f>IF('EnrlOS2009-10'!X41&gt;0,EnrlOS!X41/'EnrlOS2009-10'!X41,"")</f>
        <v>1.191088873004527</v>
      </c>
      <c r="Y41" s="200">
        <f>IF('EnrlOS2009-10'!Y41&gt;0,EnrlOS!Y41/'EnrlOS2009-10'!Y41,"")</f>
        <v>1.2368562851204681</v>
      </c>
      <c r="Z41" s="200">
        <f>IF('EnrlOS2009-10'!Z41&gt;0,EnrlOS!Z41/'EnrlOS2009-10'!Z41,"")</f>
        <v>1.2028011976991568</v>
      </c>
      <c r="AA41" s="200">
        <f>IF('EnrlOS2009-10'!AA41&gt;0,EnrlOS!AA41/'EnrlOS2009-10'!AA41,"")</f>
        <v>1.3814031902476982</v>
      </c>
      <c r="AB41" s="200">
        <f>IF('EnrlOS2009-10'!AB41&gt;0,EnrlOS!AB41/'EnrlOS2009-10'!AB41,"")</f>
        <v>1.2084534101825168</v>
      </c>
      <c r="AC41" s="200">
        <f>IF('EnrlOS2009-10'!AC41&gt;0,EnrlOS!AC41/'EnrlOS2009-10'!AC41,"")</f>
        <v>1.2973729830644085</v>
      </c>
      <c r="AD41" s="200">
        <f>IF('EnrlOS2009-10'!AD41&gt;0,EnrlOS!AD41/'EnrlOS2009-10'!AD41,"")</f>
        <v>1.2739565943238731</v>
      </c>
      <c r="AE41" s="200">
        <f>IF('EnrlOS2009-10'!AE41&gt;0,EnrlOS!AE41/'EnrlOS2009-10'!AE41,"")</f>
        <v>1.2324569699262342</v>
      </c>
      <c r="AF41" s="200">
        <f>IF('EnrlOS2009-10'!AF41&gt;0,EnrlOS!AF41/'EnrlOS2009-10'!AF41,"")</f>
        <v>1.2545003103662322</v>
      </c>
      <c r="AG41" s="200">
        <f>IF('EnrlOS2009-10'!AG41&gt;0,EnrlOS!AG41/'EnrlOS2009-10'!AG41,"")</f>
        <v>1.0942622950819672</v>
      </c>
      <c r="AH41" s="200">
        <f>IF('EnrlOS2009-10'!AH41&gt;0,EnrlOS!AH41/'EnrlOS2009-10'!AH41,"")</f>
        <v>6.4279279279279278</v>
      </c>
      <c r="AI41" s="200">
        <f>IF('EnrlOS2009-10'!AI41&gt;0,EnrlOS!AI41/'EnrlOS2009-10'!AI41,"")</f>
        <v>3.6351931330472103</v>
      </c>
      <c r="AJ41" s="200">
        <f>IF('EnrlOS2009-10'!AJ41&gt;0,EnrlOS!AJ41/'EnrlOS2009-10'!AJ41,"")</f>
        <v>1.330225887414844</v>
      </c>
      <c r="AK41" s="200">
        <f>IF('EnrlOS2009-10'!AK41&gt;0,EnrlOS!AK41/'EnrlOS2009-10'!AK41,"")</f>
        <v>1.3089246639574867</v>
      </c>
      <c r="AL41" s="200">
        <f>IF('EnrlOS2009-10'!AL41&gt;0,EnrlOS!AL41/'EnrlOS2009-10'!AL41,"")</f>
        <v>1.3200329082682023</v>
      </c>
    </row>
    <row r="42" spans="1:38" s="179" customFormat="1" ht="27" customHeight="1" x14ac:dyDescent="0.25">
      <c r="C42" s="179" t="s">
        <v>95</v>
      </c>
      <c r="I42" s="179" t="str">
        <f>C42</f>
        <v>Source: National Institute of Open School (NIOS)</v>
      </c>
      <c r="O42" s="179" t="str">
        <f>C42</f>
        <v>Source: National Institute of Open School (NIOS)</v>
      </c>
      <c r="U42" s="179" t="str">
        <f>O42</f>
        <v>Source: National Institute of Open School (NIOS)</v>
      </c>
      <c r="AA42" s="179" t="str">
        <f>O42</f>
        <v>Source: National Institute of Open School (NIOS)</v>
      </c>
      <c r="AG42" s="179" t="str">
        <f>AA42</f>
        <v>Source: National Institute of Open School (NIOS)</v>
      </c>
    </row>
  </sheetData>
  <mergeCells count="15">
    <mergeCell ref="AG3:AI3"/>
    <mergeCell ref="AJ3:AL3"/>
    <mergeCell ref="A41:B41"/>
    <mergeCell ref="O3:Q3"/>
    <mergeCell ref="R3:T3"/>
    <mergeCell ref="U3:W3"/>
    <mergeCell ref="X3:Z3"/>
    <mergeCell ref="AA3:AC3"/>
    <mergeCell ref="AD3:AF3"/>
    <mergeCell ref="A3:A4"/>
    <mergeCell ref="B3:B4"/>
    <mergeCell ref="C3:E3"/>
    <mergeCell ref="F3:H3"/>
    <mergeCell ref="I3:K3"/>
    <mergeCell ref="L3:N3"/>
  </mergeCells>
  <conditionalFormatting sqref="C6:AL41">
    <cfRule type="cellIs" dxfId="12" priority="1" operator="lessThan">
      <formula>1</formula>
    </cfRule>
  </conditionalFormatting>
  <printOptions horizontalCentered="1"/>
  <pageMargins left="0.28000000000000003" right="0.24" top="0.66" bottom="0.53" header="0.35" footer="0.23"/>
  <pageSetup paperSize="9" firstPageNumber="37" orientation="portrait" useFirstPageNumber="1" r:id="rId1"/>
  <headerFooter alignWithMargins="0">
    <oddFooter>&amp;L&amp;"Arial,Regular"&amp;10STATISTICS OF SCHOOL EDUCATION 2010-11&amp;R&amp;P</oddFooter>
  </headerFooter>
  <colBreaks count="2" manualBreakCount="2">
    <brk id="14" max="42" man="1"/>
    <brk id="26" max="42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M59"/>
  <sheetViews>
    <sheetView view="pageBreakPreview" zoomScaleSheetLayoutView="100" workbookViewId="0">
      <pane xSplit="2" ySplit="4" topLeftCell="AY5" activePane="bottomRight" state="frozen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20.7109375" style="5" hidden="1" customWidth="1"/>
    <col min="66" max="253" width="8.85546875" style="5"/>
    <col min="254" max="254" width="6.140625" style="5" customWidth="1"/>
    <col min="255" max="255" width="20.28515625" style="5" customWidth="1"/>
    <col min="256" max="256" width="12.42578125" style="5" customWidth="1"/>
    <col min="257" max="257" width="13" style="5" customWidth="1"/>
    <col min="258" max="258" width="12.5703125" style="5" customWidth="1"/>
    <col min="259" max="272" width="11.7109375" style="5" customWidth="1"/>
    <col min="273" max="273" width="12.28515625" style="5" customWidth="1"/>
    <col min="274" max="274" width="11.7109375" style="5" customWidth="1"/>
    <col min="275" max="275" width="12.85546875" style="5" customWidth="1"/>
    <col min="276" max="276" width="11.7109375" style="5" customWidth="1"/>
    <col min="277" max="277" width="12.7109375" style="5" customWidth="1"/>
    <col min="278" max="278" width="11.7109375" style="5" customWidth="1"/>
    <col min="279" max="279" width="13" style="5" customWidth="1"/>
    <col min="280" max="291" width="11.7109375" style="5" customWidth="1"/>
    <col min="292" max="292" width="12.5703125" style="5" customWidth="1"/>
    <col min="293" max="293" width="11.7109375" style="5" customWidth="1"/>
    <col min="294" max="294" width="13" style="5" customWidth="1"/>
    <col min="295" max="300" width="11.7109375" style="5" customWidth="1"/>
    <col min="301" max="301" width="13.7109375" style="5" customWidth="1"/>
    <col min="302" max="302" width="13.140625" style="5" customWidth="1"/>
    <col min="303" max="306" width="13" style="5" customWidth="1"/>
    <col min="307" max="313" width="11.7109375" style="5" customWidth="1"/>
    <col min="314" max="314" width="10.85546875" style="5" customWidth="1"/>
    <col min="315" max="315" width="11.7109375" style="5" customWidth="1"/>
    <col min="316" max="318" width="22.7109375" style="5" customWidth="1"/>
    <col min="319" max="321" width="20.7109375" style="5" customWidth="1"/>
    <col min="322" max="509" width="8.85546875" style="5"/>
    <col min="510" max="510" width="6.140625" style="5" customWidth="1"/>
    <col min="511" max="511" width="20.28515625" style="5" customWidth="1"/>
    <col min="512" max="512" width="12.42578125" style="5" customWidth="1"/>
    <col min="513" max="513" width="13" style="5" customWidth="1"/>
    <col min="514" max="514" width="12.5703125" style="5" customWidth="1"/>
    <col min="515" max="528" width="11.7109375" style="5" customWidth="1"/>
    <col min="529" max="529" width="12.28515625" style="5" customWidth="1"/>
    <col min="530" max="530" width="11.7109375" style="5" customWidth="1"/>
    <col min="531" max="531" width="12.85546875" style="5" customWidth="1"/>
    <col min="532" max="532" width="11.7109375" style="5" customWidth="1"/>
    <col min="533" max="533" width="12.7109375" style="5" customWidth="1"/>
    <col min="534" max="534" width="11.7109375" style="5" customWidth="1"/>
    <col min="535" max="535" width="13" style="5" customWidth="1"/>
    <col min="536" max="547" width="11.7109375" style="5" customWidth="1"/>
    <col min="548" max="548" width="12.5703125" style="5" customWidth="1"/>
    <col min="549" max="549" width="11.7109375" style="5" customWidth="1"/>
    <col min="550" max="550" width="13" style="5" customWidth="1"/>
    <col min="551" max="556" width="11.7109375" style="5" customWidth="1"/>
    <col min="557" max="557" width="13.7109375" style="5" customWidth="1"/>
    <col min="558" max="558" width="13.140625" style="5" customWidth="1"/>
    <col min="559" max="562" width="13" style="5" customWidth="1"/>
    <col min="563" max="569" width="11.7109375" style="5" customWidth="1"/>
    <col min="570" max="570" width="10.85546875" style="5" customWidth="1"/>
    <col min="571" max="571" width="11.7109375" style="5" customWidth="1"/>
    <col min="572" max="574" width="22.7109375" style="5" customWidth="1"/>
    <col min="575" max="577" width="20.7109375" style="5" customWidth="1"/>
    <col min="578" max="765" width="8.85546875" style="5"/>
    <col min="766" max="766" width="6.140625" style="5" customWidth="1"/>
    <col min="767" max="767" width="20.28515625" style="5" customWidth="1"/>
    <col min="768" max="768" width="12.42578125" style="5" customWidth="1"/>
    <col min="769" max="769" width="13" style="5" customWidth="1"/>
    <col min="770" max="770" width="12.5703125" style="5" customWidth="1"/>
    <col min="771" max="784" width="11.7109375" style="5" customWidth="1"/>
    <col min="785" max="785" width="12.28515625" style="5" customWidth="1"/>
    <col min="786" max="786" width="11.7109375" style="5" customWidth="1"/>
    <col min="787" max="787" width="12.85546875" style="5" customWidth="1"/>
    <col min="788" max="788" width="11.7109375" style="5" customWidth="1"/>
    <col min="789" max="789" width="12.7109375" style="5" customWidth="1"/>
    <col min="790" max="790" width="11.7109375" style="5" customWidth="1"/>
    <col min="791" max="791" width="13" style="5" customWidth="1"/>
    <col min="792" max="803" width="11.7109375" style="5" customWidth="1"/>
    <col min="804" max="804" width="12.5703125" style="5" customWidth="1"/>
    <col min="805" max="805" width="11.7109375" style="5" customWidth="1"/>
    <col min="806" max="806" width="13" style="5" customWidth="1"/>
    <col min="807" max="812" width="11.7109375" style="5" customWidth="1"/>
    <col min="813" max="813" width="13.7109375" style="5" customWidth="1"/>
    <col min="814" max="814" width="13.140625" style="5" customWidth="1"/>
    <col min="815" max="818" width="13" style="5" customWidth="1"/>
    <col min="819" max="825" width="11.7109375" style="5" customWidth="1"/>
    <col min="826" max="826" width="10.85546875" style="5" customWidth="1"/>
    <col min="827" max="827" width="11.7109375" style="5" customWidth="1"/>
    <col min="828" max="830" width="22.7109375" style="5" customWidth="1"/>
    <col min="831" max="833" width="20.7109375" style="5" customWidth="1"/>
    <col min="834" max="1021" width="8.85546875" style="5"/>
    <col min="1022" max="1022" width="6.140625" style="5" customWidth="1"/>
    <col min="1023" max="1023" width="20.28515625" style="5" customWidth="1"/>
    <col min="1024" max="1024" width="12.42578125" style="5" customWidth="1"/>
    <col min="1025" max="1025" width="13" style="5" customWidth="1"/>
    <col min="1026" max="1026" width="12.5703125" style="5" customWidth="1"/>
    <col min="1027" max="1040" width="11.7109375" style="5" customWidth="1"/>
    <col min="1041" max="1041" width="12.28515625" style="5" customWidth="1"/>
    <col min="1042" max="1042" width="11.7109375" style="5" customWidth="1"/>
    <col min="1043" max="1043" width="12.85546875" style="5" customWidth="1"/>
    <col min="1044" max="1044" width="11.7109375" style="5" customWidth="1"/>
    <col min="1045" max="1045" width="12.7109375" style="5" customWidth="1"/>
    <col min="1046" max="1046" width="11.7109375" style="5" customWidth="1"/>
    <col min="1047" max="1047" width="13" style="5" customWidth="1"/>
    <col min="1048" max="1059" width="11.7109375" style="5" customWidth="1"/>
    <col min="1060" max="1060" width="12.5703125" style="5" customWidth="1"/>
    <col min="1061" max="1061" width="11.7109375" style="5" customWidth="1"/>
    <col min="1062" max="1062" width="13" style="5" customWidth="1"/>
    <col min="1063" max="1068" width="11.7109375" style="5" customWidth="1"/>
    <col min="1069" max="1069" width="13.7109375" style="5" customWidth="1"/>
    <col min="1070" max="1070" width="13.140625" style="5" customWidth="1"/>
    <col min="1071" max="1074" width="13" style="5" customWidth="1"/>
    <col min="1075" max="1081" width="11.7109375" style="5" customWidth="1"/>
    <col min="1082" max="1082" width="10.85546875" style="5" customWidth="1"/>
    <col min="1083" max="1083" width="11.7109375" style="5" customWidth="1"/>
    <col min="1084" max="1086" width="22.7109375" style="5" customWidth="1"/>
    <col min="1087" max="1089" width="20.7109375" style="5" customWidth="1"/>
    <col min="1090" max="1277" width="8.85546875" style="5"/>
    <col min="1278" max="1278" width="6.140625" style="5" customWidth="1"/>
    <col min="1279" max="1279" width="20.28515625" style="5" customWidth="1"/>
    <col min="1280" max="1280" width="12.42578125" style="5" customWidth="1"/>
    <col min="1281" max="1281" width="13" style="5" customWidth="1"/>
    <col min="1282" max="1282" width="12.5703125" style="5" customWidth="1"/>
    <col min="1283" max="1296" width="11.7109375" style="5" customWidth="1"/>
    <col min="1297" max="1297" width="12.28515625" style="5" customWidth="1"/>
    <col min="1298" max="1298" width="11.7109375" style="5" customWidth="1"/>
    <col min="1299" max="1299" width="12.85546875" style="5" customWidth="1"/>
    <col min="1300" max="1300" width="11.7109375" style="5" customWidth="1"/>
    <col min="1301" max="1301" width="12.7109375" style="5" customWidth="1"/>
    <col min="1302" max="1302" width="11.7109375" style="5" customWidth="1"/>
    <col min="1303" max="1303" width="13" style="5" customWidth="1"/>
    <col min="1304" max="1315" width="11.7109375" style="5" customWidth="1"/>
    <col min="1316" max="1316" width="12.5703125" style="5" customWidth="1"/>
    <col min="1317" max="1317" width="11.7109375" style="5" customWidth="1"/>
    <col min="1318" max="1318" width="13" style="5" customWidth="1"/>
    <col min="1319" max="1324" width="11.7109375" style="5" customWidth="1"/>
    <col min="1325" max="1325" width="13.7109375" style="5" customWidth="1"/>
    <col min="1326" max="1326" width="13.140625" style="5" customWidth="1"/>
    <col min="1327" max="1330" width="13" style="5" customWidth="1"/>
    <col min="1331" max="1337" width="11.7109375" style="5" customWidth="1"/>
    <col min="1338" max="1338" width="10.85546875" style="5" customWidth="1"/>
    <col min="1339" max="1339" width="11.7109375" style="5" customWidth="1"/>
    <col min="1340" max="1342" width="22.7109375" style="5" customWidth="1"/>
    <col min="1343" max="1345" width="20.7109375" style="5" customWidth="1"/>
    <col min="1346" max="1533" width="8.85546875" style="5"/>
    <col min="1534" max="1534" width="6.140625" style="5" customWidth="1"/>
    <col min="1535" max="1535" width="20.28515625" style="5" customWidth="1"/>
    <col min="1536" max="1536" width="12.42578125" style="5" customWidth="1"/>
    <col min="1537" max="1537" width="13" style="5" customWidth="1"/>
    <col min="1538" max="1538" width="12.5703125" style="5" customWidth="1"/>
    <col min="1539" max="1552" width="11.7109375" style="5" customWidth="1"/>
    <col min="1553" max="1553" width="12.28515625" style="5" customWidth="1"/>
    <col min="1554" max="1554" width="11.7109375" style="5" customWidth="1"/>
    <col min="1555" max="1555" width="12.85546875" style="5" customWidth="1"/>
    <col min="1556" max="1556" width="11.7109375" style="5" customWidth="1"/>
    <col min="1557" max="1557" width="12.7109375" style="5" customWidth="1"/>
    <col min="1558" max="1558" width="11.7109375" style="5" customWidth="1"/>
    <col min="1559" max="1559" width="13" style="5" customWidth="1"/>
    <col min="1560" max="1571" width="11.7109375" style="5" customWidth="1"/>
    <col min="1572" max="1572" width="12.5703125" style="5" customWidth="1"/>
    <col min="1573" max="1573" width="11.7109375" style="5" customWidth="1"/>
    <col min="1574" max="1574" width="13" style="5" customWidth="1"/>
    <col min="1575" max="1580" width="11.7109375" style="5" customWidth="1"/>
    <col min="1581" max="1581" width="13.7109375" style="5" customWidth="1"/>
    <col min="1582" max="1582" width="13.140625" style="5" customWidth="1"/>
    <col min="1583" max="1586" width="13" style="5" customWidth="1"/>
    <col min="1587" max="1593" width="11.7109375" style="5" customWidth="1"/>
    <col min="1594" max="1594" width="10.85546875" style="5" customWidth="1"/>
    <col min="1595" max="1595" width="11.7109375" style="5" customWidth="1"/>
    <col min="1596" max="1598" width="22.7109375" style="5" customWidth="1"/>
    <col min="1599" max="1601" width="20.7109375" style="5" customWidth="1"/>
    <col min="1602" max="1789" width="8.85546875" style="5"/>
    <col min="1790" max="1790" width="6.140625" style="5" customWidth="1"/>
    <col min="1791" max="1791" width="20.28515625" style="5" customWidth="1"/>
    <col min="1792" max="1792" width="12.42578125" style="5" customWidth="1"/>
    <col min="1793" max="1793" width="13" style="5" customWidth="1"/>
    <col min="1794" max="1794" width="12.5703125" style="5" customWidth="1"/>
    <col min="1795" max="1808" width="11.7109375" style="5" customWidth="1"/>
    <col min="1809" max="1809" width="12.28515625" style="5" customWidth="1"/>
    <col min="1810" max="1810" width="11.7109375" style="5" customWidth="1"/>
    <col min="1811" max="1811" width="12.85546875" style="5" customWidth="1"/>
    <col min="1812" max="1812" width="11.7109375" style="5" customWidth="1"/>
    <col min="1813" max="1813" width="12.7109375" style="5" customWidth="1"/>
    <col min="1814" max="1814" width="11.7109375" style="5" customWidth="1"/>
    <col min="1815" max="1815" width="13" style="5" customWidth="1"/>
    <col min="1816" max="1827" width="11.7109375" style="5" customWidth="1"/>
    <col min="1828" max="1828" width="12.5703125" style="5" customWidth="1"/>
    <col min="1829" max="1829" width="11.7109375" style="5" customWidth="1"/>
    <col min="1830" max="1830" width="13" style="5" customWidth="1"/>
    <col min="1831" max="1836" width="11.7109375" style="5" customWidth="1"/>
    <col min="1837" max="1837" width="13.7109375" style="5" customWidth="1"/>
    <col min="1838" max="1838" width="13.140625" style="5" customWidth="1"/>
    <col min="1839" max="1842" width="13" style="5" customWidth="1"/>
    <col min="1843" max="1849" width="11.7109375" style="5" customWidth="1"/>
    <col min="1850" max="1850" width="10.85546875" style="5" customWidth="1"/>
    <col min="1851" max="1851" width="11.7109375" style="5" customWidth="1"/>
    <col min="1852" max="1854" width="22.7109375" style="5" customWidth="1"/>
    <col min="1855" max="1857" width="20.7109375" style="5" customWidth="1"/>
    <col min="1858" max="2045" width="8.85546875" style="5"/>
    <col min="2046" max="2046" width="6.140625" style="5" customWidth="1"/>
    <col min="2047" max="2047" width="20.28515625" style="5" customWidth="1"/>
    <col min="2048" max="2048" width="12.42578125" style="5" customWidth="1"/>
    <col min="2049" max="2049" width="13" style="5" customWidth="1"/>
    <col min="2050" max="2050" width="12.5703125" style="5" customWidth="1"/>
    <col min="2051" max="2064" width="11.7109375" style="5" customWidth="1"/>
    <col min="2065" max="2065" width="12.28515625" style="5" customWidth="1"/>
    <col min="2066" max="2066" width="11.7109375" style="5" customWidth="1"/>
    <col min="2067" max="2067" width="12.85546875" style="5" customWidth="1"/>
    <col min="2068" max="2068" width="11.7109375" style="5" customWidth="1"/>
    <col min="2069" max="2069" width="12.7109375" style="5" customWidth="1"/>
    <col min="2070" max="2070" width="11.7109375" style="5" customWidth="1"/>
    <col min="2071" max="2071" width="13" style="5" customWidth="1"/>
    <col min="2072" max="2083" width="11.7109375" style="5" customWidth="1"/>
    <col min="2084" max="2084" width="12.5703125" style="5" customWidth="1"/>
    <col min="2085" max="2085" width="11.7109375" style="5" customWidth="1"/>
    <col min="2086" max="2086" width="13" style="5" customWidth="1"/>
    <col min="2087" max="2092" width="11.7109375" style="5" customWidth="1"/>
    <col min="2093" max="2093" width="13.7109375" style="5" customWidth="1"/>
    <col min="2094" max="2094" width="13.140625" style="5" customWidth="1"/>
    <col min="2095" max="2098" width="13" style="5" customWidth="1"/>
    <col min="2099" max="2105" width="11.7109375" style="5" customWidth="1"/>
    <col min="2106" max="2106" width="10.85546875" style="5" customWidth="1"/>
    <col min="2107" max="2107" width="11.7109375" style="5" customWidth="1"/>
    <col min="2108" max="2110" width="22.7109375" style="5" customWidth="1"/>
    <col min="2111" max="2113" width="20.7109375" style="5" customWidth="1"/>
    <col min="2114" max="2301" width="8.85546875" style="5"/>
    <col min="2302" max="2302" width="6.140625" style="5" customWidth="1"/>
    <col min="2303" max="2303" width="20.28515625" style="5" customWidth="1"/>
    <col min="2304" max="2304" width="12.42578125" style="5" customWidth="1"/>
    <col min="2305" max="2305" width="13" style="5" customWidth="1"/>
    <col min="2306" max="2306" width="12.5703125" style="5" customWidth="1"/>
    <col min="2307" max="2320" width="11.7109375" style="5" customWidth="1"/>
    <col min="2321" max="2321" width="12.28515625" style="5" customWidth="1"/>
    <col min="2322" max="2322" width="11.7109375" style="5" customWidth="1"/>
    <col min="2323" max="2323" width="12.85546875" style="5" customWidth="1"/>
    <col min="2324" max="2324" width="11.7109375" style="5" customWidth="1"/>
    <col min="2325" max="2325" width="12.7109375" style="5" customWidth="1"/>
    <col min="2326" max="2326" width="11.7109375" style="5" customWidth="1"/>
    <col min="2327" max="2327" width="13" style="5" customWidth="1"/>
    <col min="2328" max="2339" width="11.7109375" style="5" customWidth="1"/>
    <col min="2340" max="2340" width="12.5703125" style="5" customWidth="1"/>
    <col min="2341" max="2341" width="11.7109375" style="5" customWidth="1"/>
    <col min="2342" max="2342" width="13" style="5" customWidth="1"/>
    <col min="2343" max="2348" width="11.7109375" style="5" customWidth="1"/>
    <col min="2349" max="2349" width="13.7109375" style="5" customWidth="1"/>
    <col min="2350" max="2350" width="13.140625" style="5" customWidth="1"/>
    <col min="2351" max="2354" width="13" style="5" customWidth="1"/>
    <col min="2355" max="2361" width="11.7109375" style="5" customWidth="1"/>
    <col min="2362" max="2362" width="10.85546875" style="5" customWidth="1"/>
    <col min="2363" max="2363" width="11.7109375" style="5" customWidth="1"/>
    <col min="2364" max="2366" width="22.7109375" style="5" customWidth="1"/>
    <col min="2367" max="2369" width="20.7109375" style="5" customWidth="1"/>
    <col min="2370" max="2557" width="8.85546875" style="5"/>
    <col min="2558" max="2558" width="6.140625" style="5" customWidth="1"/>
    <col min="2559" max="2559" width="20.28515625" style="5" customWidth="1"/>
    <col min="2560" max="2560" width="12.42578125" style="5" customWidth="1"/>
    <col min="2561" max="2561" width="13" style="5" customWidth="1"/>
    <col min="2562" max="2562" width="12.5703125" style="5" customWidth="1"/>
    <col min="2563" max="2576" width="11.7109375" style="5" customWidth="1"/>
    <col min="2577" max="2577" width="12.28515625" style="5" customWidth="1"/>
    <col min="2578" max="2578" width="11.7109375" style="5" customWidth="1"/>
    <col min="2579" max="2579" width="12.85546875" style="5" customWidth="1"/>
    <col min="2580" max="2580" width="11.7109375" style="5" customWidth="1"/>
    <col min="2581" max="2581" width="12.7109375" style="5" customWidth="1"/>
    <col min="2582" max="2582" width="11.7109375" style="5" customWidth="1"/>
    <col min="2583" max="2583" width="13" style="5" customWidth="1"/>
    <col min="2584" max="2595" width="11.7109375" style="5" customWidth="1"/>
    <col min="2596" max="2596" width="12.5703125" style="5" customWidth="1"/>
    <col min="2597" max="2597" width="11.7109375" style="5" customWidth="1"/>
    <col min="2598" max="2598" width="13" style="5" customWidth="1"/>
    <col min="2599" max="2604" width="11.7109375" style="5" customWidth="1"/>
    <col min="2605" max="2605" width="13.7109375" style="5" customWidth="1"/>
    <col min="2606" max="2606" width="13.140625" style="5" customWidth="1"/>
    <col min="2607" max="2610" width="13" style="5" customWidth="1"/>
    <col min="2611" max="2617" width="11.7109375" style="5" customWidth="1"/>
    <col min="2618" max="2618" width="10.85546875" style="5" customWidth="1"/>
    <col min="2619" max="2619" width="11.7109375" style="5" customWidth="1"/>
    <col min="2620" max="2622" width="22.7109375" style="5" customWidth="1"/>
    <col min="2623" max="2625" width="20.7109375" style="5" customWidth="1"/>
    <col min="2626" max="2813" width="8.85546875" style="5"/>
    <col min="2814" max="2814" width="6.140625" style="5" customWidth="1"/>
    <col min="2815" max="2815" width="20.28515625" style="5" customWidth="1"/>
    <col min="2816" max="2816" width="12.42578125" style="5" customWidth="1"/>
    <col min="2817" max="2817" width="13" style="5" customWidth="1"/>
    <col min="2818" max="2818" width="12.5703125" style="5" customWidth="1"/>
    <col min="2819" max="2832" width="11.7109375" style="5" customWidth="1"/>
    <col min="2833" max="2833" width="12.28515625" style="5" customWidth="1"/>
    <col min="2834" max="2834" width="11.7109375" style="5" customWidth="1"/>
    <col min="2835" max="2835" width="12.85546875" style="5" customWidth="1"/>
    <col min="2836" max="2836" width="11.7109375" style="5" customWidth="1"/>
    <col min="2837" max="2837" width="12.7109375" style="5" customWidth="1"/>
    <col min="2838" max="2838" width="11.7109375" style="5" customWidth="1"/>
    <col min="2839" max="2839" width="13" style="5" customWidth="1"/>
    <col min="2840" max="2851" width="11.7109375" style="5" customWidth="1"/>
    <col min="2852" max="2852" width="12.5703125" style="5" customWidth="1"/>
    <col min="2853" max="2853" width="11.7109375" style="5" customWidth="1"/>
    <col min="2854" max="2854" width="13" style="5" customWidth="1"/>
    <col min="2855" max="2860" width="11.7109375" style="5" customWidth="1"/>
    <col min="2861" max="2861" width="13.7109375" style="5" customWidth="1"/>
    <col min="2862" max="2862" width="13.140625" style="5" customWidth="1"/>
    <col min="2863" max="2866" width="13" style="5" customWidth="1"/>
    <col min="2867" max="2873" width="11.7109375" style="5" customWidth="1"/>
    <col min="2874" max="2874" width="10.85546875" style="5" customWidth="1"/>
    <col min="2875" max="2875" width="11.7109375" style="5" customWidth="1"/>
    <col min="2876" max="2878" width="22.7109375" style="5" customWidth="1"/>
    <col min="2879" max="2881" width="20.7109375" style="5" customWidth="1"/>
    <col min="2882" max="3069" width="8.85546875" style="5"/>
    <col min="3070" max="3070" width="6.140625" style="5" customWidth="1"/>
    <col min="3071" max="3071" width="20.28515625" style="5" customWidth="1"/>
    <col min="3072" max="3072" width="12.42578125" style="5" customWidth="1"/>
    <col min="3073" max="3073" width="13" style="5" customWidth="1"/>
    <col min="3074" max="3074" width="12.5703125" style="5" customWidth="1"/>
    <col min="3075" max="3088" width="11.7109375" style="5" customWidth="1"/>
    <col min="3089" max="3089" width="12.28515625" style="5" customWidth="1"/>
    <col min="3090" max="3090" width="11.7109375" style="5" customWidth="1"/>
    <col min="3091" max="3091" width="12.85546875" style="5" customWidth="1"/>
    <col min="3092" max="3092" width="11.7109375" style="5" customWidth="1"/>
    <col min="3093" max="3093" width="12.7109375" style="5" customWidth="1"/>
    <col min="3094" max="3094" width="11.7109375" style="5" customWidth="1"/>
    <col min="3095" max="3095" width="13" style="5" customWidth="1"/>
    <col min="3096" max="3107" width="11.7109375" style="5" customWidth="1"/>
    <col min="3108" max="3108" width="12.5703125" style="5" customWidth="1"/>
    <col min="3109" max="3109" width="11.7109375" style="5" customWidth="1"/>
    <col min="3110" max="3110" width="13" style="5" customWidth="1"/>
    <col min="3111" max="3116" width="11.7109375" style="5" customWidth="1"/>
    <col min="3117" max="3117" width="13.7109375" style="5" customWidth="1"/>
    <col min="3118" max="3118" width="13.140625" style="5" customWidth="1"/>
    <col min="3119" max="3122" width="13" style="5" customWidth="1"/>
    <col min="3123" max="3129" width="11.7109375" style="5" customWidth="1"/>
    <col min="3130" max="3130" width="10.85546875" style="5" customWidth="1"/>
    <col min="3131" max="3131" width="11.7109375" style="5" customWidth="1"/>
    <col min="3132" max="3134" width="22.7109375" style="5" customWidth="1"/>
    <col min="3135" max="3137" width="20.7109375" style="5" customWidth="1"/>
    <col min="3138" max="3325" width="8.85546875" style="5"/>
    <col min="3326" max="3326" width="6.140625" style="5" customWidth="1"/>
    <col min="3327" max="3327" width="20.28515625" style="5" customWidth="1"/>
    <col min="3328" max="3328" width="12.42578125" style="5" customWidth="1"/>
    <col min="3329" max="3329" width="13" style="5" customWidth="1"/>
    <col min="3330" max="3330" width="12.5703125" style="5" customWidth="1"/>
    <col min="3331" max="3344" width="11.7109375" style="5" customWidth="1"/>
    <col min="3345" max="3345" width="12.28515625" style="5" customWidth="1"/>
    <col min="3346" max="3346" width="11.7109375" style="5" customWidth="1"/>
    <col min="3347" max="3347" width="12.85546875" style="5" customWidth="1"/>
    <col min="3348" max="3348" width="11.7109375" style="5" customWidth="1"/>
    <col min="3349" max="3349" width="12.7109375" style="5" customWidth="1"/>
    <col min="3350" max="3350" width="11.7109375" style="5" customWidth="1"/>
    <col min="3351" max="3351" width="13" style="5" customWidth="1"/>
    <col min="3352" max="3363" width="11.7109375" style="5" customWidth="1"/>
    <col min="3364" max="3364" width="12.5703125" style="5" customWidth="1"/>
    <col min="3365" max="3365" width="11.7109375" style="5" customWidth="1"/>
    <col min="3366" max="3366" width="13" style="5" customWidth="1"/>
    <col min="3367" max="3372" width="11.7109375" style="5" customWidth="1"/>
    <col min="3373" max="3373" width="13.7109375" style="5" customWidth="1"/>
    <col min="3374" max="3374" width="13.140625" style="5" customWidth="1"/>
    <col min="3375" max="3378" width="13" style="5" customWidth="1"/>
    <col min="3379" max="3385" width="11.7109375" style="5" customWidth="1"/>
    <col min="3386" max="3386" width="10.85546875" style="5" customWidth="1"/>
    <col min="3387" max="3387" width="11.7109375" style="5" customWidth="1"/>
    <col min="3388" max="3390" width="22.7109375" style="5" customWidth="1"/>
    <col min="3391" max="3393" width="20.7109375" style="5" customWidth="1"/>
    <col min="3394" max="3581" width="8.85546875" style="5"/>
    <col min="3582" max="3582" width="6.140625" style="5" customWidth="1"/>
    <col min="3583" max="3583" width="20.28515625" style="5" customWidth="1"/>
    <col min="3584" max="3584" width="12.42578125" style="5" customWidth="1"/>
    <col min="3585" max="3585" width="13" style="5" customWidth="1"/>
    <col min="3586" max="3586" width="12.5703125" style="5" customWidth="1"/>
    <col min="3587" max="3600" width="11.7109375" style="5" customWidth="1"/>
    <col min="3601" max="3601" width="12.28515625" style="5" customWidth="1"/>
    <col min="3602" max="3602" width="11.7109375" style="5" customWidth="1"/>
    <col min="3603" max="3603" width="12.85546875" style="5" customWidth="1"/>
    <col min="3604" max="3604" width="11.7109375" style="5" customWidth="1"/>
    <col min="3605" max="3605" width="12.7109375" style="5" customWidth="1"/>
    <col min="3606" max="3606" width="11.7109375" style="5" customWidth="1"/>
    <col min="3607" max="3607" width="13" style="5" customWidth="1"/>
    <col min="3608" max="3619" width="11.7109375" style="5" customWidth="1"/>
    <col min="3620" max="3620" width="12.5703125" style="5" customWidth="1"/>
    <col min="3621" max="3621" width="11.7109375" style="5" customWidth="1"/>
    <col min="3622" max="3622" width="13" style="5" customWidth="1"/>
    <col min="3623" max="3628" width="11.7109375" style="5" customWidth="1"/>
    <col min="3629" max="3629" width="13.7109375" style="5" customWidth="1"/>
    <col min="3630" max="3630" width="13.140625" style="5" customWidth="1"/>
    <col min="3631" max="3634" width="13" style="5" customWidth="1"/>
    <col min="3635" max="3641" width="11.7109375" style="5" customWidth="1"/>
    <col min="3642" max="3642" width="10.85546875" style="5" customWidth="1"/>
    <col min="3643" max="3643" width="11.7109375" style="5" customWidth="1"/>
    <col min="3644" max="3646" width="22.7109375" style="5" customWidth="1"/>
    <col min="3647" max="3649" width="20.7109375" style="5" customWidth="1"/>
    <col min="3650" max="3837" width="8.85546875" style="5"/>
    <col min="3838" max="3838" width="6.140625" style="5" customWidth="1"/>
    <col min="3839" max="3839" width="20.28515625" style="5" customWidth="1"/>
    <col min="3840" max="3840" width="12.42578125" style="5" customWidth="1"/>
    <col min="3841" max="3841" width="13" style="5" customWidth="1"/>
    <col min="3842" max="3842" width="12.5703125" style="5" customWidth="1"/>
    <col min="3843" max="3856" width="11.7109375" style="5" customWidth="1"/>
    <col min="3857" max="3857" width="12.28515625" style="5" customWidth="1"/>
    <col min="3858" max="3858" width="11.7109375" style="5" customWidth="1"/>
    <col min="3859" max="3859" width="12.85546875" style="5" customWidth="1"/>
    <col min="3860" max="3860" width="11.7109375" style="5" customWidth="1"/>
    <col min="3861" max="3861" width="12.7109375" style="5" customWidth="1"/>
    <col min="3862" max="3862" width="11.7109375" style="5" customWidth="1"/>
    <col min="3863" max="3863" width="13" style="5" customWidth="1"/>
    <col min="3864" max="3875" width="11.7109375" style="5" customWidth="1"/>
    <col min="3876" max="3876" width="12.5703125" style="5" customWidth="1"/>
    <col min="3877" max="3877" width="11.7109375" style="5" customWidth="1"/>
    <col min="3878" max="3878" width="13" style="5" customWidth="1"/>
    <col min="3879" max="3884" width="11.7109375" style="5" customWidth="1"/>
    <col min="3885" max="3885" width="13.7109375" style="5" customWidth="1"/>
    <col min="3886" max="3886" width="13.140625" style="5" customWidth="1"/>
    <col min="3887" max="3890" width="13" style="5" customWidth="1"/>
    <col min="3891" max="3897" width="11.7109375" style="5" customWidth="1"/>
    <col min="3898" max="3898" width="10.85546875" style="5" customWidth="1"/>
    <col min="3899" max="3899" width="11.7109375" style="5" customWidth="1"/>
    <col min="3900" max="3902" width="22.7109375" style="5" customWidth="1"/>
    <col min="3903" max="3905" width="20.7109375" style="5" customWidth="1"/>
    <col min="3906" max="4093" width="8.85546875" style="5"/>
    <col min="4094" max="4094" width="6.140625" style="5" customWidth="1"/>
    <col min="4095" max="4095" width="20.28515625" style="5" customWidth="1"/>
    <col min="4096" max="4096" width="12.42578125" style="5" customWidth="1"/>
    <col min="4097" max="4097" width="13" style="5" customWidth="1"/>
    <col min="4098" max="4098" width="12.5703125" style="5" customWidth="1"/>
    <col min="4099" max="4112" width="11.7109375" style="5" customWidth="1"/>
    <col min="4113" max="4113" width="12.28515625" style="5" customWidth="1"/>
    <col min="4114" max="4114" width="11.7109375" style="5" customWidth="1"/>
    <col min="4115" max="4115" width="12.85546875" style="5" customWidth="1"/>
    <col min="4116" max="4116" width="11.7109375" style="5" customWidth="1"/>
    <col min="4117" max="4117" width="12.7109375" style="5" customWidth="1"/>
    <col min="4118" max="4118" width="11.7109375" style="5" customWidth="1"/>
    <col min="4119" max="4119" width="13" style="5" customWidth="1"/>
    <col min="4120" max="4131" width="11.7109375" style="5" customWidth="1"/>
    <col min="4132" max="4132" width="12.5703125" style="5" customWidth="1"/>
    <col min="4133" max="4133" width="11.7109375" style="5" customWidth="1"/>
    <col min="4134" max="4134" width="13" style="5" customWidth="1"/>
    <col min="4135" max="4140" width="11.7109375" style="5" customWidth="1"/>
    <col min="4141" max="4141" width="13.7109375" style="5" customWidth="1"/>
    <col min="4142" max="4142" width="13.140625" style="5" customWidth="1"/>
    <col min="4143" max="4146" width="13" style="5" customWidth="1"/>
    <col min="4147" max="4153" width="11.7109375" style="5" customWidth="1"/>
    <col min="4154" max="4154" width="10.85546875" style="5" customWidth="1"/>
    <col min="4155" max="4155" width="11.7109375" style="5" customWidth="1"/>
    <col min="4156" max="4158" width="22.7109375" style="5" customWidth="1"/>
    <col min="4159" max="4161" width="20.7109375" style="5" customWidth="1"/>
    <col min="4162" max="4349" width="8.85546875" style="5"/>
    <col min="4350" max="4350" width="6.140625" style="5" customWidth="1"/>
    <col min="4351" max="4351" width="20.28515625" style="5" customWidth="1"/>
    <col min="4352" max="4352" width="12.42578125" style="5" customWidth="1"/>
    <col min="4353" max="4353" width="13" style="5" customWidth="1"/>
    <col min="4354" max="4354" width="12.5703125" style="5" customWidth="1"/>
    <col min="4355" max="4368" width="11.7109375" style="5" customWidth="1"/>
    <col min="4369" max="4369" width="12.28515625" style="5" customWidth="1"/>
    <col min="4370" max="4370" width="11.7109375" style="5" customWidth="1"/>
    <col min="4371" max="4371" width="12.85546875" style="5" customWidth="1"/>
    <col min="4372" max="4372" width="11.7109375" style="5" customWidth="1"/>
    <col min="4373" max="4373" width="12.7109375" style="5" customWidth="1"/>
    <col min="4374" max="4374" width="11.7109375" style="5" customWidth="1"/>
    <col min="4375" max="4375" width="13" style="5" customWidth="1"/>
    <col min="4376" max="4387" width="11.7109375" style="5" customWidth="1"/>
    <col min="4388" max="4388" width="12.5703125" style="5" customWidth="1"/>
    <col min="4389" max="4389" width="11.7109375" style="5" customWidth="1"/>
    <col min="4390" max="4390" width="13" style="5" customWidth="1"/>
    <col min="4391" max="4396" width="11.7109375" style="5" customWidth="1"/>
    <col min="4397" max="4397" width="13.7109375" style="5" customWidth="1"/>
    <col min="4398" max="4398" width="13.140625" style="5" customWidth="1"/>
    <col min="4399" max="4402" width="13" style="5" customWidth="1"/>
    <col min="4403" max="4409" width="11.7109375" style="5" customWidth="1"/>
    <col min="4410" max="4410" width="10.85546875" style="5" customWidth="1"/>
    <col min="4411" max="4411" width="11.7109375" style="5" customWidth="1"/>
    <col min="4412" max="4414" width="22.7109375" style="5" customWidth="1"/>
    <col min="4415" max="4417" width="20.7109375" style="5" customWidth="1"/>
    <col min="4418" max="4605" width="8.85546875" style="5"/>
    <col min="4606" max="4606" width="6.140625" style="5" customWidth="1"/>
    <col min="4607" max="4607" width="20.28515625" style="5" customWidth="1"/>
    <col min="4608" max="4608" width="12.42578125" style="5" customWidth="1"/>
    <col min="4609" max="4609" width="13" style="5" customWidth="1"/>
    <col min="4610" max="4610" width="12.5703125" style="5" customWidth="1"/>
    <col min="4611" max="4624" width="11.7109375" style="5" customWidth="1"/>
    <col min="4625" max="4625" width="12.28515625" style="5" customWidth="1"/>
    <col min="4626" max="4626" width="11.7109375" style="5" customWidth="1"/>
    <col min="4627" max="4627" width="12.85546875" style="5" customWidth="1"/>
    <col min="4628" max="4628" width="11.7109375" style="5" customWidth="1"/>
    <col min="4629" max="4629" width="12.7109375" style="5" customWidth="1"/>
    <col min="4630" max="4630" width="11.7109375" style="5" customWidth="1"/>
    <col min="4631" max="4631" width="13" style="5" customWidth="1"/>
    <col min="4632" max="4643" width="11.7109375" style="5" customWidth="1"/>
    <col min="4644" max="4644" width="12.5703125" style="5" customWidth="1"/>
    <col min="4645" max="4645" width="11.7109375" style="5" customWidth="1"/>
    <col min="4646" max="4646" width="13" style="5" customWidth="1"/>
    <col min="4647" max="4652" width="11.7109375" style="5" customWidth="1"/>
    <col min="4653" max="4653" width="13.7109375" style="5" customWidth="1"/>
    <col min="4654" max="4654" width="13.140625" style="5" customWidth="1"/>
    <col min="4655" max="4658" width="13" style="5" customWidth="1"/>
    <col min="4659" max="4665" width="11.7109375" style="5" customWidth="1"/>
    <col min="4666" max="4666" width="10.85546875" style="5" customWidth="1"/>
    <col min="4667" max="4667" width="11.7109375" style="5" customWidth="1"/>
    <col min="4668" max="4670" width="22.7109375" style="5" customWidth="1"/>
    <col min="4671" max="4673" width="20.7109375" style="5" customWidth="1"/>
    <col min="4674" max="4861" width="8.85546875" style="5"/>
    <col min="4862" max="4862" width="6.140625" style="5" customWidth="1"/>
    <col min="4863" max="4863" width="20.28515625" style="5" customWidth="1"/>
    <col min="4864" max="4864" width="12.42578125" style="5" customWidth="1"/>
    <col min="4865" max="4865" width="13" style="5" customWidth="1"/>
    <col min="4866" max="4866" width="12.5703125" style="5" customWidth="1"/>
    <col min="4867" max="4880" width="11.7109375" style="5" customWidth="1"/>
    <col min="4881" max="4881" width="12.28515625" style="5" customWidth="1"/>
    <col min="4882" max="4882" width="11.7109375" style="5" customWidth="1"/>
    <col min="4883" max="4883" width="12.85546875" style="5" customWidth="1"/>
    <col min="4884" max="4884" width="11.7109375" style="5" customWidth="1"/>
    <col min="4885" max="4885" width="12.7109375" style="5" customWidth="1"/>
    <col min="4886" max="4886" width="11.7109375" style="5" customWidth="1"/>
    <col min="4887" max="4887" width="13" style="5" customWidth="1"/>
    <col min="4888" max="4899" width="11.7109375" style="5" customWidth="1"/>
    <col min="4900" max="4900" width="12.5703125" style="5" customWidth="1"/>
    <col min="4901" max="4901" width="11.7109375" style="5" customWidth="1"/>
    <col min="4902" max="4902" width="13" style="5" customWidth="1"/>
    <col min="4903" max="4908" width="11.7109375" style="5" customWidth="1"/>
    <col min="4909" max="4909" width="13.7109375" style="5" customWidth="1"/>
    <col min="4910" max="4910" width="13.140625" style="5" customWidth="1"/>
    <col min="4911" max="4914" width="13" style="5" customWidth="1"/>
    <col min="4915" max="4921" width="11.7109375" style="5" customWidth="1"/>
    <col min="4922" max="4922" width="10.85546875" style="5" customWidth="1"/>
    <col min="4923" max="4923" width="11.7109375" style="5" customWidth="1"/>
    <col min="4924" max="4926" width="22.7109375" style="5" customWidth="1"/>
    <col min="4927" max="4929" width="20.7109375" style="5" customWidth="1"/>
    <col min="4930" max="5117" width="8.85546875" style="5"/>
    <col min="5118" max="5118" width="6.140625" style="5" customWidth="1"/>
    <col min="5119" max="5119" width="20.28515625" style="5" customWidth="1"/>
    <col min="5120" max="5120" width="12.42578125" style="5" customWidth="1"/>
    <col min="5121" max="5121" width="13" style="5" customWidth="1"/>
    <col min="5122" max="5122" width="12.5703125" style="5" customWidth="1"/>
    <col min="5123" max="5136" width="11.7109375" style="5" customWidth="1"/>
    <col min="5137" max="5137" width="12.28515625" style="5" customWidth="1"/>
    <col min="5138" max="5138" width="11.7109375" style="5" customWidth="1"/>
    <col min="5139" max="5139" width="12.85546875" style="5" customWidth="1"/>
    <col min="5140" max="5140" width="11.7109375" style="5" customWidth="1"/>
    <col min="5141" max="5141" width="12.7109375" style="5" customWidth="1"/>
    <col min="5142" max="5142" width="11.7109375" style="5" customWidth="1"/>
    <col min="5143" max="5143" width="13" style="5" customWidth="1"/>
    <col min="5144" max="5155" width="11.7109375" style="5" customWidth="1"/>
    <col min="5156" max="5156" width="12.5703125" style="5" customWidth="1"/>
    <col min="5157" max="5157" width="11.7109375" style="5" customWidth="1"/>
    <col min="5158" max="5158" width="13" style="5" customWidth="1"/>
    <col min="5159" max="5164" width="11.7109375" style="5" customWidth="1"/>
    <col min="5165" max="5165" width="13.7109375" style="5" customWidth="1"/>
    <col min="5166" max="5166" width="13.140625" style="5" customWidth="1"/>
    <col min="5167" max="5170" width="13" style="5" customWidth="1"/>
    <col min="5171" max="5177" width="11.7109375" style="5" customWidth="1"/>
    <col min="5178" max="5178" width="10.85546875" style="5" customWidth="1"/>
    <col min="5179" max="5179" width="11.7109375" style="5" customWidth="1"/>
    <col min="5180" max="5182" width="22.7109375" style="5" customWidth="1"/>
    <col min="5183" max="5185" width="20.7109375" style="5" customWidth="1"/>
    <col min="5186" max="5373" width="8.85546875" style="5"/>
    <col min="5374" max="5374" width="6.140625" style="5" customWidth="1"/>
    <col min="5375" max="5375" width="20.28515625" style="5" customWidth="1"/>
    <col min="5376" max="5376" width="12.42578125" style="5" customWidth="1"/>
    <col min="5377" max="5377" width="13" style="5" customWidth="1"/>
    <col min="5378" max="5378" width="12.5703125" style="5" customWidth="1"/>
    <col min="5379" max="5392" width="11.7109375" style="5" customWidth="1"/>
    <col min="5393" max="5393" width="12.28515625" style="5" customWidth="1"/>
    <col min="5394" max="5394" width="11.7109375" style="5" customWidth="1"/>
    <col min="5395" max="5395" width="12.85546875" style="5" customWidth="1"/>
    <col min="5396" max="5396" width="11.7109375" style="5" customWidth="1"/>
    <col min="5397" max="5397" width="12.7109375" style="5" customWidth="1"/>
    <col min="5398" max="5398" width="11.7109375" style="5" customWidth="1"/>
    <col min="5399" max="5399" width="13" style="5" customWidth="1"/>
    <col min="5400" max="5411" width="11.7109375" style="5" customWidth="1"/>
    <col min="5412" max="5412" width="12.5703125" style="5" customWidth="1"/>
    <col min="5413" max="5413" width="11.7109375" style="5" customWidth="1"/>
    <col min="5414" max="5414" width="13" style="5" customWidth="1"/>
    <col min="5415" max="5420" width="11.7109375" style="5" customWidth="1"/>
    <col min="5421" max="5421" width="13.7109375" style="5" customWidth="1"/>
    <col min="5422" max="5422" width="13.140625" style="5" customWidth="1"/>
    <col min="5423" max="5426" width="13" style="5" customWidth="1"/>
    <col min="5427" max="5433" width="11.7109375" style="5" customWidth="1"/>
    <col min="5434" max="5434" width="10.85546875" style="5" customWidth="1"/>
    <col min="5435" max="5435" width="11.7109375" style="5" customWidth="1"/>
    <col min="5436" max="5438" width="22.7109375" style="5" customWidth="1"/>
    <col min="5439" max="5441" width="20.7109375" style="5" customWidth="1"/>
    <col min="5442" max="5629" width="8.85546875" style="5"/>
    <col min="5630" max="5630" width="6.140625" style="5" customWidth="1"/>
    <col min="5631" max="5631" width="20.28515625" style="5" customWidth="1"/>
    <col min="5632" max="5632" width="12.42578125" style="5" customWidth="1"/>
    <col min="5633" max="5633" width="13" style="5" customWidth="1"/>
    <col min="5634" max="5634" width="12.5703125" style="5" customWidth="1"/>
    <col min="5635" max="5648" width="11.7109375" style="5" customWidth="1"/>
    <col min="5649" max="5649" width="12.28515625" style="5" customWidth="1"/>
    <col min="5650" max="5650" width="11.7109375" style="5" customWidth="1"/>
    <col min="5651" max="5651" width="12.85546875" style="5" customWidth="1"/>
    <col min="5652" max="5652" width="11.7109375" style="5" customWidth="1"/>
    <col min="5653" max="5653" width="12.7109375" style="5" customWidth="1"/>
    <col min="5654" max="5654" width="11.7109375" style="5" customWidth="1"/>
    <col min="5655" max="5655" width="13" style="5" customWidth="1"/>
    <col min="5656" max="5667" width="11.7109375" style="5" customWidth="1"/>
    <col min="5668" max="5668" width="12.5703125" style="5" customWidth="1"/>
    <col min="5669" max="5669" width="11.7109375" style="5" customWidth="1"/>
    <col min="5670" max="5670" width="13" style="5" customWidth="1"/>
    <col min="5671" max="5676" width="11.7109375" style="5" customWidth="1"/>
    <col min="5677" max="5677" width="13.7109375" style="5" customWidth="1"/>
    <col min="5678" max="5678" width="13.140625" style="5" customWidth="1"/>
    <col min="5679" max="5682" width="13" style="5" customWidth="1"/>
    <col min="5683" max="5689" width="11.7109375" style="5" customWidth="1"/>
    <col min="5690" max="5690" width="10.85546875" style="5" customWidth="1"/>
    <col min="5691" max="5691" width="11.7109375" style="5" customWidth="1"/>
    <col min="5692" max="5694" width="22.7109375" style="5" customWidth="1"/>
    <col min="5695" max="5697" width="20.7109375" style="5" customWidth="1"/>
    <col min="5698" max="5885" width="8.85546875" style="5"/>
    <col min="5886" max="5886" width="6.140625" style="5" customWidth="1"/>
    <col min="5887" max="5887" width="20.28515625" style="5" customWidth="1"/>
    <col min="5888" max="5888" width="12.42578125" style="5" customWidth="1"/>
    <col min="5889" max="5889" width="13" style="5" customWidth="1"/>
    <col min="5890" max="5890" width="12.5703125" style="5" customWidth="1"/>
    <col min="5891" max="5904" width="11.7109375" style="5" customWidth="1"/>
    <col min="5905" max="5905" width="12.28515625" style="5" customWidth="1"/>
    <col min="5906" max="5906" width="11.7109375" style="5" customWidth="1"/>
    <col min="5907" max="5907" width="12.85546875" style="5" customWidth="1"/>
    <col min="5908" max="5908" width="11.7109375" style="5" customWidth="1"/>
    <col min="5909" max="5909" width="12.7109375" style="5" customWidth="1"/>
    <col min="5910" max="5910" width="11.7109375" style="5" customWidth="1"/>
    <col min="5911" max="5911" width="13" style="5" customWidth="1"/>
    <col min="5912" max="5923" width="11.7109375" style="5" customWidth="1"/>
    <col min="5924" max="5924" width="12.5703125" style="5" customWidth="1"/>
    <col min="5925" max="5925" width="11.7109375" style="5" customWidth="1"/>
    <col min="5926" max="5926" width="13" style="5" customWidth="1"/>
    <col min="5927" max="5932" width="11.7109375" style="5" customWidth="1"/>
    <col min="5933" max="5933" width="13.7109375" style="5" customWidth="1"/>
    <col min="5934" max="5934" width="13.140625" style="5" customWidth="1"/>
    <col min="5935" max="5938" width="13" style="5" customWidth="1"/>
    <col min="5939" max="5945" width="11.7109375" style="5" customWidth="1"/>
    <col min="5946" max="5946" width="10.85546875" style="5" customWidth="1"/>
    <col min="5947" max="5947" width="11.7109375" style="5" customWidth="1"/>
    <col min="5948" max="5950" width="22.7109375" style="5" customWidth="1"/>
    <col min="5951" max="5953" width="20.7109375" style="5" customWidth="1"/>
    <col min="5954" max="6141" width="8.85546875" style="5"/>
    <col min="6142" max="6142" width="6.140625" style="5" customWidth="1"/>
    <col min="6143" max="6143" width="20.28515625" style="5" customWidth="1"/>
    <col min="6144" max="6144" width="12.42578125" style="5" customWidth="1"/>
    <col min="6145" max="6145" width="13" style="5" customWidth="1"/>
    <col min="6146" max="6146" width="12.5703125" style="5" customWidth="1"/>
    <col min="6147" max="6160" width="11.7109375" style="5" customWidth="1"/>
    <col min="6161" max="6161" width="12.28515625" style="5" customWidth="1"/>
    <col min="6162" max="6162" width="11.7109375" style="5" customWidth="1"/>
    <col min="6163" max="6163" width="12.85546875" style="5" customWidth="1"/>
    <col min="6164" max="6164" width="11.7109375" style="5" customWidth="1"/>
    <col min="6165" max="6165" width="12.7109375" style="5" customWidth="1"/>
    <col min="6166" max="6166" width="11.7109375" style="5" customWidth="1"/>
    <col min="6167" max="6167" width="13" style="5" customWidth="1"/>
    <col min="6168" max="6179" width="11.7109375" style="5" customWidth="1"/>
    <col min="6180" max="6180" width="12.5703125" style="5" customWidth="1"/>
    <col min="6181" max="6181" width="11.7109375" style="5" customWidth="1"/>
    <col min="6182" max="6182" width="13" style="5" customWidth="1"/>
    <col min="6183" max="6188" width="11.7109375" style="5" customWidth="1"/>
    <col min="6189" max="6189" width="13.7109375" style="5" customWidth="1"/>
    <col min="6190" max="6190" width="13.140625" style="5" customWidth="1"/>
    <col min="6191" max="6194" width="13" style="5" customWidth="1"/>
    <col min="6195" max="6201" width="11.7109375" style="5" customWidth="1"/>
    <col min="6202" max="6202" width="10.85546875" style="5" customWidth="1"/>
    <col min="6203" max="6203" width="11.7109375" style="5" customWidth="1"/>
    <col min="6204" max="6206" width="22.7109375" style="5" customWidth="1"/>
    <col min="6207" max="6209" width="20.7109375" style="5" customWidth="1"/>
    <col min="6210" max="6397" width="8.85546875" style="5"/>
    <col min="6398" max="6398" width="6.140625" style="5" customWidth="1"/>
    <col min="6399" max="6399" width="20.28515625" style="5" customWidth="1"/>
    <col min="6400" max="6400" width="12.42578125" style="5" customWidth="1"/>
    <col min="6401" max="6401" width="13" style="5" customWidth="1"/>
    <col min="6402" max="6402" width="12.5703125" style="5" customWidth="1"/>
    <col min="6403" max="6416" width="11.7109375" style="5" customWidth="1"/>
    <col min="6417" max="6417" width="12.28515625" style="5" customWidth="1"/>
    <col min="6418" max="6418" width="11.7109375" style="5" customWidth="1"/>
    <col min="6419" max="6419" width="12.85546875" style="5" customWidth="1"/>
    <col min="6420" max="6420" width="11.7109375" style="5" customWidth="1"/>
    <col min="6421" max="6421" width="12.7109375" style="5" customWidth="1"/>
    <col min="6422" max="6422" width="11.7109375" style="5" customWidth="1"/>
    <col min="6423" max="6423" width="13" style="5" customWidth="1"/>
    <col min="6424" max="6435" width="11.7109375" style="5" customWidth="1"/>
    <col min="6436" max="6436" width="12.5703125" style="5" customWidth="1"/>
    <col min="6437" max="6437" width="11.7109375" style="5" customWidth="1"/>
    <col min="6438" max="6438" width="13" style="5" customWidth="1"/>
    <col min="6439" max="6444" width="11.7109375" style="5" customWidth="1"/>
    <col min="6445" max="6445" width="13.7109375" style="5" customWidth="1"/>
    <col min="6446" max="6446" width="13.140625" style="5" customWidth="1"/>
    <col min="6447" max="6450" width="13" style="5" customWidth="1"/>
    <col min="6451" max="6457" width="11.7109375" style="5" customWidth="1"/>
    <col min="6458" max="6458" width="10.85546875" style="5" customWidth="1"/>
    <col min="6459" max="6459" width="11.7109375" style="5" customWidth="1"/>
    <col min="6460" max="6462" width="22.7109375" style="5" customWidth="1"/>
    <col min="6463" max="6465" width="20.7109375" style="5" customWidth="1"/>
    <col min="6466" max="6653" width="8.85546875" style="5"/>
    <col min="6654" max="6654" width="6.140625" style="5" customWidth="1"/>
    <col min="6655" max="6655" width="20.28515625" style="5" customWidth="1"/>
    <col min="6656" max="6656" width="12.42578125" style="5" customWidth="1"/>
    <col min="6657" max="6657" width="13" style="5" customWidth="1"/>
    <col min="6658" max="6658" width="12.5703125" style="5" customWidth="1"/>
    <col min="6659" max="6672" width="11.7109375" style="5" customWidth="1"/>
    <col min="6673" max="6673" width="12.28515625" style="5" customWidth="1"/>
    <col min="6674" max="6674" width="11.7109375" style="5" customWidth="1"/>
    <col min="6675" max="6675" width="12.85546875" style="5" customWidth="1"/>
    <col min="6676" max="6676" width="11.7109375" style="5" customWidth="1"/>
    <col min="6677" max="6677" width="12.7109375" style="5" customWidth="1"/>
    <col min="6678" max="6678" width="11.7109375" style="5" customWidth="1"/>
    <col min="6679" max="6679" width="13" style="5" customWidth="1"/>
    <col min="6680" max="6691" width="11.7109375" style="5" customWidth="1"/>
    <col min="6692" max="6692" width="12.5703125" style="5" customWidth="1"/>
    <col min="6693" max="6693" width="11.7109375" style="5" customWidth="1"/>
    <col min="6694" max="6694" width="13" style="5" customWidth="1"/>
    <col min="6695" max="6700" width="11.7109375" style="5" customWidth="1"/>
    <col min="6701" max="6701" width="13.7109375" style="5" customWidth="1"/>
    <col min="6702" max="6702" width="13.140625" style="5" customWidth="1"/>
    <col min="6703" max="6706" width="13" style="5" customWidth="1"/>
    <col min="6707" max="6713" width="11.7109375" style="5" customWidth="1"/>
    <col min="6714" max="6714" width="10.85546875" style="5" customWidth="1"/>
    <col min="6715" max="6715" width="11.7109375" style="5" customWidth="1"/>
    <col min="6716" max="6718" width="22.7109375" style="5" customWidth="1"/>
    <col min="6719" max="6721" width="20.7109375" style="5" customWidth="1"/>
    <col min="6722" max="6909" width="8.85546875" style="5"/>
    <col min="6910" max="6910" width="6.140625" style="5" customWidth="1"/>
    <col min="6911" max="6911" width="20.28515625" style="5" customWidth="1"/>
    <col min="6912" max="6912" width="12.42578125" style="5" customWidth="1"/>
    <col min="6913" max="6913" width="13" style="5" customWidth="1"/>
    <col min="6914" max="6914" width="12.5703125" style="5" customWidth="1"/>
    <col min="6915" max="6928" width="11.7109375" style="5" customWidth="1"/>
    <col min="6929" max="6929" width="12.28515625" style="5" customWidth="1"/>
    <col min="6930" max="6930" width="11.7109375" style="5" customWidth="1"/>
    <col min="6931" max="6931" width="12.85546875" style="5" customWidth="1"/>
    <col min="6932" max="6932" width="11.7109375" style="5" customWidth="1"/>
    <col min="6933" max="6933" width="12.7109375" style="5" customWidth="1"/>
    <col min="6934" max="6934" width="11.7109375" style="5" customWidth="1"/>
    <col min="6935" max="6935" width="13" style="5" customWidth="1"/>
    <col min="6936" max="6947" width="11.7109375" style="5" customWidth="1"/>
    <col min="6948" max="6948" width="12.5703125" style="5" customWidth="1"/>
    <col min="6949" max="6949" width="11.7109375" style="5" customWidth="1"/>
    <col min="6950" max="6950" width="13" style="5" customWidth="1"/>
    <col min="6951" max="6956" width="11.7109375" style="5" customWidth="1"/>
    <col min="6957" max="6957" width="13.7109375" style="5" customWidth="1"/>
    <col min="6958" max="6958" width="13.140625" style="5" customWidth="1"/>
    <col min="6959" max="6962" width="13" style="5" customWidth="1"/>
    <col min="6963" max="6969" width="11.7109375" style="5" customWidth="1"/>
    <col min="6970" max="6970" width="10.85546875" style="5" customWidth="1"/>
    <col min="6971" max="6971" width="11.7109375" style="5" customWidth="1"/>
    <col min="6972" max="6974" width="22.7109375" style="5" customWidth="1"/>
    <col min="6975" max="6977" width="20.7109375" style="5" customWidth="1"/>
    <col min="6978" max="7165" width="8.85546875" style="5"/>
    <col min="7166" max="7166" width="6.140625" style="5" customWidth="1"/>
    <col min="7167" max="7167" width="20.28515625" style="5" customWidth="1"/>
    <col min="7168" max="7168" width="12.42578125" style="5" customWidth="1"/>
    <col min="7169" max="7169" width="13" style="5" customWidth="1"/>
    <col min="7170" max="7170" width="12.5703125" style="5" customWidth="1"/>
    <col min="7171" max="7184" width="11.7109375" style="5" customWidth="1"/>
    <col min="7185" max="7185" width="12.28515625" style="5" customWidth="1"/>
    <col min="7186" max="7186" width="11.7109375" style="5" customWidth="1"/>
    <col min="7187" max="7187" width="12.85546875" style="5" customWidth="1"/>
    <col min="7188" max="7188" width="11.7109375" style="5" customWidth="1"/>
    <col min="7189" max="7189" width="12.7109375" style="5" customWidth="1"/>
    <col min="7190" max="7190" width="11.7109375" style="5" customWidth="1"/>
    <col min="7191" max="7191" width="13" style="5" customWidth="1"/>
    <col min="7192" max="7203" width="11.7109375" style="5" customWidth="1"/>
    <col min="7204" max="7204" width="12.5703125" style="5" customWidth="1"/>
    <col min="7205" max="7205" width="11.7109375" style="5" customWidth="1"/>
    <col min="7206" max="7206" width="13" style="5" customWidth="1"/>
    <col min="7207" max="7212" width="11.7109375" style="5" customWidth="1"/>
    <col min="7213" max="7213" width="13.7109375" style="5" customWidth="1"/>
    <col min="7214" max="7214" width="13.140625" style="5" customWidth="1"/>
    <col min="7215" max="7218" width="13" style="5" customWidth="1"/>
    <col min="7219" max="7225" width="11.7109375" style="5" customWidth="1"/>
    <col min="7226" max="7226" width="10.85546875" style="5" customWidth="1"/>
    <col min="7227" max="7227" width="11.7109375" style="5" customWidth="1"/>
    <col min="7228" max="7230" width="22.7109375" style="5" customWidth="1"/>
    <col min="7231" max="7233" width="20.7109375" style="5" customWidth="1"/>
    <col min="7234" max="7421" width="8.85546875" style="5"/>
    <col min="7422" max="7422" width="6.140625" style="5" customWidth="1"/>
    <col min="7423" max="7423" width="20.28515625" style="5" customWidth="1"/>
    <col min="7424" max="7424" width="12.42578125" style="5" customWidth="1"/>
    <col min="7425" max="7425" width="13" style="5" customWidth="1"/>
    <col min="7426" max="7426" width="12.5703125" style="5" customWidth="1"/>
    <col min="7427" max="7440" width="11.7109375" style="5" customWidth="1"/>
    <col min="7441" max="7441" width="12.28515625" style="5" customWidth="1"/>
    <col min="7442" max="7442" width="11.7109375" style="5" customWidth="1"/>
    <col min="7443" max="7443" width="12.85546875" style="5" customWidth="1"/>
    <col min="7444" max="7444" width="11.7109375" style="5" customWidth="1"/>
    <col min="7445" max="7445" width="12.7109375" style="5" customWidth="1"/>
    <col min="7446" max="7446" width="11.7109375" style="5" customWidth="1"/>
    <col min="7447" max="7447" width="13" style="5" customWidth="1"/>
    <col min="7448" max="7459" width="11.7109375" style="5" customWidth="1"/>
    <col min="7460" max="7460" width="12.5703125" style="5" customWidth="1"/>
    <col min="7461" max="7461" width="11.7109375" style="5" customWidth="1"/>
    <col min="7462" max="7462" width="13" style="5" customWidth="1"/>
    <col min="7463" max="7468" width="11.7109375" style="5" customWidth="1"/>
    <col min="7469" max="7469" width="13.7109375" style="5" customWidth="1"/>
    <col min="7470" max="7470" width="13.140625" style="5" customWidth="1"/>
    <col min="7471" max="7474" width="13" style="5" customWidth="1"/>
    <col min="7475" max="7481" width="11.7109375" style="5" customWidth="1"/>
    <col min="7482" max="7482" width="10.85546875" style="5" customWidth="1"/>
    <col min="7483" max="7483" width="11.7109375" style="5" customWidth="1"/>
    <col min="7484" max="7486" width="22.7109375" style="5" customWidth="1"/>
    <col min="7487" max="7489" width="20.7109375" style="5" customWidth="1"/>
    <col min="7490" max="7677" width="8.85546875" style="5"/>
    <col min="7678" max="7678" width="6.140625" style="5" customWidth="1"/>
    <col min="7679" max="7679" width="20.28515625" style="5" customWidth="1"/>
    <col min="7680" max="7680" width="12.42578125" style="5" customWidth="1"/>
    <col min="7681" max="7681" width="13" style="5" customWidth="1"/>
    <col min="7682" max="7682" width="12.5703125" style="5" customWidth="1"/>
    <col min="7683" max="7696" width="11.7109375" style="5" customWidth="1"/>
    <col min="7697" max="7697" width="12.28515625" style="5" customWidth="1"/>
    <col min="7698" max="7698" width="11.7109375" style="5" customWidth="1"/>
    <col min="7699" max="7699" width="12.85546875" style="5" customWidth="1"/>
    <col min="7700" max="7700" width="11.7109375" style="5" customWidth="1"/>
    <col min="7701" max="7701" width="12.7109375" style="5" customWidth="1"/>
    <col min="7702" max="7702" width="11.7109375" style="5" customWidth="1"/>
    <col min="7703" max="7703" width="13" style="5" customWidth="1"/>
    <col min="7704" max="7715" width="11.7109375" style="5" customWidth="1"/>
    <col min="7716" max="7716" width="12.5703125" style="5" customWidth="1"/>
    <col min="7717" max="7717" width="11.7109375" style="5" customWidth="1"/>
    <col min="7718" max="7718" width="13" style="5" customWidth="1"/>
    <col min="7719" max="7724" width="11.7109375" style="5" customWidth="1"/>
    <col min="7725" max="7725" width="13.7109375" style="5" customWidth="1"/>
    <col min="7726" max="7726" width="13.140625" style="5" customWidth="1"/>
    <col min="7727" max="7730" width="13" style="5" customWidth="1"/>
    <col min="7731" max="7737" width="11.7109375" style="5" customWidth="1"/>
    <col min="7738" max="7738" width="10.85546875" style="5" customWidth="1"/>
    <col min="7739" max="7739" width="11.7109375" style="5" customWidth="1"/>
    <col min="7740" max="7742" width="22.7109375" style="5" customWidth="1"/>
    <col min="7743" max="7745" width="20.7109375" style="5" customWidth="1"/>
    <col min="7746" max="7933" width="8.85546875" style="5"/>
    <col min="7934" max="7934" width="6.140625" style="5" customWidth="1"/>
    <col min="7935" max="7935" width="20.28515625" style="5" customWidth="1"/>
    <col min="7936" max="7936" width="12.42578125" style="5" customWidth="1"/>
    <col min="7937" max="7937" width="13" style="5" customWidth="1"/>
    <col min="7938" max="7938" width="12.5703125" style="5" customWidth="1"/>
    <col min="7939" max="7952" width="11.7109375" style="5" customWidth="1"/>
    <col min="7953" max="7953" width="12.28515625" style="5" customWidth="1"/>
    <col min="7954" max="7954" width="11.7109375" style="5" customWidth="1"/>
    <col min="7955" max="7955" width="12.85546875" style="5" customWidth="1"/>
    <col min="7956" max="7956" width="11.7109375" style="5" customWidth="1"/>
    <col min="7957" max="7957" width="12.7109375" style="5" customWidth="1"/>
    <col min="7958" max="7958" width="11.7109375" style="5" customWidth="1"/>
    <col min="7959" max="7959" width="13" style="5" customWidth="1"/>
    <col min="7960" max="7971" width="11.7109375" style="5" customWidth="1"/>
    <col min="7972" max="7972" width="12.5703125" style="5" customWidth="1"/>
    <col min="7973" max="7973" width="11.7109375" style="5" customWidth="1"/>
    <col min="7974" max="7974" width="13" style="5" customWidth="1"/>
    <col min="7975" max="7980" width="11.7109375" style="5" customWidth="1"/>
    <col min="7981" max="7981" width="13.7109375" style="5" customWidth="1"/>
    <col min="7982" max="7982" width="13.140625" style="5" customWidth="1"/>
    <col min="7983" max="7986" width="13" style="5" customWidth="1"/>
    <col min="7987" max="7993" width="11.7109375" style="5" customWidth="1"/>
    <col min="7994" max="7994" width="10.85546875" style="5" customWidth="1"/>
    <col min="7995" max="7995" width="11.7109375" style="5" customWidth="1"/>
    <col min="7996" max="7998" width="22.7109375" style="5" customWidth="1"/>
    <col min="7999" max="8001" width="20.7109375" style="5" customWidth="1"/>
    <col min="8002" max="8189" width="8.85546875" style="5"/>
    <col min="8190" max="8190" width="6.140625" style="5" customWidth="1"/>
    <col min="8191" max="8191" width="20.28515625" style="5" customWidth="1"/>
    <col min="8192" max="8192" width="12.42578125" style="5" customWidth="1"/>
    <col min="8193" max="8193" width="13" style="5" customWidth="1"/>
    <col min="8194" max="8194" width="12.5703125" style="5" customWidth="1"/>
    <col min="8195" max="8208" width="11.7109375" style="5" customWidth="1"/>
    <col min="8209" max="8209" width="12.28515625" style="5" customWidth="1"/>
    <col min="8210" max="8210" width="11.7109375" style="5" customWidth="1"/>
    <col min="8211" max="8211" width="12.85546875" style="5" customWidth="1"/>
    <col min="8212" max="8212" width="11.7109375" style="5" customWidth="1"/>
    <col min="8213" max="8213" width="12.7109375" style="5" customWidth="1"/>
    <col min="8214" max="8214" width="11.7109375" style="5" customWidth="1"/>
    <col min="8215" max="8215" width="13" style="5" customWidth="1"/>
    <col min="8216" max="8227" width="11.7109375" style="5" customWidth="1"/>
    <col min="8228" max="8228" width="12.5703125" style="5" customWidth="1"/>
    <col min="8229" max="8229" width="11.7109375" style="5" customWidth="1"/>
    <col min="8230" max="8230" width="13" style="5" customWidth="1"/>
    <col min="8231" max="8236" width="11.7109375" style="5" customWidth="1"/>
    <col min="8237" max="8237" width="13.7109375" style="5" customWidth="1"/>
    <col min="8238" max="8238" width="13.140625" style="5" customWidth="1"/>
    <col min="8239" max="8242" width="13" style="5" customWidth="1"/>
    <col min="8243" max="8249" width="11.7109375" style="5" customWidth="1"/>
    <col min="8250" max="8250" width="10.85546875" style="5" customWidth="1"/>
    <col min="8251" max="8251" width="11.7109375" style="5" customWidth="1"/>
    <col min="8252" max="8254" width="22.7109375" style="5" customWidth="1"/>
    <col min="8255" max="8257" width="20.7109375" style="5" customWidth="1"/>
    <col min="8258" max="8445" width="8.85546875" style="5"/>
    <col min="8446" max="8446" width="6.140625" style="5" customWidth="1"/>
    <col min="8447" max="8447" width="20.28515625" style="5" customWidth="1"/>
    <col min="8448" max="8448" width="12.42578125" style="5" customWidth="1"/>
    <col min="8449" max="8449" width="13" style="5" customWidth="1"/>
    <col min="8450" max="8450" width="12.5703125" style="5" customWidth="1"/>
    <col min="8451" max="8464" width="11.7109375" style="5" customWidth="1"/>
    <col min="8465" max="8465" width="12.28515625" style="5" customWidth="1"/>
    <col min="8466" max="8466" width="11.7109375" style="5" customWidth="1"/>
    <col min="8467" max="8467" width="12.85546875" style="5" customWidth="1"/>
    <col min="8468" max="8468" width="11.7109375" style="5" customWidth="1"/>
    <col min="8469" max="8469" width="12.7109375" style="5" customWidth="1"/>
    <col min="8470" max="8470" width="11.7109375" style="5" customWidth="1"/>
    <col min="8471" max="8471" width="13" style="5" customWidth="1"/>
    <col min="8472" max="8483" width="11.7109375" style="5" customWidth="1"/>
    <col min="8484" max="8484" width="12.5703125" style="5" customWidth="1"/>
    <col min="8485" max="8485" width="11.7109375" style="5" customWidth="1"/>
    <col min="8486" max="8486" width="13" style="5" customWidth="1"/>
    <col min="8487" max="8492" width="11.7109375" style="5" customWidth="1"/>
    <col min="8493" max="8493" width="13.7109375" style="5" customWidth="1"/>
    <col min="8494" max="8494" width="13.140625" style="5" customWidth="1"/>
    <col min="8495" max="8498" width="13" style="5" customWidth="1"/>
    <col min="8499" max="8505" width="11.7109375" style="5" customWidth="1"/>
    <col min="8506" max="8506" width="10.85546875" style="5" customWidth="1"/>
    <col min="8507" max="8507" width="11.7109375" style="5" customWidth="1"/>
    <col min="8508" max="8510" width="22.7109375" style="5" customWidth="1"/>
    <col min="8511" max="8513" width="20.7109375" style="5" customWidth="1"/>
    <col min="8514" max="8701" width="8.85546875" style="5"/>
    <col min="8702" max="8702" width="6.140625" style="5" customWidth="1"/>
    <col min="8703" max="8703" width="20.28515625" style="5" customWidth="1"/>
    <col min="8704" max="8704" width="12.42578125" style="5" customWidth="1"/>
    <col min="8705" max="8705" width="13" style="5" customWidth="1"/>
    <col min="8706" max="8706" width="12.5703125" style="5" customWidth="1"/>
    <col min="8707" max="8720" width="11.7109375" style="5" customWidth="1"/>
    <col min="8721" max="8721" width="12.28515625" style="5" customWidth="1"/>
    <col min="8722" max="8722" width="11.7109375" style="5" customWidth="1"/>
    <col min="8723" max="8723" width="12.85546875" style="5" customWidth="1"/>
    <col min="8724" max="8724" width="11.7109375" style="5" customWidth="1"/>
    <col min="8725" max="8725" width="12.7109375" style="5" customWidth="1"/>
    <col min="8726" max="8726" width="11.7109375" style="5" customWidth="1"/>
    <col min="8727" max="8727" width="13" style="5" customWidth="1"/>
    <col min="8728" max="8739" width="11.7109375" style="5" customWidth="1"/>
    <col min="8740" max="8740" width="12.5703125" style="5" customWidth="1"/>
    <col min="8741" max="8741" width="11.7109375" style="5" customWidth="1"/>
    <col min="8742" max="8742" width="13" style="5" customWidth="1"/>
    <col min="8743" max="8748" width="11.7109375" style="5" customWidth="1"/>
    <col min="8749" max="8749" width="13.7109375" style="5" customWidth="1"/>
    <col min="8750" max="8750" width="13.140625" style="5" customWidth="1"/>
    <col min="8751" max="8754" width="13" style="5" customWidth="1"/>
    <col min="8755" max="8761" width="11.7109375" style="5" customWidth="1"/>
    <col min="8762" max="8762" width="10.85546875" style="5" customWidth="1"/>
    <col min="8763" max="8763" width="11.7109375" style="5" customWidth="1"/>
    <col min="8764" max="8766" width="22.7109375" style="5" customWidth="1"/>
    <col min="8767" max="8769" width="20.7109375" style="5" customWidth="1"/>
    <col min="8770" max="8957" width="8.85546875" style="5"/>
    <col min="8958" max="8958" width="6.140625" style="5" customWidth="1"/>
    <col min="8959" max="8959" width="20.28515625" style="5" customWidth="1"/>
    <col min="8960" max="8960" width="12.42578125" style="5" customWidth="1"/>
    <col min="8961" max="8961" width="13" style="5" customWidth="1"/>
    <col min="8962" max="8962" width="12.5703125" style="5" customWidth="1"/>
    <col min="8963" max="8976" width="11.7109375" style="5" customWidth="1"/>
    <col min="8977" max="8977" width="12.28515625" style="5" customWidth="1"/>
    <col min="8978" max="8978" width="11.7109375" style="5" customWidth="1"/>
    <col min="8979" max="8979" width="12.85546875" style="5" customWidth="1"/>
    <col min="8980" max="8980" width="11.7109375" style="5" customWidth="1"/>
    <col min="8981" max="8981" width="12.7109375" style="5" customWidth="1"/>
    <col min="8982" max="8982" width="11.7109375" style="5" customWidth="1"/>
    <col min="8983" max="8983" width="13" style="5" customWidth="1"/>
    <col min="8984" max="8995" width="11.7109375" style="5" customWidth="1"/>
    <col min="8996" max="8996" width="12.5703125" style="5" customWidth="1"/>
    <col min="8997" max="8997" width="11.7109375" style="5" customWidth="1"/>
    <col min="8998" max="8998" width="13" style="5" customWidth="1"/>
    <col min="8999" max="9004" width="11.7109375" style="5" customWidth="1"/>
    <col min="9005" max="9005" width="13.7109375" style="5" customWidth="1"/>
    <col min="9006" max="9006" width="13.140625" style="5" customWidth="1"/>
    <col min="9007" max="9010" width="13" style="5" customWidth="1"/>
    <col min="9011" max="9017" width="11.7109375" style="5" customWidth="1"/>
    <col min="9018" max="9018" width="10.85546875" style="5" customWidth="1"/>
    <col min="9019" max="9019" width="11.7109375" style="5" customWidth="1"/>
    <col min="9020" max="9022" width="22.7109375" style="5" customWidth="1"/>
    <col min="9023" max="9025" width="20.7109375" style="5" customWidth="1"/>
    <col min="9026" max="9213" width="8.85546875" style="5"/>
    <col min="9214" max="9214" width="6.140625" style="5" customWidth="1"/>
    <col min="9215" max="9215" width="20.28515625" style="5" customWidth="1"/>
    <col min="9216" max="9216" width="12.42578125" style="5" customWidth="1"/>
    <col min="9217" max="9217" width="13" style="5" customWidth="1"/>
    <col min="9218" max="9218" width="12.5703125" style="5" customWidth="1"/>
    <col min="9219" max="9232" width="11.7109375" style="5" customWidth="1"/>
    <col min="9233" max="9233" width="12.28515625" style="5" customWidth="1"/>
    <col min="9234" max="9234" width="11.7109375" style="5" customWidth="1"/>
    <col min="9235" max="9235" width="12.85546875" style="5" customWidth="1"/>
    <col min="9236" max="9236" width="11.7109375" style="5" customWidth="1"/>
    <col min="9237" max="9237" width="12.7109375" style="5" customWidth="1"/>
    <col min="9238" max="9238" width="11.7109375" style="5" customWidth="1"/>
    <col min="9239" max="9239" width="13" style="5" customWidth="1"/>
    <col min="9240" max="9251" width="11.7109375" style="5" customWidth="1"/>
    <col min="9252" max="9252" width="12.5703125" style="5" customWidth="1"/>
    <col min="9253" max="9253" width="11.7109375" style="5" customWidth="1"/>
    <col min="9254" max="9254" width="13" style="5" customWidth="1"/>
    <col min="9255" max="9260" width="11.7109375" style="5" customWidth="1"/>
    <col min="9261" max="9261" width="13.7109375" style="5" customWidth="1"/>
    <col min="9262" max="9262" width="13.140625" style="5" customWidth="1"/>
    <col min="9263" max="9266" width="13" style="5" customWidth="1"/>
    <col min="9267" max="9273" width="11.7109375" style="5" customWidth="1"/>
    <col min="9274" max="9274" width="10.85546875" style="5" customWidth="1"/>
    <col min="9275" max="9275" width="11.7109375" style="5" customWidth="1"/>
    <col min="9276" max="9278" width="22.7109375" style="5" customWidth="1"/>
    <col min="9279" max="9281" width="20.7109375" style="5" customWidth="1"/>
    <col min="9282" max="9469" width="8.85546875" style="5"/>
    <col min="9470" max="9470" width="6.140625" style="5" customWidth="1"/>
    <col min="9471" max="9471" width="20.28515625" style="5" customWidth="1"/>
    <col min="9472" max="9472" width="12.42578125" style="5" customWidth="1"/>
    <col min="9473" max="9473" width="13" style="5" customWidth="1"/>
    <col min="9474" max="9474" width="12.5703125" style="5" customWidth="1"/>
    <col min="9475" max="9488" width="11.7109375" style="5" customWidth="1"/>
    <col min="9489" max="9489" width="12.28515625" style="5" customWidth="1"/>
    <col min="9490" max="9490" width="11.7109375" style="5" customWidth="1"/>
    <col min="9491" max="9491" width="12.85546875" style="5" customWidth="1"/>
    <col min="9492" max="9492" width="11.7109375" style="5" customWidth="1"/>
    <col min="9493" max="9493" width="12.7109375" style="5" customWidth="1"/>
    <col min="9494" max="9494" width="11.7109375" style="5" customWidth="1"/>
    <col min="9495" max="9495" width="13" style="5" customWidth="1"/>
    <col min="9496" max="9507" width="11.7109375" style="5" customWidth="1"/>
    <col min="9508" max="9508" width="12.5703125" style="5" customWidth="1"/>
    <col min="9509" max="9509" width="11.7109375" style="5" customWidth="1"/>
    <col min="9510" max="9510" width="13" style="5" customWidth="1"/>
    <col min="9511" max="9516" width="11.7109375" style="5" customWidth="1"/>
    <col min="9517" max="9517" width="13.7109375" style="5" customWidth="1"/>
    <col min="9518" max="9518" width="13.140625" style="5" customWidth="1"/>
    <col min="9519" max="9522" width="13" style="5" customWidth="1"/>
    <col min="9523" max="9529" width="11.7109375" style="5" customWidth="1"/>
    <col min="9530" max="9530" width="10.85546875" style="5" customWidth="1"/>
    <col min="9531" max="9531" width="11.7109375" style="5" customWidth="1"/>
    <col min="9532" max="9534" width="22.7109375" style="5" customWidth="1"/>
    <col min="9535" max="9537" width="20.7109375" style="5" customWidth="1"/>
    <col min="9538" max="9725" width="8.85546875" style="5"/>
    <col min="9726" max="9726" width="6.140625" style="5" customWidth="1"/>
    <col min="9727" max="9727" width="20.28515625" style="5" customWidth="1"/>
    <col min="9728" max="9728" width="12.42578125" style="5" customWidth="1"/>
    <col min="9729" max="9729" width="13" style="5" customWidth="1"/>
    <col min="9730" max="9730" width="12.5703125" style="5" customWidth="1"/>
    <col min="9731" max="9744" width="11.7109375" style="5" customWidth="1"/>
    <col min="9745" max="9745" width="12.28515625" style="5" customWidth="1"/>
    <col min="9746" max="9746" width="11.7109375" style="5" customWidth="1"/>
    <col min="9747" max="9747" width="12.85546875" style="5" customWidth="1"/>
    <col min="9748" max="9748" width="11.7109375" style="5" customWidth="1"/>
    <col min="9749" max="9749" width="12.7109375" style="5" customWidth="1"/>
    <col min="9750" max="9750" width="11.7109375" style="5" customWidth="1"/>
    <col min="9751" max="9751" width="13" style="5" customWidth="1"/>
    <col min="9752" max="9763" width="11.7109375" style="5" customWidth="1"/>
    <col min="9764" max="9764" width="12.5703125" style="5" customWidth="1"/>
    <col min="9765" max="9765" width="11.7109375" style="5" customWidth="1"/>
    <col min="9766" max="9766" width="13" style="5" customWidth="1"/>
    <col min="9767" max="9772" width="11.7109375" style="5" customWidth="1"/>
    <col min="9773" max="9773" width="13.7109375" style="5" customWidth="1"/>
    <col min="9774" max="9774" width="13.140625" style="5" customWidth="1"/>
    <col min="9775" max="9778" width="13" style="5" customWidth="1"/>
    <col min="9779" max="9785" width="11.7109375" style="5" customWidth="1"/>
    <col min="9786" max="9786" width="10.85546875" style="5" customWidth="1"/>
    <col min="9787" max="9787" width="11.7109375" style="5" customWidth="1"/>
    <col min="9788" max="9790" width="22.7109375" style="5" customWidth="1"/>
    <col min="9791" max="9793" width="20.7109375" style="5" customWidth="1"/>
    <col min="9794" max="9981" width="8.85546875" style="5"/>
    <col min="9982" max="9982" width="6.140625" style="5" customWidth="1"/>
    <col min="9983" max="9983" width="20.28515625" style="5" customWidth="1"/>
    <col min="9984" max="9984" width="12.42578125" style="5" customWidth="1"/>
    <col min="9985" max="9985" width="13" style="5" customWidth="1"/>
    <col min="9986" max="9986" width="12.5703125" style="5" customWidth="1"/>
    <col min="9987" max="10000" width="11.7109375" style="5" customWidth="1"/>
    <col min="10001" max="10001" width="12.28515625" style="5" customWidth="1"/>
    <col min="10002" max="10002" width="11.7109375" style="5" customWidth="1"/>
    <col min="10003" max="10003" width="12.85546875" style="5" customWidth="1"/>
    <col min="10004" max="10004" width="11.7109375" style="5" customWidth="1"/>
    <col min="10005" max="10005" width="12.7109375" style="5" customWidth="1"/>
    <col min="10006" max="10006" width="11.7109375" style="5" customWidth="1"/>
    <col min="10007" max="10007" width="13" style="5" customWidth="1"/>
    <col min="10008" max="10019" width="11.7109375" style="5" customWidth="1"/>
    <col min="10020" max="10020" width="12.5703125" style="5" customWidth="1"/>
    <col min="10021" max="10021" width="11.7109375" style="5" customWidth="1"/>
    <col min="10022" max="10022" width="13" style="5" customWidth="1"/>
    <col min="10023" max="10028" width="11.7109375" style="5" customWidth="1"/>
    <col min="10029" max="10029" width="13.7109375" style="5" customWidth="1"/>
    <col min="10030" max="10030" width="13.140625" style="5" customWidth="1"/>
    <col min="10031" max="10034" width="13" style="5" customWidth="1"/>
    <col min="10035" max="10041" width="11.7109375" style="5" customWidth="1"/>
    <col min="10042" max="10042" width="10.85546875" style="5" customWidth="1"/>
    <col min="10043" max="10043" width="11.7109375" style="5" customWidth="1"/>
    <col min="10044" max="10046" width="22.7109375" style="5" customWidth="1"/>
    <col min="10047" max="10049" width="20.7109375" style="5" customWidth="1"/>
    <col min="10050" max="10237" width="8.85546875" style="5"/>
    <col min="10238" max="10238" width="6.140625" style="5" customWidth="1"/>
    <col min="10239" max="10239" width="20.28515625" style="5" customWidth="1"/>
    <col min="10240" max="10240" width="12.42578125" style="5" customWidth="1"/>
    <col min="10241" max="10241" width="13" style="5" customWidth="1"/>
    <col min="10242" max="10242" width="12.5703125" style="5" customWidth="1"/>
    <col min="10243" max="10256" width="11.7109375" style="5" customWidth="1"/>
    <col min="10257" max="10257" width="12.28515625" style="5" customWidth="1"/>
    <col min="10258" max="10258" width="11.7109375" style="5" customWidth="1"/>
    <col min="10259" max="10259" width="12.85546875" style="5" customWidth="1"/>
    <col min="10260" max="10260" width="11.7109375" style="5" customWidth="1"/>
    <col min="10261" max="10261" width="12.7109375" style="5" customWidth="1"/>
    <col min="10262" max="10262" width="11.7109375" style="5" customWidth="1"/>
    <col min="10263" max="10263" width="13" style="5" customWidth="1"/>
    <col min="10264" max="10275" width="11.7109375" style="5" customWidth="1"/>
    <col min="10276" max="10276" width="12.5703125" style="5" customWidth="1"/>
    <col min="10277" max="10277" width="11.7109375" style="5" customWidth="1"/>
    <col min="10278" max="10278" width="13" style="5" customWidth="1"/>
    <col min="10279" max="10284" width="11.7109375" style="5" customWidth="1"/>
    <col min="10285" max="10285" width="13.7109375" style="5" customWidth="1"/>
    <col min="10286" max="10286" width="13.140625" style="5" customWidth="1"/>
    <col min="10287" max="10290" width="13" style="5" customWidth="1"/>
    <col min="10291" max="10297" width="11.7109375" style="5" customWidth="1"/>
    <col min="10298" max="10298" width="10.85546875" style="5" customWidth="1"/>
    <col min="10299" max="10299" width="11.7109375" style="5" customWidth="1"/>
    <col min="10300" max="10302" width="22.7109375" style="5" customWidth="1"/>
    <col min="10303" max="10305" width="20.7109375" style="5" customWidth="1"/>
    <col min="10306" max="10493" width="8.85546875" style="5"/>
    <col min="10494" max="10494" width="6.140625" style="5" customWidth="1"/>
    <col min="10495" max="10495" width="20.28515625" style="5" customWidth="1"/>
    <col min="10496" max="10496" width="12.42578125" style="5" customWidth="1"/>
    <col min="10497" max="10497" width="13" style="5" customWidth="1"/>
    <col min="10498" max="10498" width="12.5703125" style="5" customWidth="1"/>
    <col min="10499" max="10512" width="11.7109375" style="5" customWidth="1"/>
    <col min="10513" max="10513" width="12.28515625" style="5" customWidth="1"/>
    <col min="10514" max="10514" width="11.7109375" style="5" customWidth="1"/>
    <col min="10515" max="10515" width="12.85546875" style="5" customWidth="1"/>
    <col min="10516" max="10516" width="11.7109375" style="5" customWidth="1"/>
    <col min="10517" max="10517" width="12.7109375" style="5" customWidth="1"/>
    <col min="10518" max="10518" width="11.7109375" style="5" customWidth="1"/>
    <col min="10519" max="10519" width="13" style="5" customWidth="1"/>
    <col min="10520" max="10531" width="11.7109375" style="5" customWidth="1"/>
    <col min="10532" max="10532" width="12.5703125" style="5" customWidth="1"/>
    <col min="10533" max="10533" width="11.7109375" style="5" customWidth="1"/>
    <col min="10534" max="10534" width="13" style="5" customWidth="1"/>
    <col min="10535" max="10540" width="11.7109375" style="5" customWidth="1"/>
    <col min="10541" max="10541" width="13.7109375" style="5" customWidth="1"/>
    <col min="10542" max="10542" width="13.140625" style="5" customWidth="1"/>
    <col min="10543" max="10546" width="13" style="5" customWidth="1"/>
    <col min="10547" max="10553" width="11.7109375" style="5" customWidth="1"/>
    <col min="10554" max="10554" width="10.85546875" style="5" customWidth="1"/>
    <col min="10555" max="10555" width="11.7109375" style="5" customWidth="1"/>
    <col min="10556" max="10558" width="22.7109375" style="5" customWidth="1"/>
    <col min="10559" max="10561" width="20.7109375" style="5" customWidth="1"/>
    <col min="10562" max="10749" width="8.85546875" style="5"/>
    <col min="10750" max="10750" width="6.140625" style="5" customWidth="1"/>
    <col min="10751" max="10751" width="20.28515625" style="5" customWidth="1"/>
    <col min="10752" max="10752" width="12.42578125" style="5" customWidth="1"/>
    <col min="10753" max="10753" width="13" style="5" customWidth="1"/>
    <col min="10754" max="10754" width="12.5703125" style="5" customWidth="1"/>
    <col min="10755" max="10768" width="11.7109375" style="5" customWidth="1"/>
    <col min="10769" max="10769" width="12.28515625" style="5" customWidth="1"/>
    <col min="10770" max="10770" width="11.7109375" style="5" customWidth="1"/>
    <col min="10771" max="10771" width="12.85546875" style="5" customWidth="1"/>
    <col min="10772" max="10772" width="11.7109375" style="5" customWidth="1"/>
    <col min="10773" max="10773" width="12.7109375" style="5" customWidth="1"/>
    <col min="10774" max="10774" width="11.7109375" style="5" customWidth="1"/>
    <col min="10775" max="10775" width="13" style="5" customWidth="1"/>
    <col min="10776" max="10787" width="11.7109375" style="5" customWidth="1"/>
    <col min="10788" max="10788" width="12.5703125" style="5" customWidth="1"/>
    <col min="10789" max="10789" width="11.7109375" style="5" customWidth="1"/>
    <col min="10790" max="10790" width="13" style="5" customWidth="1"/>
    <col min="10791" max="10796" width="11.7109375" style="5" customWidth="1"/>
    <col min="10797" max="10797" width="13.7109375" style="5" customWidth="1"/>
    <col min="10798" max="10798" width="13.140625" style="5" customWidth="1"/>
    <col min="10799" max="10802" width="13" style="5" customWidth="1"/>
    <col min="10803" max="10809" width="11.7109375" style="5" customWidth="1"/>
    <col min="10810" max="10810" width="10.85546875" style="5" customWidth="1"/>
    <col min="10811" max="10811" width="11.7109375" style="5" customWidth="1"/>
    <col min="10812" max="10814" width="22.7109375" style="5" customWidth="1"/>
    <col min="10815" max="10817" width="20.7109375" style="5" customWidth="1"/>
    <col min="10818" max="11005" width="8.85546875" style="5"/>
    <col min="11006" max="11006" width="6.140625" style="5" customWidth="1"/>
    <col min="11007" max="11007" width="20.28515625" style="5" customWidth="1"/>
    <col min="11008" max="11008" width="12.42578125" style="5" customWidth="1"/>
    <col min="11009" max="11009" width="13" style="5" customWidth="1"/>
    <col min="11010" max="11010" width="12.5703125" style="5" customWidth="1"/>
    <col min="11011" max="11024" width="11.7109375" style="5" customWidth="1"/>
    <col min="11025" max="11025" width="12.28515625" style="5" customWidth="1"/>
    <col min="11026" max="11026" width="11.7109375" style="5" customWidth="1"/>
    <col min="11027" max="11027" width="12.85546875" style="5" customWidth="1"/>
    <col min="11028" max="11028" width="11.7109375" style="5" customWidth="1"/>
    <col min="11029" max="11029" width="12.7109375" style="5" customWidth="1"/>
    <col min="11030" max="11030" width="11.7109375" style="5" customWidth="1"/>
    <col min="11031" max="11031" width="13" style="5" customWidth="1"/>
    <col min="11032" max="11043" width="11.7109375" style="5" customWidth="1"/>
    <col min="11044" max="11044" width="12.5703125" style="5" customWidth="1"/>
    <col min="11045" max="11045" width="11.7109375" style="5" customWidth="1"/>
    <col min="11046" max="11046" width="13" style="5" customWidth="1"/>
    <col min="11047" max="11052" width="11.7109375" style="5" customWidth="1"/>
    <col min="11053" max="11053" width="13.7109375" style="5" customWidth="1"/>
    <col min="11054" max="11054" width="13.140625" style="5" customWidth="1"/>
    <col min="11055" max="11058" width="13" style="5" customWidth="1"/>
    <col min="11059" max="11065" width="11.7109375" style="5" customWidth="1"/>
    <col min="11066" max="11066" width="10.85546875" style="5" customWidth="1"/>
    <col min="11067" max="11067" width="11.7109375" style="5" customWidth="1"/>
    <col min="11068" max="11070" width="22.7109375" style="5" customWidth="1"/>
    <col min="11071" max="11073" width="20.7109375" style="5" customWidth="1"/>
    <col min="11074" max="11261" width="8.85546875" style="5"/>
    <col min="11262" max="11262" width="6.140625" style="5" customWidth="1"/>
    <col min="11263" max="11263" width="20.28515625" style="5" customWidth="1"/>
    <col min="11264" max="11264" width="12.42578125" style="5" customWidth="1"/>
    <col min="11265" max="11265" width="13" style="5" customWidth="1"/>
    <col min="11266" max="11266" width="12.5703125" style="5" customWidth="1"/>
    <col min="11267" max="11280" width="11.7109375" style="5" customWidth="1"/>
    <col min="11281" max="11281" width="12.28515625" style="5" customWidth="1"/>
    <col min="11282" max="11282" width="11.7109375" style="5" customWidth="1"/>
    <col min="11283" max="11283" width="12.85546875" style="5" customWidth="1"/>
    <col min="11284" max="11284" width="11.7109375" style="5" customWidth="1"/>
    <col min="11285" max="11285" width="12.7109375" style="5" customWidth="1"/>
    <col min="11286" max="11286" width="11.7109375" style="5" customWidth="1"/>
    <col min="11287" max="11287" width="13" style="5" customWidth="1"/>
    <col min="11288" max="11299" width="11.7109375" style="5" customWidth="1"/>
    <col min="11300" max="11300" width="12.5703125" style="5" customWidth="1"/>
    <col min="11301" max="11301" width="11.7109375" style="5" customWidth="1"/>
    <col min="11302" max="11302" width="13" style="5" customWidth="1"/>
    <col min="11303" max="11308" width="11.7109375" style="5" customWidth="1"/>
    <col min="11309" max="11309" width="13.7109375" style="5" customWidth="1"/>
    <col min="11310" max="11310" width="13.140625" style="5" customWidth="1"/>
    <col min="11311" max="11314" width="13" style="5" customWidth="1"/>
    <col min="11315" max="11321" width="11.7109375" style="5" customWidth="1"/>
    <col min="11322" max="11322" width="10.85546875" style="5" customWidth="1"/>
    <col min="11323" max="11323" width="11.7109375" style="5" customWidth="1"/>
    <col min="11324" max="11326" width="22.7109375" style="5" customWidth="1"/>
    <col min="11327" max="11329" width="20.7109375" style="5" customWidth="1"/>
    <col min="11330" max="11517" width="8.85546875" style="5"/>
    <col min="11518" max="11518" width="6.140625" style="5" customWidth="1"/>
    <col min="11519" max="11519" width="20.28515625" style="5" customWidth="1"/>
    <col min="11520" max="11520" width="12.42578125" style="5" customWidth="1"/>
    <col min="11521" max="11521" width="13" style="5" customWidth="1"/>
    <col min="11522" max="11522" width="12.5703125" style="5" customWidth="1"/>
    <col min="11523" max="11536" width="11.7109375" style="5" customWidth="1"/>
    <col min="11537" max="11537" width="12.28515625" style="5" customWidth="1"/>
    <col min="11538" max="11538" width="11.7109375" style="5" customWidth="1"/>
    <col min="11539" max="11539" width="12.85546875" style="5" customWidth="1"/>
    <col min="11540" max="11540" width="11.7109375" style="5" customWidth="1"/>
    <col min="11541" max="11541" width="12.7109375" style="5" customWidth="1"/>
    <col min="11542" max="11542" width="11.7109375" style="5" customWidth="1"/>
    <col min="11543" max="11543" width="13" style="5" customWidth="1"/>
    <col min="11544" max="11555" width="11.7109375" style="5" customWidth="1"/>
    <col min="11556" max="11556" width="12.5703125" style="5" customWidth="1"/>
    <col min="11557" max="11557" width="11.7109375" style="5" customWidth="1"/>
    <col min="11558" max="11558" width="13" style="5" customWidth="1"/>
    <col min="11559" max="11564" width="11.7109375" style="5" customWidth="1"/>
    <col min="11565" max="11565" width="13.7109375" style="5" customWidth="1"/>
    <col min="11566" max="11566" width="13.140625" style="5" customWidth="1"/>
    <col min="11567" max="11570" width="13" style="5" customWidth="1"/>
    <col min="11571" max="11577" width="11.7109375" style="5" customWidth="1"/>
    <col min="11578" max="11578" width="10.85546875" style="5" customWidth="1"/>
    <col min="11579" max="11579" width="11.7109375" style="5" customWidth="1"/>
    <col min="11580" max="11582" width="22.7109375" style="5" customWidth="1"/>
    <col min="11583" max="11585" width="20.7109375" style="5" customWidth="1"/>
    <col min="11586" max="11773" width="8.85546875" style="5"/>
    <col min="11774" max="11774" width="6.140625" style="5" customWidth="1"/>
    <col min="11775" max="11775" width="20.28515625" style="5" customWidth="1"/>
    <col min="11776" max="11776" width="12.42578125" style="5" customWidth="1"/>
    <col min="11777" max="11777" width="13" style="5" customWidth="1"/>
    <col min="11778" max="11778" width="12.5703125" style="5" customWidth="1"/>
    <col min="11779" max="11792" width="11.7109375" style="5" customWidth="1"/>
    <col min="11793" max="11793" width="12.28515625" style="5" customWidth="1"/>
    <col min="11794" max="11794" width="11.7109375" style="5" customWidth="1"/>
    <col min="11795" max="11795" width="12.85546875" style="5" customWidth="1"/>
    <col min="11796" max="11796" width="11.7109375" style="5" customWidth="1"/>
    <col min="11797" max="11797" width="12.7109375" style="5" customWidth="1"/>
    <col min="11798" max="11798" width="11.7109375" style="5" customWidth="1"/>
    <col min="11799" max="11799" width="13" style="5" customWidth="1"/>
    <col min="11800" max="11811" width="11.7109375" style="5" customWidth="1"/>
    <col min="11812" max="11812" width="12.5703125" style="5" customWidth="1"/>
    <col min="11813" max="11813" width="11.7109375" style="5" customWidth="1"/>
    <col min="11814" max="11814" width="13" style="5" customWidth="1"/>
    <col min="11815" max="11820" width="11.7109375" style="5" customWidth="1"/>
    <col min="11821" max="11821" width="13.7109375" style="5" customWidth="1"/>
    <col min="11822" max="11822" width="13.140625" style="5" customWidth="1"/>
    <col min="11823" max="11826" width="13" style="5" customWidth="1"/>
    <col min="11827" max="11833" width="11.7109375" style="5" customWidth="1"/>
    <col min="11834" max="11834" width="10.85546875" style="5" customWidth="1"/>
    <col min="11835" max="11835" width="11.7109375" style="5" customWidth="1"/>
    <col min="11836" max="11838" width="22.7109375" style="5" customWidth="1"/>
    <col min="11839" max="11841" width="20.7109375" style="5" customWidth="1"/>
    <col min="11842" max="12029" width="8.85546875" style="5"/>
    <col min="12030" max="12030" width="6.140625" style="5" customWidth="1"/>
    <col min="12031" max="12031" width="20.28515625" style="5" customWidth="1"/>
    <col min="12032" max="12032" width="12.42578125" style="5" customWidth="1"/>
    <col min="12033" max="12033" width="13" style="5" customWidth="1"/>
    <col min="12034" max="12034" width="12.5703125" style="5" customWidth="1"/>
    <col min="12035" max="12048" width="11.7109375" style="5" customWidth="1"/>
    <col min="12049" max="12049" width="12.28515625" style="5" customWidth="1"/>
    <col min="12050" max="12050" width="11.7109375" style="5" customWidth="1"/>
    <col min="12051" max="12051" width="12.85546875" style="5" customWidth="1"/>
    <col min="12052" max="12052" width="11.7109375" style="5" customWidth="1"/>
    <col min="12053" max="12053" width="12.7109375" style="5" customWidth="1"/>
    <col min="12054" max="12054" width="11.7109375" style="5" customWidth="1"/>
    <col min="12055" max="12055" width="13" style="5" customWidth="1"/>
    <col min="12056" max="12067" width="11.7109375" style="5" customWidth="1"/>
    <col min="12068" max="12068" width="12.5703125" style="5" customWidth="1"/>
    <col min="12069" max="12069" width="11.7109375" style="5" customWidth="1"/>
    <col min="12070" max="12070" width="13" style="5" customWidth="1"/>
    <col min="12071" max="12076" width="11.7109375" style="5" customWidth="1"/>
    <col min="12077" max="12077" width="13.7109375" style="5" customWidth="1"/>
    <col min="12078" max="12078" width="13.140625" style="5" customWidth="1"/>
    <col min="12079" max="12082" width="13" style="5" customWidth="1"/>
    <col min="12083" max="12089" width="11.7109375" style="5" customWidth="1"/>
    <col min="12090" max="12090" width="10.85546875" style="5" customWidth="1"/>
    <col min="12091" max="12091" width="11.7109375" style="5" customWidth="1"/>
    <col min="12092" max="12094" width="22.7109375" style="5" customWidth="1"/>
    <col min="12095" max="12097" width="20.7109375" style="5" customWidth="1"/>
    <col min="12098" max="12285" width="8.85546875" style="5"/>
    <col min="12286" max="12286" width="6.140625" style="5" customWidth="1"/>
    <col min="12287" max="12287" width="20.28515625" style="5" customWidth="1"/>
    <col min="12288" max="12288" width="12.42578125" style="5" customWidth="1"/>
    <col min="12289" max="12289" width="13" style="5" customWidth="1"/>
    <col min="12290" max="12290" width="12.5703125" style="5" customWidth="1"/>
    <col min="12291" max="12304" width="11.7109375" style="5" customWidth="1"/>
    <col min="12305" max="12305" width="12.28515625" style="5" customWidth="1"/>
    <col min="12306" max="12306" width="11.7109375" style="5" customWidth="1"/>
    <col min="12307" max="12307" width="12.85546875" style="5" customWidth="1"/>
    <col min="12308" max="12308" width="11.7109375" style="5" customWidth="1"/>
    <col min="12309" max="12309" width="12.7109375" style="5" customWidth="1"/>
    <col min="12310" max="12310" width="11.7109375" style="5" customWidth="1"/>
    <col min="12311" max="12311" width="13" style="5" customWidth="1"/>
    <col min="12312" max="12323" width="11.7109375" style="5" customWidth="1"/>
    <col min="12324" max="12324" width="12.5703125" style="5" customWidth="1"/>
    <col min="12325" max="12325" width="11.7109375" style="5" customWidth="1"/>
    <col min="12326" max="12326" width="13" style="5" customWidth="1"/>
    <col min="12327" max="12332" width="11.7109375" style="5" customWidth="1"/>
    <col min="12333" max="12333" width="13.7109375" style="5" customWidth="1"/>
    <col min="12334" max="12334" width="13.140625" style="5" customWidth="1"/>
    <col min="12335" max="12338" width="13" style="5" customWidth="1"/>
    <col min="12339" max="12345" width="11.7109375" style="5" customWidth="1"/>
    <col min="12346" max="12346" width="10.85546875" style="5" customWidth="1"/>
    <col min="12347" max="12347" width="11.7109375" style="5" customWidth="1"/>
    <col min="12348" max="12350" width="22.7109375" style="5" customWidth="1"/>
    <col min="12351" max="12353" width="20.7109375" style="5" customWidth="1"/>
    <col min="12354" max="12541" width="8.85546875" style="5"/>
    <col min="12542" max="12542" width="6.140625" style="5" customWidth="1"/>
    <col min="12543" max="12543" width="20.28515625" style="5" customWidth="1"/>
    <col min="12544" max="12544" width="12.42578125" style="5" customWidth="1"/>
    <col min="12545" max="12545" width="13" style="5" customWidth="1"/>
    <col min="12546" max="12546" width="12.5703125" style="5" customWidth="1"/>
    <col min="12547" max="12560" width="11.7109375" style="5" customWidth="1"/>
    <col min="12561" max="12561" width="12.28515625" style="5" customWidth="1"/>
    <col min="12562" max="12562" width="11.7109375" style="5" customWidth="1"/>
    <col min="12563" max="12563" width="12.85546875" style="5" customWidth="1"/>
    <col min="12564" max="12564" width="11.7109375" style="5" customWidth="1"/>
    <col min="12565" max="12565" width="12.7109375" style="5" customWidth="1"/>
    <col min="12566" max="12566" width="11.7109375" style="5" customWidth="1"/>
    <col min="12567" max="12567" width="13" style="5" customWidth="1"/>
    <col min="12568" max="12579" width="11.7109375" style="5" customWidth="1"/>
    <col min="12580" max="12580" width="12.5703125" style="5" customWidth="1"/>
    <col min="12581" max="12581" width="11.7109375" style="5" customWidth="1"/>
    <col min="12582" max="12582" width="13" style="5" customWidth="1"/>
    <col min="12583" max="12588" width="11.7109375" style="5" customWidth="1"/>
    <col min="12589" max="12589" width="13.7109375" style="5" customWidth="1"/>
    <col min="12590" max="12590" width="13.140625" style="5" customWidth="1"/>
    <col min="12591" max="12594" width="13" style="5" customWidth="1"/>
    <col min="12595" max="12601" width="11.7109375" style="5" customWidth="1"/>
    <col min="12602" max="12602" width="10.85546875" style="5" customWidth="1"/>
    <col min="12603" max="12603" width="11.7109375" style="5" customWidth="1"/>
    <col min="12604" max="12606" width="22.7109375" style="5" customWidth="1"/>
    <col min="12607" max="12609" width="20.7109375" style="5" customWidth="1"/>
    <col min="12610" max="12797" width="8.85546875" style="5"/>
    <col min="12798" max="12798" width="6.140625" style="5" customWidth="1"/>
    <col min="12799" max="12799" width="20.28515625" style="5" customWidth="1"/>
    <col min="12800" max="12800" width="12.42578125" style="5" customWidth="1"/>
    <col min="12801" max="12801" width="13" style="5" customWidth="1"/>
    <col min="12802" max="12802" width="12.5703125" style="5" customWidth="1"/>
    <col min="12803" max="12816" width="11.7109375" style="5" customWidth="1"/>
    <col min="12817" max="12817" width="12.28515625" style="5" customWidth="1"/>
    <col min="12818" max="12818" width="11.7109375" style="5" customWidth="1"/>
    <col min="12819" max="12819" width="12.85546875" style="5" customWidth="1"/>
    <col min="12820" max="12820" width="11.7109375" style="5" customWidth="1"/>
    <col min="12821" max="12821" width="12.7109375" style="5" customWidth="1"/>
    <col min="12822" max="12822" width="11.7109375" style="5" customWidth="1"/>
    <col min="12823" max="12823" width="13" style="5" customWidth="1"/>
    <col min="12824" max="12835" width="11.7109375" style="5" customWidth="1"/>
    <col min="12836" max="12836" width="12.5703125" style="5" customWidth="1"/>
    <col min="12837" max="12837" width="11.7109375" style="5" customWidth="1"/>
    <col min="12838" max="12838" width="13" style="5" customWidth="1"/>
    <col min="12839" max="12844" width="11.7109375" style="5" customWidth="1"/>
    <col min="12845" max="12845" width="13.7109375" style="5" customWidth="1"/>
    <col min="12846" max="12846" width="13.140625" style="5" customWidth="1"/>
    <col min="12847" max="12850" width="13" style="5" customWidth="1"/>
    <col min="12851" max="12857" width="11.7109375" style="5" customWidth="1"/>
    <col min="12858" max="12858" width="10.85546875" style="5" customWidth="1"/>
    <col min="12859" max="12859" width="11.7109375" style="5" customWidth="1"/>
    <col min="12860" max="12862" width="22.7109375" style="5" customWidth="1"/>
    <col min="12863" max="12865" width="20.7109375" style="5" customWidth="1"/>
    <col min="12866" max="13053" width="8.85546875" style="5"/>
    <col min="13054" max="13054" width="6.140625" style="5" customWidth="1"/>
    <col min="13055" max="13055" width="20.28515625" style="5" customWidth="1"/>
    <col min="13056" max="13056" width="12.42578125" style="5" customWidth="1"/>
    <col min="13057" max="13057" width="13" style="5" customWidth="1"/>
    <col min="13058" max="13058" width="12.5703125" style="5" customWidth="1"/>
    <col min="13059" max="13072" width="11.7109375" style="5" customWidth="1"/>
    <col min="13073" max="13073" width="12.28515625" style="5" customWidth="1"/>
    <col min="13074" max="13074" width="11.7109375" style="5" customWidth="1"/>
    <col min="13075" max="13075" width="12.85546875" style="5" customWidth="1"/>
    <col min="13076" max="13076" width="11.7109375" style="5" customWidth="1"/>
    <col min="13077" max="13077" width="12.7109375" style="5" customWidth="1"/>
    <col min="13078" max="13078" width="11.7109375" style="5" customWidth="1"/>
    <col min="13079" max="13079" width="13" style="5" customWidth="1"/>
    <col min="13080" max="13091" width="11.7109375" style="5" customWidth="1"/>
    <col min="13092" max="13092" width="12.5703125" style="5" customWidth="1"/>
    <col min="13093" max="13093" width="11.7109375" style="5" customWidth="1"/>
    <col min="13094" max="13094" width="13" style="5" customWidth="1"/>
    <col min="13095" max="13100" width="11.7109375" style="5" customWidth="1"/>
    <col min="13101" max="13101" width="13.7109375" style="5" customWidth="1"/>
    <col min="13102" max="13102" width="13.140625" style="5" customWidth="1"/>
    <col min="13103" max="13106" width="13" style="5" customWidth="1"/>
    <col min="13107" max="13113" width="11.7109375" style="5" customWidth="1"/>
    <col min="13114" max="13114" width="10.85546875" style="5" customWidth="1"/>
    <col min="13115" max="13115" width="11.7109375" style="5" customWidth="1"/>
    <col min="13116" max="13118" width="22.7109375" style="5" customWidth="1"/>
    <col min="13119" max="13121" width="20.7109375" style="5" customWidth="1"/>
    <col min="13122" max="13309" width="8.85546875" style="5"/>
    <col min="13310" max="13310" width="6.140625" style="5" customWidth="1"/>
    <col min="13311" max="13311" width="20.28515625" style="5" customWidth="1"/>
    <col min="13312" max="13312" width="12.42578125" style="5" customWidth="1"/>
    <col min="13313" max="13313" width="13" style="5" customWidth="1"/>
    <col min="13314" max="13314" width="12.5703125" style="5" customWidth="1"/>
    <col min="13315" max="13328" width="11.7109375" style="5" customWidth="1"/>
    <col min="13329" max="13329" width="12.28515625" style="5" customWidth="1"/>
    <col min="13330" max="13330" width="11.7109375" style="5" customWidth="1"/>
    <col min="13331" max="13331" width="12.85546875" style="5" customWidth="1"/>
    <col min="13332" max="13332" width="11.7109375" style="5" customWidth="1"/>
    <col min="13333" max="13333" width="12.7109375" style="5" customWidth="1"/>
    <col min="13334" max="13334" width="11.7109375" style="5" customWidth="1"/>
    <col min="13335" max="13335" width="13" style="5" customWidth="1"/>
    <col min="13336" max="13347" width="11.7109375" style="5" customWidth="1"/>
    <col min="13348" max="13348" width="12.5703125" style="5" customWidth="1"/>
    <col min="13349" max="13349" width="11.7109375" style="5" customWidth="1"/>
    <col min="13350" max="13350" width="13" style="5" customWidth="1"/>
    <col min="13351" max="13356" width="11.7109375" style="5" customWidth="1"/>
    <col min="13357" max="13357" width="13.7109375" style="5" customWidth="1"/>
    <col min="13358" max="13358" width="13.140625" style="5" customWidth="1"/>
    <col min="13359" max="13362" width="13" style="5" customWidth="1"/>
    <col min="13363" max="13369" width="11.7109375" style="5" customWidth="1"/>
    <col min="13370" max="13370" width="10.85546875" style="5" customWidth="1"/>
    <col min="13371" max="13371" width="11.7109375" style="5" customWidth="1"/>
    <col min="13372" max="13374" width="22.7109375" style="5" customWidth="1"/>
    <col min="13375" max="13377" width="20.7109375" style="5" customWidth="1"/>
    <col min="13378" max="13565" width="8.85546875" style="5"/>
    <col min="13566" max="13566" width="6.140625" style="5" customWidth="1"/>
    <col min="13567" max="13567" width="20.28515625" style="5" customWidth="1"/>
    <col min="13568" max="13568" width="12.42578125" style="5" customWidth="1"/>
    <col min="13569" max="13569" width="13" style="5" customWidth="1"/>
    <col min="13570" max="13570" width="12.5703125" style="5" customWidth="1"/>
    <col min="13571" max="13584" width="11.7109375" style="5" customWidth="1"/>
    <col min="13585" max="13585" width="12.28515625" style="5" customWidth="1"/>
    <col min="13586" max="13586" width="11.7109375" style="5" customWidth="1"/>
    <col min="13587" max="13587" width="12.85546875" style="5" customWidth="1"/>
    <col min="13588" max="13588" width="11.7109375" style="5" customWidth="1"/>
    <col min="13589" max="13589" width="12.7109375" style="5" customWidth="1"/>
    <col min="13590" max="13590" width="11.7109375" style="5" customWidth="1"/>
    <col min="13591" max="13591" width="13" style="5" customWidth="1"/>
    <col min="13592" max="13603" width="11.7109375" style="5" customWidth="1"/>
    <col min="13604" max="13604" width="12.5703125" style="5" customWidth="1"/>
    <col min="13605" max="13605" width="11.7109375" style="5" customWidth="1"/>
    <col min="13606" max="13606" width="13" style="5" customWidth="1"/>
    <col min="13607" max="13612" width="11.7109375" style="5" customWidth="1"/>
    <col min="13613" max="13613" width="13.7109375" style="5" customWidth="1"/>
    <col min="13614" max="13614" width="13.140625" style="5" customWidth="1"/>
    <col min="13615" max="13618" width="13" style="5" customWidth="1"/>
    <col min="13619" max="13625" width="11.7109375" style="5" customWidth="1"/>
    <col min="13626" max="13626" width="10.85546875" style="5" customWidth="1"/>
    <col min="13627" max="13627" width="11.7109375" style="5" customWidth="1"/>
    <col min="13628" max="13630" width="22.7109375" style="5" customWidth="1"/>
    <col min="13631" max="13633" width="20.7109375" style="5" customWidth="1"/>
    <col min="13634" max="13821" width="8.85546875" style="5"/>
    <col min="13822" max="13822" width="6.140625" style="5" customWidth="1"/>
    <col min="13823" max="13823" width="20.28515625" style="5" customWidth="1"/>
    <col min="13824" max="13824" width="12.42578125" style="5" customWidth="1"/>
    <col min="13825" max="13825" width="13" style="5" customWidth="1"/>
    <col min="13826" max="13826" width="12.5703125" style="5" customWidth="1"/>
    <col min="13827" max="13840" width="11.7109375" style="5" customWidth="1"/>
    <col min="13841" max="13841" width="12.28515625" style="5" customWidth="1"/>
    <col min="13842" max="13842" width="11.7109375" style="5" customWidth="1"/>
    <col min="13843" max="13843" width="12.85546875" style="5" customWidth="1"/>
    <col min="13844" max="13844" width="11.7109375" style="5" customWidth="1"/>
    <col min="13845" max="13845" width="12.7109375" style="5" customWidth="1"/>
    <col min="13846" max="13846" width="11.7109375" style="5" customWidth="1"/>
    <col min="13847" max="13847" width="13" style="5" customWidth="1"/>
    <col min="13848" max="13859" width="11.7109375" style="5" customWidth="1"/>
    <col min="13860" max="13860" width="12.5703125" style="5" customWidth="1"/>
    <col min="13861" max="13861" width="11.7109375" style="5" customWidth="1"/>
    <col min="13862" max="13862" width="13" style="5" customWidth="1"/>
    <col min="13863" max="13868" width="11.7109375" style="5" customWidth="1"/>
    <col min="13869" max="13869" width="13.7109375" style="5" customWidth="1"/>
    <col min="13870" max="13870" width="13.140625" style="5" customWidth="1"/>
    <col min="13871" max="13874" width="13" style="5" customWidth="1"/>
    <col min="13875" max="13881" width="11.7109375" style="5" customWidth="1"/>
    <col min="13882" max="13882" width="10.85546875" style="5" customWidth="1"/>
    <col min="13883" max="13883" width="11.7109375" style="5" customWidth="1"/>
    <col min="13884" max="13886" width="22.7109375" style="5" customWidth="1"/>
    <col min="13887" max="13889" width="20.7109375" style="5" customWidth="1"/>
    <col min="13890" max="14077" width="8.85546875" style="5"/>
    <col min="14078" max="14078" width="6.140625" style="5" customWidth="1"/>
    <col min="14079" max="14079" width="20.28515625" style="5" customWidth="1"/>
    <col min="14080" max="14080" width="12.42578125" style="5" customWidth="1"/>
    <col min="14081" max="14081" width="13" style="5" customWidth="1"/>
    <col min="14082" max="14082" width="12.5703125" style="5" customWidth="1"/>
    <col min="14083" max="14096" width="11.7109375" style="5" customWidth="1"/>
    <col min="14097" max="14097" width="12.28515625" style="5" customWidth="1"/>
    <col min="14098" max="14098" width="11.7109375" style="5" customWidth="1"/>
    <col min="14099" max="14099" width="12.85546875" style="5" customWidth="1"/>
    <col min="14100" max="14100" width="11.7109375" style="5" customWidth="1"/>
    <col min="14101" max="14101" width="12.7109375" style="5" customWidth="1"/>
    <col min="14102" max="14102" width="11.7109375" style="5" customWidth="1"/>
    <col min="14103" max="14103" width="13" style="5" customWidth="1"/>
    <col min="14104" max="14115" width="11.7109375" style="5" customWidth="1"/>
    <col min="14116" max="14116" width="12.5703125" style="5" customWidth="1"/>
    <col min="14117" max="14117" width="11.7109375" style="5" customWidth="1"/>
    <col min="14118" max="14118" width="13" style="5" customWidth="1"/>
    <col min="14119" max="14124" width="11.7109375" style="5" customWidth="1"/>
    <col min="14125" max="14125" width="13.7109375" style="5" customWidth="1"/>
    <col min="14126" max="14126" width="13.140625" style="5" customWidth="1"/>
    <col min="14127" max="14130" width="13" style="5" customWidth="1"/>
    <col min="14131" max="14137" width="11.7109375" style="5" customWidth="1"/>
    <col min="14138" max="14138" width="10.85546875" style="5" customWidth="1"/>
    <col min="14139" max="14139" width="11.7109375" style="5" customWidth="1"/>
    <col min="14140" max="14142" width="22.7109375" style="5" customWidth="1"/>
    <col min="14143" max="14145" width="20.7109375" style="5" customWidth="1"/>
    <col min="14146" max="14333" width="8.85546875" style="5"/>
    <col min="14334" max="14334" width="6.140625" style="5" customWidth="1"/>
    <col min="14335" max="14335" width="20.28515625" style="5" customWidth="1"/>
    <col min="14336" max="14336" width="12.42578125" style="5" customWidth="1"/>
    <col min="14337" max="14337" width="13" style="5" customWidth="1"/>
    <col min="14338" max="14338" width="12.5703125" style="5" customWidth="1"/>
    <col min="14339" max="14352" width="11.7109375" style="5" customWidth="1"/>
    <col min="14353" max="14353" width="12.28515625" style="5" customWidth="1"/>
    <col min="14354" max="14354" width="11.7109375" style="5" customWidth="1"/>
    <col min="14355" max="14355" width="12.85546875" style="5" customWidth="1"/>
    <col min="14356" max="14356" width="11.7109375" style="5" customWidth="1"/>
    <col min="14357" max="14357" width="12.7109375" style="5" customWidth="1"/>
    <col min="14358" max="14358" width="11.7109375" style="5" customWidth="1"/>
    <col min="14359" max="14359" width="13" style="5" customWidth="1"/>
    <col min="14360" max="14371" width="11.7109375" style="5" customWidth="1"/>
    <col min="14372" max="14372" width="12.5703125" style="5" customWidth="1"/>
    <col min="14373" max="14373" width="11.7109375" style="5" customWidth="1"/>
    <col min="14374" max="14374" width="13" style="5" customWidth="1"/>
    <col min="14375" max="14380" width="11.7109375" style="5" customWidth="1"/>
    <col min="14381" max="14381" width="13.7109375" style="5" customWidth="1"/>
    <col min="14382" max="14382" width="13.140625" style="5" customWidth="1"/>
    <col min="14383" max="14386" width="13" style="5" customWidth="1"/>
    <col min="14387" max="14393" width="11.7109375" style="5" customWidth="1"/>
    <col min="14394" max="14394" width="10.85546875" style="5" customWidth="1"/>
    <col min="14395" max="14395" width="11.7109375" style="5" customWidth="1"/>
    <col min="14396" max="14398" width="22.7109375" style="5" customWidth="1"/>
    <col min="14399" max="14401" width="20.7109375" style="5" customWidth="1"/>
    <col min="14402" max="14589" width="8.85546875" style="5"/>
    <col min="14590" max="14590" width="6.140625" style="5" customWidth="1"/>
    <col min="14591" max="14591" width="20.28515625" style="5" customWidth="1"/>
    <col min="14592" max="14592" width="12.42578125" style="5" customWidth="1"/>
    <col min="14593" max="14593" width="13" style="5" customWidth="1"/>
    <col min="14594" max="14594" width="12.5703125" style="5" customWidth="1"/>
    <col min="14595" max="14608" width="11.7109375" style="5" customWidth="1"/>
    <col min="14609" max="14609" width="12.28515625" style="5" customWidth="1"/>
    <col min="14610" max="14610" width="11.7109375" style="5" customWidth="1"/>
    <col min="14611" max="14611" width="12.85546875" style="5" customWidth="1"/>
    <col min="14612" max="14612" width="11.7109375" style="5" customWidth="1"/>
    <col min="14613" max="14613" width="12.7109375" style="5" customWidth="1"/>
    <col min="14614" max="14614" width="11.7109375" style="5" customWidth="1"/>
    <col min="14615" max="14615" width="13" style="5" customWidth="1"/>
    <col min="14616" max="14627" width="11.7109375" style="5" customWidth="1"/>
    <col min="14628" max="14628" width="12.5703125" style="5" customWidth="1"/>
    <col min="14629" max="14629" width="11.7109375" style="5" customWidth="1"/>
    <col min="14630" max="14630" width="13" style="5" customWidth="1"/>
    <col min="14631" max="14636" width="11.7109375" style="5" customWidth="1"/>
    <col min="14637" max="14637" width="13.7109375" style="5" customWidth="1"/>
    <col min="14638" max="14638" width="13.140625" style="5" customWidth="1"/>
    <col min="14639" max="14642" width="13" style="5" customWidth="1"/>
    <col min="14643" max="14649" width="11.7109375" style="5" customWidth="1"/>
    <col min="14650" max="14650" width="10.85546875" style="5" customWidth="1"/>
    <col min="14651" max="14651" width="11.7109375" style="5" customWidth="1"/>
    <col min="14652" max="14654" width="22.7109375" style="5" customWidth="1"/>
    <col min="14655" max="14657" width="20.7109375" style="5" customWidth="1"/>
    <col min="14658" max="14845" width="8.85546875" style="5"/>
    <col min="14846" max="14846" width="6.140625" style="5" customWidth="1"/>
    <col min="14847" max="14847" width="20.28515625" style="5" customWidth="1"/>
    <col min="14848" max="14848" width="12.42578125" style="5" customWidth="1"/>
    <col min="14849" max="14849" width="13" style="5" customWidth="1"/>
    <col min="14850" max="14850" width="12.5703125" style="5" customWidth="1"/>
    <col min="14851" max="14864" width="11.7109375" style="5" customWidth="1"/>
    <col min="14865" max="14865" width="12.28515625" style="5" customWidth="1"/>
    <col min="14866" max="14866" width="11.7109375" style="5" customWidth="1"/>
    <col min="14867" max="14867" width="12.85546875" style="5" customWidth="1"/>
    <col min="14868" max="14868" width="11.7109375" style="5" customWidth="1"/>
    <col min="14869" max="14869" width="12.7109375" style="5" customWidth="1"/>
    <col min="14870" max="14870" width="11.7109375" style="5" customWidth="1"/>
    <col min="14871" max="14871" width="13" style="5" customWidth="1"/>
    <col min="14872" max="14883" width="11.7109375" style="5" customWidth="1"/>
    <col min="14884" max="14884" width="12.5703125" style="5" customWidth="1"/>
    <col min="14885" max="14885" width="11.7109375" style="5" customWidth="1"/>
    <col min="14886" max="14886" width="13" style="5" customWidth="1"/>
    <col min="14887" max="14892" width="11.7109375" style="5" customWidth="1"/>
    <col min="14893" max="14893" width="13.7109375" style="5" customWidth="1"/>
    <col min="14894" max="14894" width="13.140625" style="5" customWidth="1"/>
    <col min="14895" max="14898" width="13" style="5" customWidth="1"/>
    <col min="14899" max="14905" width="11.7109375" style="5" customWidth="1"/>
    <col min="14906" max="14906" width="10.85546875" style="5" customWidth="1"/>
    <col min="14907" max="14907" width="11.7109375" style="5" customWidth="1"/>
    <col min="14908" max="14910" width="22.7109375" style="5" customWidth="1"/>
    <col min="14911" max="14913" width="20.7109375" style="5" customWidth="1"/>
    <col min="14914" max="15101" width="8.85546875" style="5"/>
    <col min="15102" max="15102" width="6.140625" style="5" customWidth="1"/>
    <col min="15103" max="15103" width="20.28515625" style="5" customWidth="1"/>
    <col min="15104" max="15104" width="12.42578125" style="5" customWidth="1"/>
    <col min="15105" max="15105" width="13" style="5" customWidth="1"/>
    <col min="15106" max="15106" width="12.5703125" style="5" customWidth="1"/>
    <col min="15107" max="15120" width="11.7109375" style="5" customWidth="1"/>
    <col min="15121" max="15121" width="12.28515625" style="5" customWidth="1"/>
    <col min="15122" max="15122" width="11.7109375" style="5" customWidth="1"/>
    <col min="15123" max="15123" width="12.85546875" style="5" customWidth="1"/>
    <col min="15124" max="15124" width="11.7109375" style="5" customWidth="1"/>
    <col min="15125" max="15125" width="12.7109375" style="5" customWidth="1"/>
    <col min="15126" max="15126" width="11.7109375" style="5" customWidth="1"/>
    <col min="15127" max="15127" width="13" style="5" customWidth="1"/>
    <col min="15128" max="15139" width="11.7109375" style="5" customWidth="1"/>
    <col min="15140" max="15140" width="12.5703125" style="5" customWidth="1"/>
    <col min="15141" max="15141" width="11.7109375" style="5" customWidth="1"/>
    <col min="15142" max="15142" width="13" style="5" customWidth="1"/>
    <col min="15143" max="15148" width="11.7109375" style="5" customWidth="1"/>
    <col min="15149" max="15149" width="13.7109375" style="5" customWidth="1"/>
    <col min="15150" max="15150" width="13.140625" style="5" customWidth="1"/>
    <col min="15151" max="15154" width="13" style="5" customWidth="1"/>
    <col min="15155" max="15161" width="11.7109375" style="5" customWidth="1"/>
    <col min="15162" max="15162" width="10.85546875" style="5" customWidth="1"/>
    <col min="15163" max="15163" width="11.7109375" style="5" customWidth="1"/>
    <col min="15164" max="15166" width="22.7109375" style="5" customWidth="1"/>
    <col min="15167" max="15169" width="20.7109375" style="5" customWidth="1"/>
    <col min="15170" max="15357" width="8.85546875" style="5"/>
    <col min="15358" max="15358" width="6.140625" style="5" customWidth="1"/>
    <col min="15359" max="15359" width="20.28515625" style="5" customWidth="1"/>
    <col min="15360" max="15360" width="12.42578125" style="5" customWidth="1"/>
    <col min="15361" max="15361" width="13" style="5" customWidth="1"/>
    <col min="15362" max="15362" width="12.5703125" style="5" customWidth="1"/>
    <col min="15363" max="15376" width="11.7109375" style="5" customWidth="1"/>
    <col min="15377" max="15377" width="12.28515625" style="5" customWidth="1"/>
    <col min="15378" max="15378" width="11.7109375" style="5" customWidth="1"/>
    <col min="15379" max="15379" width="12.85546875" style="5" customWidth="1"/>
    <col min="15380" max="15380" width="11.7109375" style="5" customWidth="1"/>
    <col min="15381" max="15381" width="12.7109375" style="5" customWidth="1"/>
    <col min="15382" max="15382" width="11.7109375" style="5" customWidth="1"/>
    <col min="15383" max="15383" width="13" style="5" customWidth="1"/>
    <col min="15384" max="15395" width="11.7109375" style="5" customWidth="1"/>
    <col min="15396" max="15396" width="12.5703125" style="5" customWidth="1"/>
    <col min="15397" max="15397" width="11.7109375" style="5" customWidth="1"/>
    <col min="15398" max="15398" width="13" style="5" customWidth="1"/>
    <col min="15399" max="15404" width="11.7109375" style="5" customWidth="1"/>
    <col min="15405" max="15405" width="13.7109375" style="5" customWidth="1"/>
    <col min="15406" max="15406" width="13.140625" style="5" customWidth="1"/>
    <col min="15407" max="15410" width="13" style="5" customWidth="1"/>
    <col min="15411" max="15417" width="11.7109375" style="5" customWidth="1"/>
    <col min="15418" max="15418" width="10.85546875" style="5" customWidth="1"/>
    <col min="15419" max="15419" width="11.7109375" style="5" customWidth="1"/>
    <col min="15420" max="15422" width="22.7109375" style="5" customWidth="1"/>
    <col min="15423" max="15425" width="20.7109375" style="5" customWidth="1"/>
    <col min="15426" max="15613" width="8.85546875" style="5"/>
    <col min="15614" max="15614" width="6.140625" style="5" customWidth="1"/>
    <col min="15615" max="15615" width="20.28515625" style="5" customWidth="1"/>
    <col min="15616" max="15616" width="12.42578125" style="5" customWidth="1"/>
    <col min="15617" max="15617" width="13" style="5" customWidth="1"/>
    <col min="15618" max="15618" width="12.5703125" style="5" customWidth="1"/>
    <col min="15619" max="15632" width="11.7109375" style="5" customWidth="1"/>
    <col min="15633" max="15633" width="12.28515625" style="5" customWidth="1"/>
    <col min="15634" max="15634" width="11.7109375" style="5" customWidth="1"/>
    <col min="15635" max="15635" width="12.85546875" style="5" customWidth="1"/>
    <col min="15636" max="15636" width="11.7109375" style="5" customWidth="1"/>
    <col min="15637" max="15637" width="12.7109375" style="5" customWidth="1"/>
    <col min="15638" max="15638" width="11.7109375" style="5" customWidth="1"/>
    <col min="15639" max="15639" width="13" style="5" customWidth="1"/>
    <col min="15640" max="15651" width="11.7109375" style="5" customWidth="1"/>
    <col min="15652" max="15652" width="12.5703125" style="5" customWidth="1"/>
    <col min="15653" max="15653" width="11.7109375" style="5" customWidth="1"/>
    <col min="15654" max="15654" width="13" style="5" customWidth="1"/>
    <col min="15655" max="15660" width="11.7109375" style="5" customWidth="1"/>
    <col min="15661" max="15661" width="13.7109375" style="5" customWidth="1"/>
    <col min="15662" max="15662" width="13.140625" style="5" customWidth="1"/>
    <col min="15663" max="15666" width="13" style="5" customWidth="1"/>
    <col min="15667" max="15673" width="11.7109375" style="5" customWidth="1"/>
    <col min="15674" max="15674" width="10.85546875" style="5" customWidth="1"/>
    <col min="15675" max="15675" width="11.7109375" style="5" customWidth="1"/>
    <col min="15676" max="15678" width="22.7109375" style="5" customWidth="1"/>
    <col min="15679" max="15681" width="20.7109375" style="5" customWidth="1"/>
    <col min="15682" max="15869" width="8.85546875" style="5"/>
    <col min="15870" max="15870" width="6.140625" style="5" customWidth="1"/>
    <col min="15871" max="15871" width="20.28515625" style="5" customWidth="1"/>
    <col min="15872" max="15872" width="12.42578125" style="5" customWidth="1"/>
    <col min="15873" max="15873" width="13" style="5" customWidth="1"/>
    <col min="15874" max="15874" width="12.5703125" style="5" customWidth="1"/>
    <col min="15875" max="15888" width="11.7109375" style="5" customWidth="1"/>
    <col min="15889" max="15889" width="12.28515625" style="5" customWidth="1"/>
    <col min="15890" max="15890" width="11.7109375" style="5" customWidth="1"/>
    <col min="15891" max="15891" width="12.85546875" style="5" customWidth="1"/>
    <col min="15892" max="15892" width="11.7109375" style="5" customWidth="1"/>
    <col min="15893" max="15893" width="12.7109375" style="5" customWidth="1"/>
    <col min="15894" max="15894" width="11.7109375" style="5" customWidth="1"/>
    <col min="15895" max="15895" width="13" style="5" customWidth="1"/>
    <col min="15896" max="15907" width="11.7109375" style="5" customWidth="1"/>
    <col min="15908" max="15908" width="12.5703125" style="5" customWidth="1"/>
    <col min="15909" max="15909" width="11.7109375" style="5" customWidth="1"/>
    <col min="15910" max="15910" width="13" style="5" customWidth="1"/>
    <col min="15911" max="15916" width="11.7109375" style="5" customWidth="1"/>
    <col min="15917" max="15917" width="13.7109375" style="5" customWidth="1"/>
    <col min="15918" max="15918" width="13.140625" style="5" customWidth="1"/>
    <col min="15919" max="15922" width="13" style="5" customWidth="1"/>
    <col min="15923" max="15929" width="11.7109375" style="5" customWidth="1"/>
    <col min="15930" max="15930" width="10.85546875" style="5" customWidth="1"/>
    <col min="15931" max="15931" width="11.7109375" style="5" customWidth="1"/>
    <col min="15932" max="15934" width="22.7109375" style="5" customWidth="1"/>
    <col min="15935" max="15937" width="20.7109375" style="5" customWidth="1"/>
    <col min="15938" max="16125" width="8.85546875" style="5"/>
    <col min="16126" max="16126" width="6.140625" style="5" customWidth="1"/>
    <col min="16127" max="16127" width="20.28515625" style="5" customWidth="1"/>
    <col min="16128" max="16128" width="12.42578125" style="5" customWidth="1"/>
    <col min="16129" max="16129" width="13" style="5" customWidth="1"/>
    <col min="16130" max="16130" width="12.5703125" style="5" customWidth="1"/>
    <col min="16131" max="16144" width="11.7109375" style="5" customWidth="1"/>
    <col min="16145" max="16145" width="12.28515625" style="5" customWidth="1"/>
    <col min="16146" max="16146" width="11.7109375" style="5" customWidth="1"/>
    <col min="16147" max="16147" width="12.85546875" style="5" customWidth="1"/>
    <col min="16148" max="16148" width="11.7109375" style="5" customWidth="1"/>
    <col min="16149" max="16149" width="12.7109375" style="5" customWidth="1"/>
    <col min="16150" max="16150" width="11.7109375" style="5" customWidth="1"/>
    <col min="16151" max="16151" width="13" style="5" customWidth="1"/>
    <col min="16152" max="16163" width="11.7109375" style="5" customWidth="1"/>
    <col min="16164" max="16164" width="12.5703125" style="5" customWidth="1"/>
    <col min="16165" max="16165" width="11.7109375" style="5" customWidth="1"/>
    <col min="16166" max="16166" width="13" style="5" customWidth="1"/>
    <col min="16167" max="16172" width="11.7109375" style="5" customWidth="1"/>
    <col min="16173" max="16173" width="13.7109375" style="5" customWidth="1"/>
    <col min="16174" max="16174" width="13.140625" style="5" customWidth="1"/>
    <col min="16175" max="16178" width="13" style="5" customWidth="1"/>
    <col min="16179" max="16185" width="11.7109375" style="5" customWidth="1"/>
    <col min="16186" max="16186" width="10.85546875" style="5" customWidth="1"/>
    <col min="16187" max="16187" width="11.7109375" style="5" customWidth="1"/>
    <col min="16188" max="16190" width="22.7109375" style="5" customWidth="1"/>
    <col min="16191" max="16193" width="20.7109375" style="5" customWidth="1"/>
    <col min="16194" max="16384" width="8.85546875" style="5"/>
  </cols>
  <sheetData>
    <row r="1" spans="1:65" s="51" customFormat="1" ht="24.75" customHeight="1" x14ac:dyDescent="0.25">
      <c r="A1" s="49"/>
      <c r="B1" s="50" t="s">
        <v>89</v>
      </c>
      <c r="C1" s="33" t="s">
        <v>88</v>
      </c>
      <c r="D1" s="33"/>
      <c r="E1" s="33"/>
      <c r="F1" s="33"/>
      <c r="G1" s="33"/>
      <c r="H1" s="33"/>
      <c r="I1" s="33" t="str">
        <f>C1</f>
        <v>ENROLMENT IN SCHOOL EDUCATION</v>
      </c>
      <c r="J1" s="33"/>
      <c r="K1" s="33"/>
      <c r="L1" s="33"/>
      <c r="M1" s="33"/>
      <c r="N1" s="33"/>
      <c r="O1" s="33" t="str">
        <f>I1</f>
        <v>ENROLMENT IN SCHOOL EDUCATION</v>
      </c>
      <c r="P1" s="33"/>
      <c r="Q1" s="33"/>
      <c r="R1" s="33"/>
      <c r="S1" s="33"/>
      <c r="T1" s="33"/>
      <c r="U1" s="33" t="str">
        <f>O1</f>
        <v>ENROLMENT IN SCHOOL EDUCATION</v>
      </c>
      <c r="V1" s="33"/>
      <c r="W1" s="33"/>
      <c r="X1" s="33"/>
      <c r="Y1" s="33"/>
      <c r="Z1" s="33"/>
      <c r="AA1" s="33" t="str">
        <f>U1</f>
        <v>ENROLMENT IN SCHOOL EDUCATION</v>
      </c>
      <c r="AB1" s="33"/>
      <c r="AC1" s="33"/>
      <c r="AD1" s="33"/>
      <c r="AE1" s="33"/>
      <c r="AF1" s="33"/>
      <c r="AG1" s="33" t="str">
        <f>AA1</f>
        <v>ENROLMENT IN SCHOOL EDUCATION</v>
      </c>
      <c r="AH1" s="33"/>
      <c r="AI1" s="33"/>
      <c r="AJ1" s="33"/>
      <c r="AK1" s="33"/>
      <c r="AL1" s="33"/>
      <c r="AM1" s="33" t="str">
        <f>AG1</f>
        <v>ENROLMENT IN SCHOOL EDUCATION</v>
      </c>
      <c r="AN1" s="33"/>
      <c r="AO1" s="33"/>
      <c r="AP1" s="33"/>
      <c r="AQ1" s="33"/>
      <c r="AR1" s="33"/>
      <c r="AS1" s="33" t="str">
        <f>AM1</f>
        <v>ENROLMENT IN SCHOOL EDUCATION</v>
      </c>
      <c r="AT1" s="33"/>
      <c r="AU1" s="33"/>
      <c r="AV1" s="33"/>
      <c r="AW1" s="33"/>
      <c r="AX1" s="33"/>
      <c r="AY1" s="33" t="str">
        <f>AS1</f>
        <v>ENROLMENT IN SCHOOL EDUCATION</v>
      </c>
      <c r="AZ1" s="33"/>
      <c r="BA1" s="33"/>
      <c r="BB1" s="33"/>
      <c r="BC1" s="33"/>
      <c r="BD1" s="33"/>
      <c r="BE1" s="33" t="str">
        <f>AY1</f>
        <v>ENROLMENT IN SCHOOL EDUCATION</v>
      </c>
      <c r="BF1" s="33"/>
      <c r="BG1" s="33"/>
      <c r="BH1" s="33"/>
      <c r="BI1" s="33"/>
      <c r="BJ1" s="33"/>
      <c r="BK1" s="33"/>
      <c r="BL1" s="33"/>
      <c r="BM1" s="33"/>
    </row>
    <row r="2" spans="1:65" ht="15.75" customHeight="1" x14ac:dyDescent="0.25">
      <c r="A2" s="34"/>
      <c r="B2" s="34"/>
      <c r="C2" s="52" t="s">
        <v>90</v>
      </c>
      <c r="D2" s="52"/>
      <c r="E2" s="52"/>
      <c r="F2" s="52"/>
      <c r="G2" s="52"/>
      <c r="H2" s="52"/>
      <c r="I2" s="52" t="str">
        <f>C2</f>
        <v>ALL CATEGORIES OF STUDENTS</v>
      </c>
      <c r="J2" s="52"/>
      <c r="K2" s="52"/>
      <c r="L2" s="52"/>
      <c r="M2" s="52"/>
      <c r="N2" s="52"/>
      <c r="O2" s="52" t="str">
        <f>I2</f>
        <v>ALL CATEGORIES OF STUDENTS</v>
      </c>
      <c r="P2" s="52"/>
      <c r="Q2" s="52"/>
      <c r="R2" s="52"/>
      <c r="S2" s="52"/>
      <c r="T2" s="52"/>
      <c r="U2" s="52" t="str">
        <f>O2</f>
        <v>ALL CATEGORIES OF STUDENTS</v>
      </c>
      <c r="V2" s="52"/>
      <c r="W2" s="52"/>
      <c r="X2" s="52"/>
      <c r="Y2" s="52"/>
      <c r="Z2" s="52"/>
      <c r="AA2" s="52" t="str">
        <f>U2</f>
        <v>ALL CATEGORIES OF STUDENTS</v>
      </c>
      <c r="AB2" s="52"/>
      <c r="AC2" s="52"/>
      <c r="AD2" s="52"/>
      <c r="AE2" s="52"/>
      <c r="AF2" s="52"/>
      <c r="AG2" s="52" t="str">
        <f>AA2</f>
        <v>ALL CATEGORIES OF STUDENTS</v>
      </c>
      <c r="AH2" s="52"/>
      <c r="AI2" s="52"/>
      <c r="AJ2" s="52"/>
      <c r="AK2" s="52"/>
      <c r="AL2" s="52"/>
      <c r="AM2" s="52" t="str">
        <f>AG2</f>
        <v>ALL CATEGORIES OF STUDENTS</v>
      </c>
      <c r="AN2" s="52"/>
      <c r="AO2" s="52"/>
      <c r="AP2" s="52"/>
      <c r="AQ2" s="52"/>
      <c r="AR2" s="52"/>
      <c r="AS2" s="52" t="str">
        <f>AM2</f>
        <v>ALL CATEGORIES OF STUDENTS</v>
      </c>
      <c r="AT2" s="52"/>
      <c r="AU2" s="52"/>
      <c r="AV2" s="52"/>
      <c r="AW2" s="52"/>
      <c r="AX2" s="52"/>
      <c r="AY2" s="52" t="str">
        <f>AS2</f>
        <v>ALL CATEGORIES OF STUDENTS</v>
      </c>
      <c r="AZ2" s="52"/>
      <c r="BA2" s="52"/>
      <c r="BB2" s="52"/>
      <c r="BC2" s="52"/>
      <c r="BD2" s="52"/>
      <c r="BE2" s="52" t="str">
        <f>AY2</f>
        <v>ALL CATEGORIES OF STUDENTS</v>
      </c>
      <c r="BF2" s="52"/>
      <c r="BG2" s="52"/>
      <c r="BH2" s="52"/>
      <c r="BI2" s="52"/>
      <c r="BJ2" s="52"/>
      <c r="BK2" s="52"/>
      <c r="BL2" s="52"/>
      <c r="BM2" s="52"/>
    </row>
    <row r="3" spans="1:65" s="53" customFormat="1" ht="32.25" customHeight="1" x14ac:dyDescent="0.25">
      <c r="A3" s="239" t="s">
        <v>70</v>
      </c>
      <c r="B3" s="239" t="s">
        <v>68</v>
      </c>
      <c r="C3" s="241" t="s">
        <v>0</v>
      </c>
      <c r="D3" s="241"/>
      <c r="E3" s="241"/>
      <c r="F3" s="241" t="s">
        <v>1</v>
      </c>
      <c r="G3" s="241"/>
      <c r="H3" s="241"/>
      <c r="I3" s="241" t="s">
        <v>2</v>
      </c>
      <c r="J3" s="241"/>
      <c r="K3" s="241"/>
      <c r="L3" s="241" t="s">
        <v>3</v>
      </c>
      <c r="M3" s="241"/>
      <c r="N3" s="241"/>
      <c r="O3" s="241" t="s">
        <v>4</v>
      </c>
      <c r="P3" s="241"/>
      <c r="Q3" s="241"/>
      <c r="R3" s="241" t="s">
        <v>5</v>
      </c>
      <c r="S3" s="241"/>
      <c r="T3" s="241"/>
      <c r="U3" s="239" t="s">
        <v>92</v>
      </c>
      <c r="V3" s="241"/>
      <c r="W3" s="241"/>
      <c r="X3" s="241" t="s">
        <v>6</v>
      </c>
      <c r="Y3" s="241"/>
      <c r="Z3" s="241"/>
      <c r="AA3" s="241" t="s">
        <v>7</v>
      </c>
      <c r="AB3" s="241"/>
      <c r="AC3" s="241"/>
      <c r="AD3" s="241" t="s">
        <v>8</v>
      </c>
      <c r="AE3" s="241"/>
      <c r="AF3" s="241"/>
      <c r="AG3" s="239" t="s">
        <v>81</v>
      </c>
      <c r="AH3" s="241"/>
      <c r="AI3" s="241"/>
      <c r="AJ3" s="239" t="s">
        <v>82</v>
      </c>
      <c r="AK3" s="241"/>
      <c r="AL3" s="241"/>
      <c r="AM3" s="241" t="s">
        <v>9</v>
      </c>
      <c r="AN3" s="241"/>
      <c r="AO3" s="241"/>
      <c r="AP3" s="241" t="s">
        <v>10</v>
      </c>
      <c r="AQ3" s="241"/>
      <c r="AR3" s="241"/>
      <c r="AS3" s="239" t="s">
        <v>83</v>
      </c>
      <c r="AT3" s="241"/>
      <c r="AU3" s="241"/>
      <c r="AV3" s="239" t="s">
        <v>84</v>
      </c>
      <c r="AW3" s="241"/>
      <c r="AX3" s="241"/>
      <c r="AY3" s="241" t="s">
        <v>11</v>
      </c>
      <c r="AZ3" s="241"/>
      <c r="BA3" s="241"/>
      <c r="BB3" s="241" t="s">
        <v>12</v>
      </c>
      <c r="BC3" s="241"/>
      <c r="BD3" s="241"/>
      <c r="BE3" s="239" t="s">
        <v>85</v>
      </c>
      <c r="BF3" s="239"/>
      <c r="BG3" s="239"/>
      <c r="BH3" s="239" t="s">
        <v>86</v>
      </c>
      <c r="BI3" s="239"/>
      <c r="BJ3" s="239"/>
      <c r="BK3" s="286" t="s">
        <v>91</v>
      </c>
      <c r="BL3" s="286"/>
      <c r="BM3" s="286"/>
    </row>
    <row r="4" spans="1:65" s="53" customFormat="1" ht="20.25" customHeight="1" x14ac:dyDescent="0.25">
      <c r="A4" s="239"/>
      <c r="B4" s="239"/>
      <c r="C4" s="22" t="s">
        <v>13</v>
      </c>
      <c r="D4" s="22" t="s">
        <v>14</v>
      </c>
      <c r="E4" s="22" t="s">
        <v>15</v>
      </c>
      <c r="F4" s="22" t="s">
        <v>13</v>
      </c>
      <c r="G4" s="22" t="s">
        <v>14</v>
      </c>
      <c r="H4" s="22" t="s">
        <v>15</v>
      </c>
      <c r="I4" s="22" t="s">
        <v>13</v>
      </c>
      <c r="J4" s="22" t="s">
        <v>14</v>
      </c>
      <c r="K4" s="22" t="s">
        <v>15</v>
      </c>
      <c r="L4" s="22" t="s">
        <v>13</v>
      </c>
      <c r="M4" s="22" t="s">
        <v>14</v>
      </c>
      <c r="N4" s="22" t="s">
        <v>15</v>
      </c>
      <c r="O4" s="22" t="s">
        <v>13</v>
      </c>
      <c r="P4" s="22" t="s">
        <v>14</v>
      </c>
      <c r="Q4" s="22" t="s">
        <v>15</v>
      </c>
      <c r="R4" s="22" t="s">
        <v>13</v>
      </c>
      <c r="S4" s="22" t="s">
        <v>14</v>
      </c>
      <c r="T4" s="22" t="s">
        <v>15</v>
      </c>
      <c r="U4" s="22" t="s">
        <v>13</v>
      </c>
      <c r="V4" s="22" t="s">
        <v>14</v>
      </c>
      <c r="W4" s="22" t="s">
        <v>15</v>
      </c>
      <c r="X4" s="22" t="s">
        <v>13</v>
      </c>
      <c r="Y4" s="22" t="s">
        <v>14</v>
      </c>
      <c r="Z4" s="22" t="s">
        <v>15</v>
      </c>
      <c r="AA4" s="22" t="s">
        <v>13</v>
      </c>
      <c r="AB4" s="22" t="s">
        <v>14</v>
      </c>
      <c r="AC4" s="22" t="s">
        <v>15</v>
      </c>
      <c r="AD4" s="22" t="s">
        <v>13</v>
      </c>
      <c r="AE4" s="22" t="s">
        <v>14</v>
      </c>
      <c r="AF4" s="22" t="s">
        <v>15</v>
      </c>
      <c r="AG4" s="22" t="s">
        <v>13</v>
      </c>
      <c r="AH4" s="22" t="s">
        <v>14</v>
      </c>
      <c r="AI4" s="22" t="s">
        <v>15</v>
      </c>
      <c r="AJ4" s="22" t="s">
        <v>13</v>
      </c>
      <c r="AK4" s="22" t="s">
        <v>14</v>
      </c>
      <c r="AL4" s="22" t="s">
        <v>15</v>
      </c>
      <c r="AM4" s="22" t="s">
        <v>13</v>
      </c>
      <c r="AN4" s="22" t="s">
        <v>14</v>
      </c>
      <c r="AO4" s="22" t="s">
        <v>15</v>
      </c>
      <c r="AP4" s="22" t="s">
        <v>13</v>
      </c>
      <c r="AQ4" s="22" t="s">
        <v>14</v>
      </c>
      <c r="AR4" s="22" t="s">
        <v>15</v>
      </c>
      <c r="AS4" s="22" t="s">
        <v>13</v>
      </c>
      <c r="AT4" s="22" t="s">
        <v>14</v>
      </c>
      <c r="AU4" s="22" t="s">
        <v>15</v>
      </c>
      <c r="AV4" s="22" t="s">
        <v>13</v>
      </c>
      <c r="AW4" s="22" t="s">
        <v>14</v>
      </c>
      <c r="AX4" s="22" t="s">
        <v>15</v>
      </c>
      <c r="AY4" s="22" t="s">
        <v>13</v>
      </c>
      <c r="AZ4" s="22" t="s">
        <v>14</v>
      </c>
      <c r="BA4" s="22" t="s">
        <v>15</v>
      </c>
      <c r="BB4" s="22" t="s">
        <v>13</v>
      </c>
      <c r="BC4" s="22" t="s">
        <v>14</v>
      </c>
      <c r="BD4" s="22" t="s">
        <v>15</v>
      </c>
      <c r="BE4" s="22" t="s">
        <v>13</v>
      </c>
      <c r="BF4" s="22" t="s">
        <v>14</v>
      </c>
      <c r="BG4" s="22" t="s">
        <v>15</v>
      </c>
      <c r="BH4" s="22" t="s">
        <v>13</v>
      </c>
      <c r="BI4" s="22" t="s">
        <v>14</v>
      </c>
      <c r="BJ4" s="22" t="s">
        <v>15</v>
      </c>
      <c r="BK4" s="54" t="s">
        <v>13</v>
      </c>
      <c r="BL4" s="54" t="s">
        <v>14</v>
      </c>
      <c r="BM4" s="54" t="s">
        <v>15</v>
      </c>
    </row>
    <row r="5" spans="1:65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2">
        <v>37</v>
      </c>
      <c r="AL5" s="32">
        <v>38</v>
      </c>
      <c r="AM5" s="32">
        <v>39</v>
      </c>
      <c r="AN5" s="32">
        <v>40</v>
      </c>
      <c r="AO5" s="32">
        <v>41</v>
      </c>
      <c r="AP5" s="32">
        <v>42</v>
      </c>
      <c r="AQ5" s="32">
        <v>43</v>
      </c>
      <c r="AR5" s="32">
        <v>44</v>
      </c>
      <c r="AS5" s="32">
        <v>45</v>
      </c>
      <c r="AT5" s="32">
        <v>46</v>
      </c>
      <c r="AU5" s="32">
        <v>47</v>
      </c>
      <c r="AV5" s="32">
        <v>48</v>
      </c>
      <c r="AW5" s="32">
        <v>49</v>
      </c>
      <c r="AX5" s="32">
        <v>50</v>
      </c>
      <c r="AY5" s="32">
        <v>51</v>
      </c>
      <c r="AZ5" s="32">
        <v>52</v>
      </c>
      <c r="BA5" s="32">
        <v>53</v>
      </c>
      <c r="BB5" s="32">
        <v>54</v>
      </c>
      <c r="BC5" s="32">
        <v>55</v>
      </c>
      <c r="BD5" s="32">
        <v>56</v>
      </c>
      <c r="BE5" s="32">
        <v>57</v>
      </c>
      <c r="BF5" s="32">
        <v>58</v>
      </c>
      <c r="BG5" s="32">
        <v>59</v>
      </c>
      <c r="BH5" s="32">
        <v>60</v>
      </c>
      <c r="BI5" s="32">
        <v>61</v>
      </c>
      <c r="BJ5" s="32">
        <v>62</v>
      </c>
      <c r="BK5" s="55"/>
      <c r="BL5" s="55"/>
      <c r="BM5" s="55"/>
    </row>
    <row r="6" spans="1:65" s="58" customFormat="1" ht="18.75" customHeight="1" x14ac:dyDescent="0.25">
      <c r="A6" s="35">
        <v>1</v>
      </c>
      <c r="B6" s="36" t="s">
        <v>16</v>
      </c>
      <c r="C6" s="72">
        <f>IF('[2]Cl Enr (2)'!C6=0,"",EnrlAll!C6/'[2]Cl Enr (2)'!C6)</f>
        <v>0.93757278394300592</v>
      </c>
      <c r="D6" s="72">
        <f>IF('[2]Cl Enr (2)'!D6=0,"",EnrlAll!D6/'[2]Cl Enr (2)'!D6)</f>
        <v>0.92924799237046585</v>
      </c>
      <c r="E6" s="72">
        <f>IF('[2]Cl Enr (2)'!E6=0,"",EnrlAll!E6/'[2]Cl Enr (2)'!E6)</f>
        <v>0.93389841048135203</v>
      </c>
      <c r="F6" s="72">
        <f>IF('[2]Cl Enr (2)'!F6=0,"",EnrlAll!F6/'[2]Cl Enr (2)'!F6)</f>
        <v>0.99164607891143708</v>
      </c>
      <c r="G6" s="72">
        <f>IF('[2]Cl Enr (2)'!G6=0,"",EnrlAll!G6/'[2]Cl Enr (2)'!G6)</f>
        <v>0.97876498836820702</v>
      </c>
      <c r="H6" s="72">
        <f>IF('[2]Cl Enr (2)'!H6=0,"",EnrlAll!H6/'[2]Cl Enr (2)'!H6)</f>
        <v>0.98537571925027057</v>
      </c>
      <c r="I6" s="72">
        <f>IF('[2]Cl Enr (2)'!I6=0,"",EnrlAll!I6/'[2]Cl Enr (2)'!I6)</f>
        <v>1.025929594200597</v>
      </c>
      <c r="J6" s="72">
        <f>IF('[2]Cl Enr (2)'!J6=0,"",EnrlAll!J6/'[2]Cl Enr (2)'!J6)</f>
        <v>1.0214566829991294</v>
      </c>
      <c r="K6" s="72">
        <f>IF('[2]Cl Enr (2)'!K6=0,"",EnrlAll!K6/'[2]Cl Enr (2)'!K6)</f>
        <v>1.0237294397941112</v>
      </c>
      <c r="L6" s="72">
        <f>IF('[2]Cl Enr (2)'!L6=0,"",EnrlAll!L6/'[2]Cl Enr (2)'!L6)</f>
        <v>0.99647740289933584</v>
      </c>
      <c r="M6" s="72">
        <f>IF('[2]Cl Enr (2)'!M6=0,"",EnrlAll!M6/'[2]Cl Enr (2)'!M6)</f>
        <v>0.99195121065814784</v>
      </c>
      <c r="N6" s="72">
        <f>IF('[2]Cl Enr (2)'!N6=0,"",EnrlAll!N6/'[2]Cl Enr (2)'!N6)</f>
        <v>0.99424698055923066</v>
      </c>
      <c r="O6" s="72">
        <f>IF('[2]Cl Enr (2)'!O6=0,"",EnrlAll!O6/'[2]Cl Enr (2)'!O6)</f>
        <v>0.99424718402679846</v>
      </c>
      <c r="P6" s="72">
        <f>IF('[2]Cl Enr (2)'!P6=0,"",EnrlAll!P6/'[2]Cl Enr (2)'!P6)</f>
        <v>0.98505146205898353</v>
      </c>
      <c r="Q6" s="72">
        <f>IF('[2]Cl Enr (2)'!Q6=0,"",EnrlAll!Q6/'[2]Cl Enr (2)'!Q6)</f>
        <v>0.98970457069006312</v>
      </c>
      <c r="R6" s="72">
        <f>IF('[2]Cl Enr (2)'!R6=0,"",EnrlAll!R6/'[2]Cl Enr (2)'!R6)</f>
        <v>1.0020514179850581</v>
      </c>
      <c r="S6" s="72">
        <f>IF('[2]Cl Enr (2)'!S6=0,"",EnrlAll!S6/'[2]Cl Enr (2)'!S6)</f>
        <v>0.99703213446476158</v>
      </c>
      <c r="T6" s="72">
        <f>IF('[2]Cl Enr (2)'!T6=0,"",EnrlAll!T6/'[2]Cl Enr (2)'!T6)</f>
        <v>0.99956834019160457</v>
      </c>
      <c r="U6" s="72">
        <f>IF('[2]Cl Enr (2)'!U6=0,"",EnrlAll!U6/'[2]Cl Enr (2)'!U6)</f>
        <v>1.0018667653451145</v>
      </c>
      <c r="V6" s="72">
        <f>IF('[2]Cl Enr (2)'!V6=0,"",EnrlAll!V6/'[2]Cl Enr (2)'!V6)</f>
        <v>0.99455350319324054</v>
      </c>
      <c r="W6" s="72">
        <f>IF('[2]Cl Enr (2)'!W6=0,"",EnrlAll!W6/'[2]Cl Enr (2)'!W6)</f>
        <v>0.99826951149953114</v>
      </c>
      <c r="X6" s="72">
        <f>IF('[2]Cl Enr (2)'!X6=0,"",EnrlAll!X6/'[2]Cl Enr (2)'!X6)</f>
        <v>1.0345914114422319</v>
      </c>
      <c r="Y6" s="72">
        <f>IF('[2]Cl Enr (2)'!Y6=0,"",EnrlAll!Y6/'[2]Cl Enr (2)'!Y6)</f>
        <v>1.049929895241833</v>
      </c>
      <c r="Z6" s="72">
        <f>IF('[2]Cl Enr (2)'!Z6=0,"",EnrlAll!Z6/'[2]Cl Enr (2)'!Z6)</f>
        <v>1.0421070857772987</v>
      </c>
      <c r="AA6" s="72">
        <f>IF('[2]Cl Enr (2)'!AA6=0,"",EnrlAll!AA6/'[2]Cl Enr (2)'!AA6)</f>
        <v>0.99280949895448733</v>
      </c>
      <c r="AB6" s="72">
        <f>IF('[2]Cl Enr (2)'!AB6=0,"",EnrlAll!AB6/'[2]Cl Enr (2)'!AB6)</f>
        <v>0.998910317823968</v>
      </c>
      <c r="AC6" s="72">
        <f>IF('[2]Cl Enr (2)'!AC6=0,"",EnrlAll!AC6/'[2]Cl Enr (2)'!AC6)</f>
        <v>0.99579913925220598</v>
      </c>
      <c r="AD6" s="72">
        <f>IF('[2]Cl Enr (2)'!AD6=0,"",EnrlAll!AD6/'[2]Cl Enr (2)'!AD6)</f>
        <v>0.9818327779983772</v>
      </c>
      <c r="AE6" s="72">
        <f>IF('[2]Cl Enr (2)'!AE6=0,"",EnrlAll!AE6/'[2]Cl Enr (2)'!AE6)</f>
        <v>0.97808475816835161</v>
      </c>
      <c r="AF6" s="72">
        <f>IF('[2]Cl Enr (2)'!AF6=0,"",EnrlAll!AF6/'[2]Cl Enr (2)'!AF6)</f>
        <v>0.97998785017317447</v>
      </c>
      <c r="AG6" s="72">
        <f>IF('[2]Cl Enr (2)'!AG6=0,"",EnrlAll!AG6/'[2]Cl Enr (2)'!AG6)</f>
        <v>1.003850285949929</v>
      </c>
      <c r="AH6" s="72">
        <f>IF('[2]Cl Enr (2)'!AH6=0,"",EnrlAll!AH6/'[2]Cl Enr (2)'!AH6)</f>
        <v>1.0099679972158759</v>
      </c>
      <c r="AI6" s="72">
        <f>IF('[2]Cl Enr (2)'!AI6=0,"",EnrlAll!AI6/'[2]Cl Enr (2)'!AI6)</f>
        <v>1.0068523415321755</v>
      </c>
      <c r="AJ6" s="72">
        <f>IF('[2]Cl Enr (2)'!AJ6=0,"",EnrlAll!AJ6/'[2]Cl Enr (2)'!AJ6)</f>
        <v>1.0025351151661903</v>
      </c>
      <c r="AK6" s="72">
        <f>IF('[2]Cl Enr (2)'!AK6=0,"",EnrlAll!AK6/'[2]Cl Enr (2)'!AK6)</f>
        <v>0.99973139026346458</v>
      </c>
      <c r="AL6" s="72">
        <f>IF('[2]Cl Enr (2)'!AL6=0,"",EnrlAll!AL6/'[2]Cl Enr (2)'!AL6)</f>
        <v>1.0011571157972989</v>
      </c>
      <c r="AM6" s="72">
        <f>IF('[2]Cl Enr (2)'!AM6=0,"",EnrlAll!AM6/'[2]Cl Enr (2)'!AM6)</f>
        <v>0.98006116707924529</v>
      </c>
      <c r="AN6" s="72">
        <f>IF('[2]Cl Enr (2)'!AN6=0,"",EnrlAll!AN6/'[2]Cl Enr (2)'!AN6)</f>
        <v>0.99225191622754083</v>
      </c>
      <c r="AO6" s="72">
        <f>IF('[2]Cl Enr (2)'!AO6=0,"",EnrlAll!AO6/'[2]Cl Enr (2)'!AO6)</f>
        <v>0.98603679429730062</v>
      </c>
      <c r="AP6" s="72">
        <f>IF('[2]Cl Enr (2)'!AP6=0,"",EnrlAll!AP6/'[2]Cl Enr (2)'!AP6)</f>
        <v>0.97433502138748218</v>
      </c>
      <c r="AQ6" s="72">
        <f>IF('[2]Cl Enr (2)'!AQ6=0,"",EnrlAll!AQ6/'[2]Cl Enr (2)'!AQ6)</f>
        <v>0.99426795939740287</v>
      </c>
      <c r="AR6" s="72">
        <f>IF('[2]Cl Enr (2)'!AR6=0,"",EnrlAll!AR6/'[2]Cl Enr (2)'!AR6)</f>
        <v>0.98401524106395211</v>
      </c>
      <c r="AS6" s="72">
        <f>IF('[2]Cl Enr (2)'!AS6=0,"",EnrlAll!AS6/'[2]Cl Enr (2)'!AS6)</f>
        <v>0.97723303180036591</v>
      </c>
      <c r="AT6" s="72">
        <f>IF('[2]Cl Enr (2)'!AT6=0,"",EnrlAll!AT6/'[2]Cl Enr (2)'!AT6)</f>
        <v>0.99323848588897301</v>
      </c>
      <c r="AU6" s="72">
        <f>IF('[2]Cl Enr (2)'!AU6=0,"",EnrlAll!AU6/'[2]Cl Enr (2)'!AU6)</f>
        <v>0.9850428295109146</v>
      </c>
      <c r="AV6" s="72">
        <f>IF('[2]Cl Enr (2)'!AV6=0,"",EnrlAll!AV6/'[2]Cl Enr (2)'!AV6)</f>
        <v>0.99826056515222794</v>
      </c>
      <c r="AW6" s="72">
        <f>IF('[2]Cl Enr (2)'!AW6=0,"",EnrlAll!AW6/'[2]Cl Enr (2)'!AW6)</f>
        <v>0.99864733818404838</v>
      </c>
      <c r="AX6" s="72">
        <f>IF('[2]Cl Enr (2)'!AX6=0,"",EnrlAll!AX6/'[2]Cl Enr (2)'!AX6)</f>
        <v>0.99845042960508701</v>
      </c>
      <c r="AY6" s="72">
        <f>IF('[2]Cl Enr (2)'!AY6=0,"",EnrlAll!AY6/'[2]Cl Enr (2)'!AY6)</f>
        <v>1.0382113694063428</v>
      </c>
      <c r="AZ6" s="72">
        <f>IF('[2]Cl Enr (2)'!AZ6=0,"",EnrlAll!AZ6/'[2]Cl Enr (2)'!AZ6)</f>
        <v>1.1059930245807106</v>
      </c>
      <c r="BA6" s="72">
        <f>IF('[2]Cl Enr (2)'!BA6=0,"",EnrlAll!BA6/'[2]Cl Enr (2)'!BA6)</f>
        <v>1.0684090104322719</v>
      </c>
      <c r="BB6" s="72">
        <f>IF('[2]Cl Enr (2)'!BB6=0,"",EnrlAll!BB6/'[2]Cl Enr (2)'!BB6)</f>
        <v>1.0520694259012016</v>
      </c>
      <c r="BC6" s="72">
        <f>IF('[2]Cl Enr (2)'!BC6=0,"",EnrlAll!BC6/'[2]Cl Enr (2)'!BC6)</f>
        <v>1.1076201719235821</v>
      </c>
      <c r="BD6" s="72">
        <f>IF('[2]Cl Enr (2)'!BD6=0,"",EnrlAll!BD6/'[2]Cl Enr (2)'!BD6)</f>
        <v>1.0771433760565092</v>
      </c>
      <c r="BE6" s="72">
        <f>IF('[2]Cl Enr (2)'!BE6=0,"",EnrlAll!BE6/'[2]Cl Enr (2)'!BE6)</f>
        <v>1.0444389528414741</v>
      </c>
      <c r="BF6" s="72">
        <f>IF('[2]Cl Enr (2)'!BF6=0,"",EnrlAll!BF6/'[2]Cl Enr (2)'!BF6)</f>
        <v>1.1067337824540155</v>
      </c>
      <c r="BG6" s="72">
        <f>IF('[2]Cl Enr (2)'!BG6=0,"",EnrlAll!BG6/'[2]Cl Enr (2)'!BG6)</f>
        <v>1.072357052281919</v>
      </c>
      <c r="BH6" s="72">
        <f>IF('[2]Cl Enr (2)'!BH6=0,"",EnrlAll!BH6/'[2]Cl Enr (2)'!BH6)</f>
        <v>1.0033397743363557</v>
      </c>
      <c r="BI6" s="72">
        <f>IF('[2]Cl Enr (2)'!BI6=0,"",EnrlAll!BI6/'[2]Cl Enr (2)'!BI6)</f>
        <v>1.0088372946708768</v>
      </c>
      <c r="BJ6" s="72">
        <f>IF('[2]Cl Enr (2)'!BJ6=0,"",EnrlAll!BJ6/'[2]Cl Enr (2)'!BJ6)</f>
        <v>1.0060144290469093</v>
      </c>
      <c r="BK6" s="57">
        <f>C6+BH6</f>
        <v>1.9409125582793616</v>
      </c>
      <c r="BL6" s="57">
        <f>D6+BI6</f>
        <v>1.9380852870413428</v>
      </c>
      <c r="BM6" s="57">
        <f>BK6+BL6</f>
        <v>3.8789978453207041</v>
      </c>
    </row>
    <row r="7" spans="1:65" s="58" customFormat="1" ht="18.75" customHeight="1" x14ac:dyDescent="0.25">
      <c r="A7" s="35">
        <v>2</v>
      </c>
      <c r="B7" s="36" t="s">
        <v>17</v>
      </c>
      <c r="C7" s="72">
        <f>IF('[2]Cl Enr (2)'!C7=0,"",EnrlAll!C7/'[2]Cl Enr (2)'!C7)</f>
        <v>1.0659791443030211</v>
      </c>
      <c r="D7" s="72">
        <f>IF('[2]Cl Enr (2)'!D7=0,"",EnrlAll!D7/'[2]Cl Enr (2)'!D7)</f>
        <v>1.0285022743396068</v>
      </c>
      <c r="E7" s="72">
        <f>IF('[2]Cl Enr (2)'!E7=0,"",EnrlAll!E7/'[2]Cl Enr (2)'!E7)</f>
        <v>1.048034847243591</v>
      </c>
      <c r="F7" s="72">
        <f>IF('[2]Cl Enr (2)'!F7=0,"",EnrlAll!F7/'[2]Cl Enr (2)'!F7)</f>
        <v>1.1347758683247022</v>
      </c>
      <c r="G7" s="72">
        <f>IF('[2]Cl Enr (2)'!G7=0,"",EnrlAll!G7/'[2]Cl Enr (2)'!G7)</f>
        <v>1.1128130318502309</v>
      </c>
      <c r="H7" s="72">
        <f>IF('[2]Cl Enr (2)'!H7=0,"",EnrlAll!H7/'[2]Cl Enr (2)'!H7)</f>
        <v>1.1240779589903227</v>
      </c>
      <c r="I7" s="72">
        <f>IF('[2]Cl Enr (2)'!I7=0,"",EnrlAll!I7/'[2]Cl Enr (2)'!I7)</f>
        <v>1.0137361497281818</v>
      </c>
      <c r="J7" s="72">
        <f>IF('[2]Cl Enr (2)'!J7=0,"",EnrlAll!J7/'[2]Cl Enr (2)'!J7)</f>
        <v>1.0365837435147001</v>
      </c>
      <c r="K7" s="72">
        <f>IF('[2]Cl Enr (2)'!K7=0,"",EnrlAll!K7/'[2]Cl Enr (2)'!K7)</f>
        <v>1.0247813411078717</v>
      </c>
      <c r="L7" s="72">
        <f>IF('[2]Cl Enr (2)'!L7=0,"",EnrlAll!L7/'[2]Cl Enr (2)'!L7)</f>
        <v>0.99034038638454458</v>
      </c>
      <c r="M7" s="72">
        <f>IF('[2]Cl Enr (2)'!M7=0,"",EnrlAll!M7/'[2]Cl Enr (2)'!M7)</f>
        <v>0.99440439582598172</v>
      </c>
      <c r="N7" s="72">
        <f>IF('[2]Cl Enr (2)'!N7=0,"",EnrlAll!N7/'[2]Cl Enr (2)'!N7)</f>
        <v>0.99227938523703008</v>
      </c>
      <c r="O7" s="72">
        <f>IF('[2]Cl Enr (2)'!O7=0,"",EnrlAll!O7/'[2]Cl Enr (2)'!O7)</f>
        <v>1.0129522810697431</v>
      </c>
      <c r="P7" s="72">
        <f>IF('[2]Cl Enr (2)'!P7=0,"",EnrlAll!P7/'[2]Cl Enr (2)'!P7)</f>
        <v>0.99618211863923867</v>
      </c>
      <c r="Q7" s="72">
        <f>IF('[2]Cl Enr (2)'!Q7=0,"",EnrlAll!Q7/'[2]Cl Enr (2)'!Q7)</f>
        <v>1.0049154810344356</v>
      </c>
      <c r="R7" s="72">
        <f>IF('[2]Cl Enr (2)'!R7=0,"",EnrlAll!R7/'[2]Cl Enr (2)'!R7)</f>
        <v>1.0189576207316366</v>
      </c>
      <c r="S7" s="72">
        <f>IF('[2]Cl Enr (2)'!S7=0,"",EnrlAll!S7/'[2]Cl Enr (2)'!S7)</f>
        <v>1.0292763998977243</v>
      </c>
      <c r="T7" s="72">
        <f>IF('[2]Cl Enr (2)'!T7=0,"",EnrlAll!T7/'[2]Cl Enr (2)'!T7)</f>
        <v>1.0238652600857325</v>
      </c>
      <c r="U7" s="72">
        <f>IF('[2]Cl Enr (2)'!U7=0,"",EnrlAll!U7/'[2]Cl Enr (2)'!U7)</f>
        <v>1.042507979692904</v>
      </c>
      <c r="V7" s="72">
        <f>IF('[2]Cl Enr (2)'!V7=0,"",EnrlAll!V7/'[2]Cl Enr (2)'!V7)</f>
        <v>1.0417065879737861</v>
      </c>
      <c r="W7" s="72">
        <f>IF('[2]Cl Enr (2)'!W7=0,"",EnrlAll!W7/'[2]Cl Enr (2)'!W7)</f>
        <v>1.0421222532223477</v>
      </c>
      <c r="X7" s="72">
        <f>IF('[2]Cl Enr (2)'!X7=0,"",EnrlAll!X7/'[2]Cl Enr (2)'!X7)</f>
        <v>1.0221691225275455</v>
      </c>
      <c r="Y7" s="72">
        <f>IF('[2]Cl Enr (2)'!Y7=0,"",EnrlAll!Y7/'[2]Cl Enr (2)'!Y7)</f>
        <v>1.070384837962963</v>
      </c>
      <c r="Z7" s="72">
        <f>IF('[2]Cl Enr (2)'!Z7=0,"",EnrlAll!Z7/'[2]Cl Enr (2)'!Z7)</f>
        <v>1.0452405676704741</v>
      </c>
      <c r="AA7" s="72">
        <f>IF('[2]Cl Enr (2)'!AA7=0,"",EnrlAll!AA7/'[2]Cl Enr (2)'!AA7)</f>
        <v>1.023144333757771</v>
      </c>
      <c r="AB7" s="72">
        <f>IF('[2]Cl Enr (2)'!AB7=0,"",EnrlAll!AB7/'[2]Cl Enr (2)'!AB7)</f>
        <v>1.0905465037338764</v>
      </c>
      <c r="AC7" s="72">
        <f>IF('[2]Cl Enr (2)'!AC7=0,"",EnrlAll!AC7/'[2]Cl Enr (2)'!AC7)</f>
        <v>1.0547443803461309</v>
      </c>
      <c r="AD7" s="72">
        <f>IF('[2]Cl Enr (2)'!AD7=0,"",EnrlAll!AD7/'[2]Cl Enr (2)'!AD7)</f>
        <v>1.0073189522342065</v>
      </c>
      <c r="AE7" s="72">
        <f>IF('[2]Cl Enr (2)'!AE7=0,"",EnrlAll!AE7/'[2]Cl Enr (2)'!AE7)</f>
        <v>1.0376819126819128</v>
      </c>
      <c r="AF7" s="72">
        <f>IF('[2]Cl Enr (2)'!AF7=0,"",EnrlAll!AF7/'[2]Cl Enr (2)'!AF7)</f>
        <v>1.021611482629261</v>
      </c>
      <c r="AG7" s="72">
        <f>IF('[2]Cl Enr (2)'!AG7=0,"",EnrlAll!AG7/'[2]Cl Enr (2)'!AG7)</f>
        <v>1.017827378795565</v>
      </c>
      <c r="AH7" s="72">
        <f>IF('[2]Cl Enr (2)'!AH7=0,"",EnrlAll!AH7/'[2]Cl Enr (2)'!AH7)</f>
        <v>1.0666182170542635</v>
      </c>
      <c r="AI7" s="72">
        <f>IF('[2]Cl Enr (2)'!AI7=0,"",EnrlAll!AI7/'[2]Cl Enr (2)'!AI7)</f>
        <v>1.0409044036206698</v>
      </c>
      <c r="AJ7" s="72">
        <f>IF('[2]Cl Enr (2)'!AJ7=0,"",EnrlAll!AJ7/'[2]Cl Enr (2)'!AJ7)</f>
        <v>1.0358679404692273</v>
      </c>
      <c r="AK7" s="72">
        <f>IF('[2]Cl Enr (2)'!AK7=0,"",EnrlAll!AK7/'[2]Cl Enr (2)'!AK7)</f>
        <v>1.0482462338543286</v>
      </c>
      <c r="AL7" s="72">
        <f>IF('[2]Cl Enr (2)'!AL7=0,"",EnrlAll!AL7/'[2]Cl Enr (2)'!AL7)</f>
        <v>1.0417984116129644</v>
      </c>
      <c r="AM7" s="72">
        <f>IF('[2]Cl Enr (2)'!AM7=0,"",EnrlAll!AM7/'[2]Cl Enr (2)'!AM7)</f>
        <v>1.0307210644751004</v>
      </c>
      <c r="AN7" s="72">
        <f>IF('[2]Cl Enr (2)'!AN7=0,"",EnrlAll!AN7/'[2]Cl Enr (2)'!AN7)</f>
        <v>1.0439991043439318</v>
      </c>
      <c r="AO7" s="72">
        <f>IF('[2]Cl Enr (2)'!AO7=0,"",EnrlAll!AO7/'[2]Cl Enr (2)'!AO7)</f>
        <v>1.0369132772933745</v>
      </c>
      <c r="AP7" s="72">
        <f>IF('[2]Cl Enr (2)'!AP7=0,"",EnrlAll!AP7/'[2]Cl Enr (2)'!AP7)</f>
        <v>1.088224615756989</v>
      </c>
      <c r="AQ7" s="72">
        <f>IF('[2]Cl Enr (2)'!AQ7=0,"",EnrlAll!AQ7/'[2]Cl Enr (2)'!AQ7)</f>
        <v>1.0906272022551093</v>
      </c>
      <c r="AR7" s="72">
        <f>IF('[2]Cl Enr (2)'!AR7=0,"",EnrlAll!AR7/'[2]Cl Enr (2)'!AR7)</f>
        <v>1.0893345487693711</v>
      </c>
      <c r="AS7" s="72">
        <f>IF('[2]Cl Enr (2)'!AS7=0,"",EnrlAll!AS7/'[2]Cl Enr (2)'!AS7)</f>
        <v>1.0564271802640122</v>
      </c>
      <c r="AT7" s="72">
        <f>IF('[2]Cl Enr (2)'!AT7=0,"",EnrlAll!AT7/'[2]Cl Enr (2)'!AT7)</f>
        <v>1.0646409184501153</v>
      </c>
      <c r="AU7" s="72">
        <f>IF('[2]Cl Enr (2)'!AU7=0,"",EnrlAll!AU7/'[2]Cl Enr (2)'!AU7)</f>
        <v>1.0602416620787576</v>
      </c>
      <c r="AV7" s="72">
        <f>IF('[2]Cl Enr (2)'!AV7=0,"",EnrlAll!AV7/'[2]Cl Enr (2)'!AV7)</f>
        <v>1.0380728036483053</v>
      </c>
      <c r="AW7" s="72">
        <f>IF('[2]Cl Enr (2)'!AW7=0,"",EnrlAll!AW7/'[2]Cl Enr (2)'!AW7)</f>
        <v>1.0499139961028492</v>
      </c>
      <c r="AX7" s="72">
        <f>IF('[2]Cl Enr (2)'!AX7=0,"",EnrlAll!AX7/'[2]Cl Enr (2)'!AX7)</f>
        <v>1.0437277398038829</v>
      </c>
      <c r="AY7" s="72">
        <f>IF('[2]Cl Enr (2)'!AY7=0,"",EnrlAll!AY7/'[2]Cl Enr (2)'!AY7)</f>
        <v>1.0564867582970163</v>
      </c>
      <c r="AZ7" s="72">
        <f>IF('[2]Cl Enr (2)'!AZ7=0,"",EnrlAll!AZ7/'[2]Cl Enr (2)'!AZ7)</f>
        <v>1.0722265023112481</v>
      </c>
      <c r="BA7" s="72">
        <f>IF('[2]Cl Enr (2)'!BA7=0,"",EnrlAll!BA7/'[2]Cl Enr (2)'!BA7)</f>
        <v>1.063810718766804</v>
      </c>
      <c r="BB7" s="72">
        <f>IF('[2]Cl Enr (2)'!BB7=0,"",EnrlAll!BB7/'[2]Cl Enr (2)'!BB7)</f>
        <v>1.1567022086824068</v>
      </c>
      <c r="BC7" s="72">
        <f>IF('[2]Cl Enr (2)'!BC7=0,"",EnrlAll!BC7/'[2]Cl Enr (2)'!BC7)</f>
        <v>1.1422152325320152</v>
      </c>
      <c r="BD7" s="72">
        <f>IF('[2]Cl Enr (2)'!BD7=0,"",EnrlAll!BD7/'[2]Cl Enr (2)'!BD7)</f>
        <v>1.1500566834999484</v>
      </c>
      <c r="BE7" s="72">
        <f>IF('[2]Cl Enr (2)'!BE7=0,"",EnrlAll!BE7/'[2]Cl Enr (2)'!BE7)</f>
        <v>1.1034052415760385</v>
      </c>
      <c r="BF7" s="72">
        <f>IF('[2]Cl Enr (2)'!BF7=0,"",EnrlAll!BF7/'[2]Cl Enr (2)'!BF7)</f>
        <v>1.1045317847143006</v>
      </c>
      <c r="BG7" s="72">
        <f>IF('[2]Cl Enr (2)'!BG7=0,"",EnrlAll!BG7/'[2]Cl Enr (2)'!BG7)</f>
        <v>1.1039259862902067</v>
      </c>
      <c r="BH7" s="72">
        <f>IF('[2]Cl Enr (2)'!BH7=0,"",EnrlAll!BH7/'[2]Cl Enr (2)'!BH7)</f>
        <v>1.0420652387074281</v>
      </c>
      <c r="BI7" s="72">
        <f>IF('[2]Cl Enr (2)'!BI7=0,"",EnrlAll!BI7/'[2]Cl Enr (2)'!BI7)</f>
        <v>1.0530641051712382</v>
      </c>
      <c r="BJ7" s="72">
        <f>IF('[2]Cl Enr (2)'!BJ7=0,"",EnrlAll!BJ7/'[2]Cl Enr (2)'!BJ7)</f>
        <v>1.047307891870934</v>
      </c>
      <c r="BK7" s="57">
        <f t="shared" ref="BK7:BL40" si="0">C7+BH7</f>
        <v>2.1080443830104492</v>
      </c>
      <c r="BL7" s="57">
        <f t="shared" si="0"/>
        <v>2.081566379510845</v>
      </c>
      <c r="BM7" s="57">
        <f t="shared" ref="BM7:BM40" si="1">BK7+BL7</f>
        <v>4.1896107625212942</v>
      </c>
    </row>
    <row r="8" spans="1:65" s="58" customFormat="1" ht="18.75" customHeight="1" x14ac:dyDescent="0.25">
      <c r="A8" s="35">
        <v>3</v>
      </c>
      <c r="B8" s="36" t="s">
        <v>49</v>
      </c>
      <c r="C8" s="72">
        <f>IF('[2]Cl Enr (2)'!C8=0,"",EnrlAll!C8/'[2]Cl Enr (2)'!C8)</f>
        <v>0.69799025594089315</v>
      </c>
      <c r="D8" s="72">
        <f>IF('[2]Cl Enr (2)'!D8=0,"",EnrlAll!D8/'[2]Cl Enr (2)'!D8)</f>
        <v>0.59057709922052148</v>
      </c>
      <c r="E8" s="72">
        <f>IF('[2]Cl Enr (2)'!E8=0,"",EnrlAll!E8/'[2]Cl Enr (2)'!E8)</f>
        <v>0.64521672143818687</v>
      </c>
      <c r="F8" s="72">
        <f>IF('[2]Cl Enr (2)'!F8=0,"",EnrlAll!F8/'[2]Cl Enr (2)'!F8)</f>
        <v>1</v>
      </c>
      <c r="G8" s="72">
        <f>IF('[2]Cl Enr (2)'!G8=0,"",EnrlAll!G8/'[2]Cl Enr (2)'!G8)</f>
        <v>1</v>
      </c>
      <c r="H8" s="72">
        <f>IF('[2]Cl Enr (2)'!H8=0,"",EnrlAll!H8/'[2]Cl Enr (2)'!H8)</f>
        <v>1</v>
      </c>
      <c r="I8" s="72">
        <f>IF('[2]Cl Enr (2)'!I8=0,"",EnrlAll!I8/'[2]Cl Enr (2)'!I8)</f>
        <v>1</v>
      </c>
      <c r="J8" s="72">
        <f>IF('[2]Cl Enr (2)'!J8=0,"",EnrlAll!J8/'[2]Cl Enr (2)'!J8)</f>
        <v>1</v>
      </c>
      <c r="K8" s="72">
        <f>IF('[2]Cl Enr (2)'!K8=0,"",EnrlAll!K8/'[2]Cl Enr (2)'!K8)</f>
        <v>1</v>
      </c>
      <c r="L8" s="72">
        <f>IF('[2]Cl Enr (2)'!L8=0,"",EnrlAll!L8/'[2]Cl Enr (2)'!L8)</f>
        <v>1</v>
      </c>
      <c r="M8" s="72">
        <f>IF('[2]Cl Enr (2)'!M8=0,"",EnrlAll!M8/'[2]Cl Enr (2)'!M8)</f>
        <v>1</v>
      </c>
      <c r="N8" s="72">
        <f>IF('[2]Cl Enr (2)'!N8=0,"",EnrlAll!N8/'[2]Cl Enr (2)'!N8)</f>
        <v>1</v>
      </c>
      <c r="O8" s="72">
        <f>IF('[2]Cl Enr (2)'!O8=0,"",EnrlAll!O8/'[2]Cl Enr (2)'!O8)</f>
        <v>1</v>
      </c>
      <c r="P8" s="72">
        <f>IF('[2]Cl Enr (2)'!P8=0,"",EnrlAll!P8/'[2]Cl Enr (2)'!P8)</f>
        <v>1</v>
      </c>
      <c r="Q8" s="72">
        <f>IF('[2]Cl Enr (2)'!Q8=0,"",EnrlAll!Q8/'[2]Cl Enr (2)'!Q8)</f>
        <v>1</v>
      </c>
      <c r="R8" s="72">
        <f>IF('[2]Cl Enr (2)'!R8=0,"",EnrlAll!R8/'[2]Cl Enr (2)'!R8)</f>
        <v>1</v>
      </c>
      <c r="S8" s="72">
        <f>IF('[2]Cl Enr (2)'!S8=0,"",EnrlAll!S8/'[2]Cl Enr (2)'!S8)</f>
        <v>1</v>
      </c>
      <c r="T8" s="72">
        <f>IF('[2]Cl Enr (2)'!T8=0,"",EnrlAll!T8/'[2]Cl Enr (2)'!T8)</f>
        <v>1</v>
      </c>
      <c r="U8" s="72">
        <f>IF('[2]Cl Enr (2)'!U8=0,"",EnrlAll!U8/'[2]Cl Enr (2)'!U8)</f>
        <v>1</v>
      </c>
      <c r="V8" s="72">
        <f>IF('[2]Cl Enr (2)'!V8=0,"",EnrlAll!V8/'[2]Cl Enr (2)'!V8)</f>
        <v>1</v>
      </c>
      <c r="W8" s="72">
        <f>IF('[2]Cl Enr (2)'!W8=0,"",EnrlAll!W8/'[2]Cl Enr (2)'!W8)</f>
        <v>1</v>
      </c>
      <c r="X8" s="72">
        <f>IF('[2]Cl Enr (2)'!X8=0,"",EnrlAll!X8/'[2]Cl Enr (2)'!X8)</f>
        <v>1</v>
      </c>
      <c r="Y8" s="72">
        <f>IF('[2]Cl Enr (2)'!Y8=0,"",EnrlAll!Y8/'[2]Cl Enr (2)'!Y8)</f>
        <v>1</v>
      </c>
      <c r="Z8" s="72">
        <f>IF('[2]Cl Enr (2)'!Z8=0,"",EnrlAll!Z8/'[2]Cl Enr (2)'!Z8)</f>
        <v>1</v>
      </c>
      <c r="AA8" s="72">
        <f>IF('[2]Cl Enr (2)'!AA8=0,"",EnrlAll!AA8/'[2]Cl Enr (2)'!AA8)</f>
        <v>1</v>
      </c>
      <c r="AB8" s="72">
        <f>IF('[2]Cl Enr (2)'!AB8=0,"",EnrlAll!AB8/'[2]Cl Enr (2)'!AB8)</f>
        <v>1</v>
      </c>
      <c r="AC8" s="72">
        <f>IF('[2]Cl Enr (2)'!AC8=0,"",EnrlAll!AC8/'[2]Cl Enr (2)'!AC8)</f>
        <v>1</v>
      </c>
      <c r="AD8" s="72">
        <f>IF('[2]Cl Enr (2)'!AD8=0,"",EnrlAll!AD8/'[2]Cl Enr (2)'!AD8)</f>
        <v>0.97594269436556047</v>
      </c>
      <c r="AE8" s="72">
        <f>IF('[2]Cl Enr (2)'!AE8=0,"",EnrlAll!AE8/'[2]Cl Enr (2)'!AE8)</f>
        <v>0.91513621249248234</v>
      </c>
      <c r="AF8" s="72">
        <f>IF('[2]Cl Enr (2)'!AF8=0,"",EnrlAll!AF8/'[2]Cl Enr (2)'!AF8)</f>
        <v>0.94742718356082645</v>
      </c>
      <c r="AG8" s="72">
        <f>IF('[2]Cl Enr (2)'!AG8=0,"",EnrlAll!AG8/'[2]Cl Enr (2)'!AG8)</f>
        <v>0.99196771257864125</v>
      </c>
      <c r="AH8" s="72">
        <f>IF('[2]Cl Enr (2)'!AH8=0,"",EnrlAll!AH8/'[2]Cl Enr (2)'!AH8)</f>
        <v>0.97532109746966811</v>
      </c>
      <c r="AI8" s="72">
        <f>IF('[2]Cl Enr (2)'!AI8=0,"",EnrlAll!AI8/'[2]Cl Enr (2)'!AI8)</f>
        <v>0.98358701718869723</v>
      </c>
      <c r="AJ8" s="72">
        <f>IF('[2]Cl Enr (2)'!AJ8=0,"",EnrlAll!AJ8/'[2]Cl Enr (2)'!AJ8)</f>
        <v>0.99744476834850726</v>
      </c>
      <c r="AK8" s="72">
        <f>IF('[2]Cl Enr (2)'!AK8=0,"",EnrlAll!AK8/'[2]Cl Enr (2)'!AK8)</f>
        <v>0.99206569017435597</v>
      </c>
      <c r="AL8" s="72">
        <f>IF('[2]Cl Enr (2)'!AL8=0,"",EnrlAll!AL8/'[2]Cl Enr (2)'!AL8)</f>
        <v>0.9947509047736629</v>
      </c>
      <c r="AM8" s="72">
        <f>IF('[2]Cl Enr (2)'!AM8=0,"",EnrlAll!AM8/'[2]Cl Enr (2)'!AM8)</f>
        <v>0.97506207547557</v>
      </c>
      <c r="AN8" s="72">
        <f>IF('[2]Cl Enr (2)'!AN8=0,"",EnrlAll!AN8/'[2]Cl Enr (2)'!AN8)</f>
        <v>1.0175721206327852</v>
      </c>
      <c r="AO8" s="72">
        <f>IF('[2]Cl Enr (2)'!AO8=0,"",EnrlAll!AO8/'[2]Cl Enr (2)'!AO8)</f>
        <v>0.99483255899472278</v>
      </c>
      <c r="AP8" s="72">
        <f>IF('[2]Cl Enr (2)'!AP8=0,"",EnrlAll!AP8/'[2]Cl Enr (2)'!AP8)</f>
        <v>1.0376719939552101</v>
      </c>
      <c r="AQ8" s="72">
        <f>IF('[2]Cl Enr (2)'!AQ8=0,"",EnrlAll!AQ8/'[2]Cl Enr (2)'!AQ8)</f>
        <v>0.99783794225596978</v>
      </c>
      <c r="AR8" s="72">
        <f>IF('[2]Cl Enr (2)'!AR8=0,"",EnrlAll!AR8/'[2]Cl Enr (2)'!AR8)</f>
        <v>1.0193162949141517</v>
      </c>
      <c r="AS8" s="72">
        <f>IF('[2]Cl Enr (2)'!AS8=0,"",EnrlAll!AS8/'[2]Cl Enr (2)'!AS8)</f>
        <v>1.0030418682519189</v>
      </c>
      <c r="AT8" s="72">
        <f>IF('[2]Cl Enr (2)'!AT8=0,"",EnrlAll!AT8/'[2]Cl Enr (2)'!AT8)</f>
        <v>1.0088368681902344</v>
      </c>
      <c r="AU8" s="72">
        <f>IF('[2]Cl Enr (2)'!AU8=0,"",EnrlAll!AU8/'[2]Cl Enr (2)'!AU8)</f>
        <v>1.0057259757312462</v>
      </c>
      <c r="AV8" s="72">
        <f>IF('[2]Cl Enr (2)'!AV8=0,"",EnrlAll!AV8/'[2]Cl Enr (2)'!AV8)</f>
        <v>0.99823458232596285</v>
      </c>
      <c r="AW8" s="72">
        <f>IF('[2]Cl Enr (2)'!AW8=0,"",EnrlAll!AW8/'[2]Cl Enr (2)'!AW8)</f>
        <v>0.99414206997024002</v>
      </c>
      <c r="AX8" s="72">
        <f>IF('[2]Cl Enr (2)'!AX8=0,"",EnrlAll!AX8/'[2]Cl Enr (2)'!AX8)</f>
        <v>0.99620544460960558</v>
      </c>
      <c r="AY8" s="72">
        <f>IF('[2]Cl Enr (2)'!AY8=0,"",EnrlAll!AY8/'[2]Cl Enr (2)'!AY8)</f>
        <v>1.3307824146040097</v>
      </c>
      <c r="AZ8" s="72">
        <f>IF('[2]Cl Enr (2)'!AZ8=0,"",EnrlAll!AZ8/'[2]Cl Enr (2)'!AZ8)</f>
        <v>1.3106049253209451</v>
      </c>
      <c r="BA8" s="72">
        <f>IF('[2]Cl Enr (2)'!BA8=0,"",EnrlAll!BA8/'[2]Cl Enr (2)'!BA8)</f>
        <v>1.321827613727055</v>
      </c>
      <c r="BB8" s="72">
        <f>IF('[2]Cl Enr (2)'!BB8=0,"",EnrlAll!BB8/'[2]Cl Enr (2)'!BB8)</f>
        <v>1.3635497513593902</v>
      </c>
      <c r="BC8" s="72">
        <f>IF('[2]Cl Enr (2)'!BC8=0,"",EnrlAll!BC8/'[2]Cl Enr (2)'!BC8)</f>
        <v>1.0342825744182713</v>
      </c>
      <c r="BD8" s="72">
        <f>IF('[2]Cl Enr (2)'!BD8=0,"",EnrlAll!BD8/'[2]Cl Enr (2)'!BD8)</f>
        <v>1.2011968147764218</v>
      </c>
      <c r="BE8" s="72">
        <f>IF('[2]Cl Enr (2)'!BE8=0,"",EnrlAll!BE8/'[2]Cl Enr (2)'!BE8)</f>
        <v>1.3459103978028579</v>
      </c>
      <c r="BF8" s="72">
        <f>IF('[2]Cl Enr (2)'!BF8=0,"",EnrlAll!BF8/'[2]Cl Enr (2)'!BF8)</f>
        <v>1.1693733515678422</v>
      </c>
      <c r="BG8" s="72">
        <f>IF('[2]Cl Enr (2)'!BG8=0,"",EnrlAll!BG8/'[2]Cl Enr (2)'!BG8)</f>
        <v>1.2633460492952922</v>
      </c>
      <c r="BH8" s="72">
        <f>IF('[2]Cl Enr (2)'!BH8=0,"",EnrlAll!BH8/'[2]Cl Enr (2)'!BH8)</f>
        <v>1.0107440715375904</v>
      </c>
      <c r="BI8" s="72">
        <f>IF('[2]Cl Enr (2)'!BI8=0,"",EnrlAll!BI8/'[2]Cl Enr (2)'!BI8)</f>
        <v>0.99979668093446383</v>
      </c>
      <c r="BJ8" s="72">
        <f>IF('[2]Cl Enr (2)'!BJ8=0,"",EnrlAll!BJ8/'[2]Cl Enr (2)'!BJ8)</f>
        <v>1.0053266819030282</v>
      </c>
      <c r="BK8" s="57">
        <f t="shared" si="0"/>
        <v>1.7087343274784836</v>
      </c>
      <c r="BL8" s="57">
        <f t="shared" si="0"/>
        <v>1.5903737801549853</v>
      </c>
      <c r="BM8" s="57">
        <f t="shared" si="1"/>
        <v>3.2991081076334687</v>
      </c>
    </row>
    <row r="9" spans="1:65" s="58" customFormat="1" ht="18.75" customHeight="1" x14ac:dyDescent="0.25">
      <c r="A9" s="35">
        <v>4</v>
      </c>
      <c r="B9" s="36" t="s">
        <v>18</v>
      </c>
      <c r="C9" s="72">
        <f>IF('[2]Cl Enr (2)'!C9=0,"",EnrlAll!C9/'[2]Cl Enr (2)'!C9)</f>
        <v>1.0252100840336134</v>
      </c>
      <c r="D9" s="72">
        <f>IF('[2]Cl Enr (2)'!D9=0,"",EnrlAll!D9/'[2]Cl Enr (2)'!D9)</f>
        <v>1.0315789473684212</v>
      </c>
      <c r="E9" s="72">
        <f>IF('[2]Cl Enr (2)'!E9=0,"",EnrlAll!E9/'[2]Cl Enr (2)'!E9)</f>
        <v>1.02803738317757</v>
      </c>
      <c r="F9" s="72">
        <f>IF('[2]Cl Enr (2)'!F9=0,"",EnrlAll!F9/'[2]Cl Enr (2)'!F9)</f>
        <v>0.96508492080409225</v>
      </c>
      <c r="G9" s="72">
        <f>IF('[2]Cl Enr (2)'!G9=0,"",EnrlAll!G9/'[2]Cl Enr (2)'!G9)</f>
        <v>1.0128368312191736</v>
      </c>
      <c r="H9" s="72">
        <f>IF('[2]Cl Enr (2)'!H9=0,"",EnrlAll!H9/'[2]Cl Enr (2)'!H9)</f>
        <v>0.98650557033586217</v>
      </c>
      <c r="I9" s="72">
        <f>IF('[2]Cl Enr (2)'!I9=0,"",EnrlAll!I9/'[2]Cl Enr (2)'!I9)</f>
        <v>1.0210576965947642</v>
      </c>
      <c r="J9" s="72">
        <f>IF('[2]Cl Enr (2)'!J9=0,"",EnrlAll!J9/'[2]Cl Enr (2)'!J9)</f>
        <v>1.0970133141417777</v>
      </c>
      <c r="K9" s="72">
        <f>IF('[2]Cl Enr (2)'!K9=0,"",EnrlAll!K9/'[2]Cl Enr (2)'!K9)</f>
        <v>1.0549225305044061</v>
      </c>
      <c r="L9" s="72">
        <f>IF('[2]Cl Enr (2)'!L9=0,"",EnrlAll!L9/'[2]Cl Enr (2)'!L9)</f>
        <v>1.0875286995732123</v>
      </c>
      <c r="M9" s="72">
        <f>IF('[2]Cl Enr (2)'!M9=0,"",EnrlAll!M9/'[2]Cl Enr (2)'!M9)</f>
        <v>1.1673905144370607</v>
      </c>
      <c r="N9" s="72">
        <f>IF('[2]Cl Enr (2)'!N9=0,"",EnrlAll!N9/'[2]Cl Enr (2)'!N9)</f>
        <v>1.1230413560837995</v>
      </c>
      <c r="O9" s="72">
        <f>IF('[2]Cl Enr (2)'!O9=0,"",EnrlAll!O9/'[2]Cl Enr (2)'!O9)</f>
        <v>1.1053675833092502</v>
      </c>
      <c r="P9" s="72">
        <f>IF('[2]Cl Enr (2)'!P9=0,"",EnrlAll!P9/'[2]Cl Enr (2)'!P9)</f>
        <v>1.2102075928967422</v>
      </c>
      <c r="Q9" s="72">
        <f>IF('[2]Cl Enr (2)'!Q9=0,"",EnrlAll!Q9/'[2]Cl Enr (2)'!Q9)</f>
        <v>1.1510589540091181</v>
      </c>
      <c r="R9" s="72">
        <f>IF('[2]Cl Enr (2)'!R9=0,"",EnrlAll!R9/'[2]Cl Enr (2)'!R9)</f>
        <v>1.091642657529827</v>
      </c>
      <c r="S9" s="72">
        <f>IF('[2]Cl Enr (2)'!S9=0,"",EnrlAll!S9/'[2]Cl Enr (2)'!S9)</f>
        <v>1.179601365000247</v>
      </c>
      <c r="T9" s="72">
        <f>IF('[2]Cl Enr (2)'!T9=0,"",EnrlAll!T9/'[2]Cl Enr (2)'!T9)</f>
        <v>1.1292860714598703</v>
      </c>
      <c r="U9" s="72">
        <f>IF('[2]Cl Enr (2)'!U9=0,"",EnrlAll!U9/'[2]Cl Enr (2)'!U9)</f>
        <v>1.0413307796789797</v>
      </c>
      <c r="V9" s="72">
        <f>IF('[2]Cl Enr (2)'!V9=0,"",EnrlAll!V9/'[2]Cl Enr (2)'!V9)</f>
        <v>1.1147517399151732</v>
      </c>
      <c r="W9" s="72">
        <f>IF('[2]Cl Enr (2)'!W9=0,"",EnrlAll!W9/'[2]Cl Enr (2)'!W9)</f>
        <v>1.0738057886661856</v>
      </c>
      <c r="X9" s="72">
        <f>IF('[2]Cl Enr (2)'!X9=0,"",EnrlAll!X9/'[2]Cl Enr (2)'!X9)</f>
        <v>1.1575806777111197</v>
      </c>
      <c r="Y9" s="72">
        <f>IF('[2]Cl Enr (2)'!Y9=0,"",EnrlAll!Y9/'[2]Cl Enr (2)'!Y9)</f>
        <v>1.2329778494764476</v>
      </c>
      <c r="Z9" s="72">
        <f>IF('[2]Cl Enr (2)'!Z9=0,"",EnrlAll!Z9/'[2]Cl Enr (2)'!Z9)</f>
        <v>1.190392212737847</v>
      </c>
      <c r="AA9" s="72">
        <f>IF('[2]Cl Enr (2)'!AA9=0,"",EnrlAll!AA9/'[2]Cl Enr (2)'!AA9)</f>
        <v>1.1390371754716122</v>
      </c>
      <c r="AB9" s="72">
        <f>IF('[2]Cl Enr (2)'!AB9=0,"",EnrlAll!AB9/'[2]Cl Enr (2)'!AB9)</f>
        <v>1.2634320624011346</v>
      </c>
      <c r="AC9" s="72">
        <f>IF('[2]Cl Enr (2)'!AC9=0,"",EnrlAll!AC9/'[2]Cl Enr (2)'!AC9)</f>
        <v>1.1929145862572268</v>
      </c>
      <c r="AD9" s="72">
        <f>IF('[2]Cl Enr (2)'!AD9=0,"",EnrlAll!AD9/'[2]Cl Enr (2)'!AD9)</f>
        <v>1.1141008664715835</v>
      </c>
      <c r="AE9" s="72">
        <f>IF('[2]Cl Enr (2)'!AE9=0,"",EnrlAll!AE9/'[2]Cl Enr (2)'!AE9)</f>
        <v>1.2249398411845256</v>
      </c>
      <c r="AF9" s="72">
        <f>IF('[2]Cl Enr (2)'!AF9=0,"",EnrlAll!AF9/'[2]Cl Enr (2)'!AF9)</f>
        <v>1.1616206770762085</v>
      </c>
      <c r="AG9" s="72">
        <f>IF('[2]Cl Enr (2)'!AG9=0,"",EnrlAll!AG9/'[2]Cl Enr (2)'!AG9)</f>
        <v>1.1384722349156837</v>
      </c>
      <c r="AH9" s="72">
        <f>IF('[2]Cl Enr (2)'!AH9=0,"",EnrlAll!AH9/'[2]Cl Enr (2)'!AH9)</f>
        <v>1.2406153735840644</v>
      </c>
      <c r="AI9" s="72">
        <f>IF('[2]Cl Enr (2)'!AI9=0,"",EnrlAll!AI9/'[2]Cl Enr (2)'!AI9)</f>
        <v>1.1826576666630317</v>
      </c>
      <c r="AJ9" s="72">
        <f>IF('[2]Cl Enr (2)'!AJ9=0,"",EnrlAll!AJ9/'[2]Cl Enr (2)'!AJ9)</f>
        <v>1.0638566459851473</v>
      </c>
      <c r="AK9" s="72">
        <f>IF('[2]Cl Enr (2)'!AK9=0,"",EnrlAll!AK9/'[2]Cl Enr (2)'!AK9)</f>
        <v>1.1430609874104163</v>
      </c>
      <c r="AL9" s="72">
        <f>IF('[2]Cl Enr (2)'!AL9=0,"",EnrlAll!AL9/'[2]Cl Enr (2)'!AL9)</f>
        <v>1.0987133911334095</v>
      </c>
      <c r="AM9" s="72">
        <f>IF('[2]Cl Enr (2)'!AM9=0,"",EnrlAll!AM9/'[2]Cl Enr (2)'!AM9)</f>
        <v>1.1814115779357062</v>
      </c>
      <c r="AN9" s="72">
        <f>IF('[2]Cl Enr (2)'!AN9=0,"",EnrlAll!AN9/'[2]Cl Enr (2)'!AN9)</f>
        <v>1.2495129809810448</v>
      </c>
      <c r="AO9" s="72">
        <f>IF('[2]Cl Enr (2)'!AO9=0,"",EnrlAll!AO9/'[2]Cl Enr (2)'!AO9)</f>
        <v>1.2094632340642317</v>
      </c>
      <c r="AP9" s="72">
        <f>IF('[2]Cl Enr (2)'!AP9=0,"",EnrlAll!AP9/'[2]Cl Enr (2)'!AP9)</f>
        <v>1.1849059308834742</v>
      </c>
      <c r="AQ9" s="72">
        <f>IF('[2]Cl Enr (2)'!AQ9=0,"",EnrlAll!AQ9/'[2]Cl Enr (2)'!AQ9)</f>
        <v>1.2902990541618506</v>
      </c>
      <c r="AR9" s="72">
        <f>IF('[2]Cl Enr (2)'!AR9=0,"",EnrlAll!AR9/'[2]Cl Enr (2)'!AR9)</f>
        <v>1.2270823778352236</v>
      </c>
      <c r="AS9" s="72">
        <f>IF('[2]Cl Enr (2)'!AS9=0,"",EnrlAll!AS9/'[2]Cl Enr (2)'!AS9)</f>
        <v>1.1830229692774645</v>
      </c>
      <c r="AT9" s="72">
        <f>IF('[2]Cl Enr (2)'!AT9=0,"",EnrlAll!AT9/'[2]Cl Enr (2)'!AT9)</f>
        <v>1.2678292833779539</v>
      </c>
      <c r="AU9" s="72">
        <f>IF('[2]Cl Enr (2)'!AU9=0,"",EnrlAll!AU9/'[2]Cl Enr (2)'!AU9)</f>
        <v>1.2175017699962014</v>
      </c>
      <c r="AV9" s="72">
        <f>IF('[2]Cl Enr (2)'!AV9=0,"",EnrlAll!AV9/'[2]Cl Enr (2)'!AV9)</f>
        <v>1.0745778243449708</v>
      </c>
      <c r="AW9" s="72">
        <f>IF('[2]Cl Enr (2)'!AW9=0,"",EnrlAll!AW9/'[2]Cl Enr (2)'!AW9)</f>
        <v>1.1529594622763957</v>
      </c>
      <c r="AX9" s="72">
        <f>IF('[2]Cl Enr (2)'!AX9=0,"",EnrlAll!AX9/'[2]Cl Enr (2)'!AX9)</f>
        <v>1.1088482994339308</v>
      </c>
      <c r="AY9" s="72">
        <f>IF('[2]Cl Enr (2)'!AY9=0,"",EnrlAll!AY9/'[2]Cl Enr (2)'!AY9)</f>
        <v>1.1199171975410178</v>
      </c>
      <c r="AZ9" s="72">
        <f>IF('[2]Cl Enr (2)'!AZ9=0,"",EnrlAll!AZ9/'[2]Cl Enr (2)'!AZ9)</f>
        <v>1.2159777261357396</v>
      </c>
      <c r="BA9" s="72">
        <f>IF('[2]Cl Enr (2)'!BA9=0,"",EnrlAll!BA9/'[2]Cl Enr (2)'!BA9)</f>
        <v>1.156984819657185</v>
      </c>
      <c r="BB9" s="72">
        <f>IF('[2]Cl Enr (2)'!BB9=0,"",EnrlAll!BB9/'[2]Cl Enr (2)'!BB9)</f>
        <v>2.0365715412292373</v>
      </c>
      <c r="BC9" s="72">
        <f>IF('[2]Cl Enr (2)'!BC9=0,"",EnrlAll!BC9/'[2]Cl Enr (2)'!BC9)</f>
        <v>1.6914788462737205</v>
      </c>
      <c r="BD9" s="72">
        <f>IF('[2]Cl Enr (2)'!BD9=0,"",EnrlAll!BD9/'[2]Cl Enr (2)'!BD9)</f>
        <v>1.8841931424976408</v>
      </c>
      <c r="BE9" s="72">
        <f>IF('[2]Cl Enr (2)'!BE9=0,"",EnrlAll!BE9/'[2]Cl Enr (2)'!BE9)</f>
        <v>1.4234015819251185</v>
      </c>
      <c r="BF9" s="72">
        <f>IF('[2]Cl Enr (2)'!BF9=0,"",EnrlAll!BF9/'[2]Cl Enr (2)'!BF9)</f>
        <v>1.3984716231826602</v>
      </c>
      <c r="BG9" s="72">
        <f>IF('[2]Cl Enr (2)'!BG9=0,"",EnrlAll!BG9/'[2]Cl Enr (2)'!BG9)</f>
        <v>1.4132924224848906</v>
      </c>
      <c r="BH9" s="72">
        <f>IF('[2]Cl Enr (2)'!BH9=0,"",EnrlAll!BH9/'[2]Cl Enr (2)'!BH9)</f>
        <v>1.0875613578962748</v>
      </c>
      <c r="BI9" s="72">
        <f>IF('[2]Cl Enr (2)'!BI9=0,"",EnrlAll!BI9/'[2]Cl Enr (2)'!BI9)</f>
        <v>1.1610189790799861</v>
      </c>
      <c r="BJ9" s="72">
        <f>IF('[2]Cl Enr (2)'!BJ9=0,"",EnrlAll!BJ9/'[2]Cl Enr (2)'!BJ9)</f>
        <v>1.1195966540952966</v>
      </c>
      <c r="BK9" s="57">
        <f t="shared" si="0"/>
        <v>2.1127714419298882</v>
      </c>
      <c r="BL9" s="57">
        <f t="shared" si="0"/>
        <v>2.192597926448407</v>
      </c>
      <c r="BM9" s="57">
        <f t="shared" si="1"/>
        <v>4.3053693683782956</v>
      </c>
    </row>
    <row r="10" spans="1:65" s="58" customFormat="1" ht="18.75" customHeight="1" x14ac:dyDescent="0.25">
      <c r="A10" s="35">
        <v>5</v>
      </c>
      <c r="B10" s="40" t="s">
        <v>19</v>
      </c>
      <c r="C10" s="72">
        <f>IF('[2]Cl Enr (2)'!C10=0,"",EnrlAll!C10/'[2]Cl Enr (2)'!C10)</f>
        <v>1.1419935691318328</v>
      </c>
      <c r="D10" s="72">
        <f>IF('[2]Cl Enr (2)'!D10=0,"",EnrlAll!D10/'[2]Cl Enr (2)'!D10)</f>
        <v>1.1610893018914541</v>
      </c>
      <c r="E10" s="72">
        <f>IF('[2]Cl Enr (2)'!E10=0,"",EnrlAll!E10/'[2]Cl Enr (2)'!E10)</f>
        <v>1.1503665274384005</v>
      </c>
      <c r="F10" s="72">
        <f>IF('[2]Cl Enr (2)'!F10=0,"",EnrlAll!F10/'[2]Cl Enr (2)'!F10)</f>
        <v>0.97828455830049998</v>
      </c>
      <c r="G10" s="72">
        <f>IF('[2]Cl Enr (2)'!G10=0,"",EnrlAll!G10/'[2]Cl Enr (2)'!G10)</f>
        <v>0.99067828199853658</v>
      </c>
      <c r="H10" s="72">
        <f>IF('[2]Cl Enr (2)'!H10=0,"",EnrlAll!H10/'[2]Cl Enr (2)'!H10)</f>
        <v>0.9842013891177428</v>
      </c>
      <c r="I10" s="72">
        <f>IF('[2]Cl Enr (2)'!I10=0,"",EnrlAll!I10/'[2]Cl Enr (2)'!I10)</f>
        <v>0.9974484851465385</v>
      </c>
      <c r="J10" s="72">
        <f>IF('[2]Cl Enr (2)'!J10=0,"",EnrlAll!J10/'[2]Cl Enr (2)'!J10)</f>
        <v>0.9807733527671797</v>
      </c>
      <c r="K10" s="72">
        <f>IF('[2]Cl Enr (2)'!K10=0,"",EnrlAll!K10/'[2]Cl Enr (2)'!K10)</f>
        <v>0.98934779213244972</v>
      </c>
      <c r="L10" s="72">
        <f>IF('[2]Cl Enr (2)'!L10=0,"",EnrlAll!L10/'[2]Cl Enr (2)'!L10)</f>
        <v>0.99649005168495319</v>
      </c>
      <c r="M10" s="72">
        <f>IF('[2]Cl Enr (2)'!M10=0,"",EnrlAll!M10/'[2]Cl Enr (2)'!M10)</f>
        <v>1.0053197344989477</v>
      </c>
      <c r="N10" s="72">
        <f>IF('[2]Cl Enr (2)'!N10=0,"",EnrlAll!N10/'[2]Cl Enr (2)'!N10)</f>
        <v>1.0007121933697893</v>
      </c>
      <c r="O10" s="72">
        <f>IF('[2]Cl Enr (2)'!O10=0,"",EnrlAll!O10/'[2]Cl Enr (2)'!O10)</f>
        <v>1.0029936504102763</v>
      </c>
      <c r="P10" s="72">
        <f>IF('[2]Cl Enr (2)'!P10=0,"",EnrlAll!P10/'[2]Cl Enr (2)'!P10)</f>
        <v>0.9969945902624725</v>
      </c>
      <c r="Q10" s="72">
        <f>IF('[2]Cl Enr (2)'!Q10=0,"",EnrlAll!Q10/'[2]Cl Enr (2)'!Q10)</f>
        <v>1.0000935753158167</v>
      </c>
      <c r="R10" s="72">
        <f>IF('[2]Cl Enr (2)'!R10=0,"",EnrlAll!R10/'[2]Cl Enr (2)'!R10)</f>
        <v>1.0322790485064786</v>
      </c>
      <c r="S10" s="72">
        <f>IF('[2]Cl Enr (2)'!S10=0,"",EnrlAll!S10/'[2]Cl Enr (2)'!S10)</f>
        <v>1.0232520349781953</v>
      </c>
      <c r="T10" s="72">
        <f>IF('[2]Cl Enr (2)'!T10=0,"",EnrlAll!T10/'[2]Cl Enr (2)'!T10)</f>
        <v>1.0279280969441749</v>
      </c>
      <c r="U10" s="72">
        <f>IF('[2]Cl Enr (2)'!U10=0,"",EnrlAll!U10/'[2]Cl Enr (2)'!U10)</f>
        <v>0.99967108124889015</v>
      </c>
      <c r="V10" s="72">
        <f>IF('[2]Cl Enr (2)'!V10=0,"",EnrlAll!V10/'[2]Cl Enr (2)'!V10)</f>
        <v>0.99823727872837387</v>
      </c>
      <c r="W10" s="72">
        <f>IF('[2]Cl Enr (2)'!W10=0,"",EnrlAll!W10/'[2]Cl Enr (2)'!W10)</f>
        <v>0.99898111539424594</v>
      </c>
      <c r="X10" s="72">
        <f>IF('[2]Cl Enr (2)'!X10=0,"",EnrlAll!X10/'[2]Cl Enr (2)'!X10)</f>
        <v>1.0493212227756616</v>
      </c>
      <c r="Y10" s="72">
        <f>IF('[2]Cl Enr (2)'!Y10=0,"",EnrlAll!Y10/'[2]Cl Enr (2)'!Y10)</f>
        <v>1.0583302281556102</v>
      </c>
      <c r="Z10" s="72">
        <f>IF('[2]Cl Enr (2)'!Z10=0,"",EnrlAll!Z10/'[2]Cl Enr (2)'!Z10)</f>
        <v>1.0536187113857016</v>
      </c>
      <c r="AA10" s="72">
        <f>IF('[2]Cl Enr (2)'!AA10=0,"",EnrlAll!AA10/'[2]Cl Enr (2)'!AA10)</f>
        <v>1.0538226220301068</v>
      </c>
      <c r="AB10" s="72">
        <f>IF('[2]Cl Enr (2)'!AB10=0,"",EnrlAll!AB10/'[2]Cl Enr (2)'!AB10)</f>
        <v>1.07099594634364</v>
      </c>
      <c r="AC10" s="72">
        <f>IF('[2]Cl Enr (2)'!AC10=0,"",EnrlAll!AC10/'[2]Cl Enr (2)'!AC10)</f>
        <v>1.0620120646921014</v>
      </c>
      <c r="AD10" s="72">
        <f>IF('[2]Cl Enr (2)'!AD10=0,"",EnrlAll!AD10/'[2]Cl Enr (2)'!AD10)</f>
        <v>1.0327718655296356</v>
      </c>
      <c r="AE10" s="72">
        <f>IF('[2]Cl Enr (2)'!AE10=0,"",EnrlAll!AE10/'[2]Cl Enr (2)'!AE10)</f>
        <v>1.042803815844048</v>
      </c>
      <c r="AF10" s="72">
        <f>IF('[2]Cl Enr (2)'!AF10=0,"",EnrlAll!AF10/'[2]Cl Enr (2)'!AF10)</f>
        <v>1.0375411310895579</v>
      </c>
      <c r="AG10" s="72">
        <f>IF('[2]Cl Enr (2)'!AG10=0,"",EnrlAll!AG10/'[2]Cl Enr (2)'!AG10)</f>
        <v>1.0457751660544548</v>
      </c>
      <c r="AH10" s="72">
        <f>IF('[2]Cl Enr (2)'!AH10=0,"",EnrlAll!AH10/'[2]Cl Enr (2)'!AH10)</f>
        <v>1.0578178593012943</v>
      </c>
      <c r="AI10" s="72">
        <f>IF('[2]Cl Enr (2)'!AI10=0,"",EnrlAll!AI10/'[2]Cl Enr (2)'!AI10)</f>
        <v>1.0515132883954297</v>
      </c>
      <c r="AJ10" s="72">
        <f>IF('[2]Cl Enr (2)'!AJ10=0,"",EnrlAll!AJ10/'[2]Cl Enr (2)'!AJ10)</f>
        <v>1.0132401403277425</v>
      </c>
      <c r="AK10" s="72">
        <f>IF('[2]Cl Enr (2)'!AK10=0,"",EnrlAll!AK10/'[2]Cl Enr (2)'!AK10)</f>
        <v>1.0155389090398543</v>
      </c>
      <c r="AL10" s="72">
        <f>IF('[2]Cl Enr (2)'!AL10=0,"",EnrlAll!AL10/'[2]Cl Enr (2)'!AL10)</f>
        <v>1.0143431587889933</v>
      </c>
      <c r="AM10" s="72">
        <f>IF('[2]Cl Enr (2)'!AM10=0,"",EnrlAll!AM10/'[2]Cl Enr (2)'!AM10)</f>
        <v>1.1971254153465729</v>
      </c>
      <c r="AN10" s="72">
        <f>IF('[2]Cl Enr (2)'!AN10=0,"",EnrlAll!AN10/'[2]Cl Enr (2)'!AN10)</f>
        <v>1.2715730414376676</v>
      </c>
      <c r="AO10" s="72">
        <f>IF('[2]Cl Enr (2)'!AO10=0,"",EnrlAll!AO10/'[2]Cl Enr (2)'!AO10)</f>
        <v>1.2311657899795536</v>
      </c>
      <c r="AP10" s="72">
        <f>IF('[2]Cl Enr (2)'!AP10=0,"",EnrlAll!AP10/'[2]Cl Enr (2)'!AP10)</f>
        <v>1.119276500684586</v>
      </c>
      <c r="AQ10" s="72">
        <f>IF('[2]Cl Enr (2)'!AQ10=0,"",EnrlAll!AQ10/'[2]Cl Enr (2)'!AQ10)</f>
        <v>1.2592797388652053</v>
      </c>
      <c r="AR10" s="72">
        <f>IF('[2]Cl Enr (2)'!AR10=0,"",EnrlAll!AR10/'[2]Cl Enr (2)'!AR10)</f>
        <v>1.1818442701358332</v>
      </c>
      <c r="AS10" s="72">
        <f>IF('[2]Cl Enr (2)'!AS10=0,"",EnrlAll!AS10/'[2]Cl Enr (2)'!AS10)</f>
        <v>1.1603879453992696</v>
      </c>
      <c r="AT10" s="72">
        <f>IF('[2]Cl Enr (2)'!AT10=0,"",EnrlAll!AT10/'[2]Cl Enr (2)'!AT10)</f>
        <v>1.265899427451852</v>
      </c>
      <c r="AU10" s="72">
        <f>IF('[2]Cl Enr (2)'!AU10=0,"",EnrlAll!AU10/'[2]Cl Enr (2)'!AU10)</f>
        <v>1.2081223662085134</v>
      </c>
      <c r="AV10" s="72">
        <f>IF('[2]Cl Enr (2)'!AV10=0,"",EnrlAll!AV10/'[2]Cl Enr (2)'!AV10)</f>
        <v>1.029432952287789</v>
      </c>
      <c r="AW10" s="72">
        <f>IF('[2]Cl Enr (2)'!AW10=0,"",EnrlAll!AW10/'[2]Cl Enr (2)'!AW10)</f>
        <v>1.0405012090280661</v>
      </c>
      <c r="AX10" s="72">
        <f>IF('[2]Cl Enr (2)'!AX10=0,"",EnrlAll!AX10/'[2]Cl Enr (2)'!AX10)</f>
        <v>1.0347119337576536</v>
      </c>
      <c r="AY10" s="72">
        <f>IF('[2]Cl Enr (2)'!AY10=0,"",EnrlAll!AY10/'[2]Cl Enr (2)'!AY10)</f>
        <v>1.1350252583363467</v>
      </c>
      <c r="AZ10" s="72">
        <f>IF('[2]Cl Enr (2)'!AZ10=0,"",EnrlAll!AZ10/'[2]Cl Enr (2)'!AZ10)</f>
        <v>1.202612506803403</v>
      </c>
      <c r="BA10" s="72">
        <f>IF('[2]Cl Enr (2)'!BA10=0,"",EnrlAll!BA10/'[2]Cl Enr (2)'!BA10)</f>
        <v>1.1643209684929381</v>
      </c>
      <c r="BB10" s="72">
        <f>IF('[2]Cl Enr (2)'!BB10=0,"",EnrlAll!BB10/'[2]Cl Enr (2)'!BB10)</f>
        <v>1.1350684698477502</v>
      </c>
      <c r="BC10" s="72">
        <f>IF('[2]Cl Enr (2)'!BC10=0,"",EnrlAll!BC10/'[2]Cl Enr (2)'!BC10)</f>
        <v>1.192797960484385</v>
      </c>
      <c r="BD10" s="72">
        <f>IF('[2]Cl Enr (2)'!BD10=0,"",EnrlAll!BD10/'[2]Cl Enr (2)'!BD10)</f>
        <v>1.1593210307142705</v>
      </c>
      <c r="BE10" s="72">
        <f>IF('[2]Cl Enr (2)'!BE10=0,"",EnrlAll!BE10/'[2]Cl Enr (2)'!BE10)</f>
        <v>1.1350457489225381</v>
      </c>
      <c r="BF10" s="72">
        <f>IF('[2]Cl Enr (2)'!BF10=0,"",EnrlAll!BF10/'[2]Cl Enr (2)'!BF10)</f>
        <v>1.1980917799752782</v>
      </c>
      <c r="BG10" s="72">
        <f>IF('[2]Cl Enr (2)'!BG10=0,"",EnrlAll!BG10/'[2]Cl Enr (2)'!BG10)</f>
        <v>1.1619790360268782</v>
      </c>
      <c r="BH10" s="72">
        <f>IF('[2]Cl Enr (2)'!BH10=0,"",EnrlAll!BH10/'[2]Cl Enr (2)'!BH10)</f>
        <v>1.0358740092734291</v>
      </c>
      <c r="BI10" s="72">
        <f>IF('[2]Cl Enr (2)'!BI10=0,"",EnrlAll!BI10/'[2]Cl Enr (2)'!BI10)</f>
        <v>1.0484504159606689</v>
      </c>
      <c r="BJ10" s="72">
        <f>IF('[2]Cl Enr (2)'!BJ10=0,"",EnrlAll!BJ10/'[2]Cl Enr (2)'!BJ10)</f>
        <v>1.0418372714954693</v>
      </c>
      <c r="BK10" s="57">
        <f t="shared" si="0"/>
        <v>2.1778675784052619</v>
      </c>
      <c r="BL10" s="57">
        <f t="shared" si="0"/>
        <v>2.209539717852123</v>
      </c>
      <c r="BM10" s="57">
        <f t="shared" si="1"/>
        <v>4.3874072962573845</v>
      </c>
    </row>
    <row r="11" spans="1:65" s="58" customFormat="1" ht="18.75" customHeight="1" x14ac:dyDescent="0.25">
      <c r="A11" s="35">
        <v>6</v>
      </c>
      <c r="B11" s="36" t="s">
        <v>20</v>
      </c>
      <c r="C11" s="72" t="str">
        <f>IF('[2]Cl Enr (2)'!C11=0,"",EnrlAll!C11/'[2]Cl Enr (2)'!C11)</f>
        <v/>
      </c>
      <c r="D11" s="72" t="str">
        <f>IF('[2]Cl Enr (2)'!D11=0,"",EnrlAll!D11/'[2]Cl Enr (2)'!D11)</f>
        <v/>
      </c>
      <c r="E11" s="72" t="str">
        <f>IF('[2]Cl Enr (2)'!E11=0,"",EnrlAll!E11/'[2]Cl Enr (2)'!E11)</f>
        <v/>
      </c>
      <c r="F11" s="72">
        <f>IF('[2]Cl Enr (2)'!F11=0,"",EnrlAll!F11/'[2]Cl Enr (2)'!F11)</f>
        <v>0.98501291989664086</v>
      </c>
      <c r="G11" s="72">
        <f>IF('[2]Cl Enr (2)'!G11=0,"",EnrlAll!G11/'[2]Cl Enr (2)'!G11)</f>
        <v>1.0091564703022446</v>
      </c>
      <c r="H11" s="72">
        <f>IF('[2]Cl Enr (2)'!H11=0,"",EnrlAll!H11/'[2]Cl Enr (2)'!H11)</f>
        <v>0.99652321718303327</v>
      </c>
      <c r="I11" s="72">
        <f>IF('[2]Cl Enr (2)'!I11=0,"",EnrlAll!I11/'[2]Cl Enr (2)'!I11)</f>
        <v>0.98048036599313759</v>
      </c>
      <c r="J11" s="72">
        <f>IF('[2]Cl Enr (2)'!J11=0,"",EnrlAll!J11/'[2]Cl Enr (2)'!J11)</f>
        <v>0.97434833139631416</v>
      </c>
      <c r="K11" s="72">
        <f>IF('[2]Cl Enr (2)'!K11=0,"",EnrlAll!K11/'[2]Cl Enr (2)'!K11)</f>
        <v>0.97754461269424908</v>
      </c>
      <c r="L11" s="72">
        <f>IF('[2]Cl Enr (2)'!L11=0,"",EnrlAll!L11/'[2]Cl Enr (2)'!L11)</f>
        <v>1.0108035643876665</v>
      </c>
      <c r="M11" s="72">
        <f>IF('[2]Cl Enr (2)'!M11=0,"",EnrlAll!M11/'[2]Cl Enr (2)'!M11)</f>
        <v>0.99915433403805498</v>
      </c>
      <c r="N11" s="72">
        <f>IF('[2]Cl Enr (2)'!N11=0,"",EnrlAll!N11/'[2]Cl Enr (2)'!N11)</f>
        <v>1.0051824043091488</v>
      </c>
      <c r="O11" s="72">
        <f>IF('[2]Cl Enr (2)'!O11=0,"",EnrlAll!O11/'[2]Cl Enr (2)'!O11)</f>
        <v>0.94095349176264764</v>
      </c>
      <c r="P11" s="72">
        <f>IF('[2]Cl Enr (2)'!P11=0,"",EnrlAll!P11/'[2]Cl Enr (2)'!P11)</f>
        <v>0.98285994123408427</v>
      </c>
      <c r="Q11" s="72">
        <f>IF('[2]Cl Enr (2)'!Q11=0,"",EnrlAll!Q11/'[2]Cl Enr (2)'!Q11)</f>
        <v>0.96072391220639197</v>
      </c>
      <c r="R11" s="72">
        <f>IF('[2]Cl Enr (2)'!R11=0,"",EnrlAll!R11/'[2]Cl Enr (2)'!R11)</f>
        <v>1.0390366642703091</v>
      </c>
      <c r="S11" s="72">
        <f>IF('[2]Cl Enr (2)'!S11=0,"",EnrlAll!S11/'[2]Cl Enr (2)'!S11)</f>
        <v>1.0534267386900742</v>
      </c>
      <c r="T11" s="72">
        <f>IF('[2]Cl Enr (2)'!T11=0,"",EnrlAll!T11/'[2]Cl Enr (2)'!T11)</f>
        <v>1.0456557186116935</v>
      </c>
      <c r="U11" s="72">
        <f>IF('[2]Cl Enr (2)'!U11=0,"",EnrlAll!U11/'[2]Cl Enr (2)'!U11)</f>
        <v>0.99120488584270339</v>
      </c>
      <c r="V11" s="72">
        <f>IF('[2]Cl Enr (2)'!V11=0,"",EnrlAll!V11/'[2]Cl Enr (2)'!V11)</f>
        <v>1.003597957288765</v>
      </c>
      <c r="W11" s="72">
        <f>IF('[2]Cl Enr (2)'!W11=0,"",EnrlAll!W11/'[2]Cl Enr (2)'!W11)</f>
        <v>0.99707733283050892</v>
      </c>
      <c r="X11" s="72">
        <f>IF('[2]Cl Enr (2)'!X11=0,"",EnrlAll!X11/'[2]Cl Enr (2)'!X11)</f>
        <v>1.0270419862417965</v>
      </c>
      <c r="Y11" s="72">
        <f>IF('[2]Cl Enr (2)'!Y11=0,"",EnrlAll!Y11/'[2]Cl Enr (2)'!Y11)</f>
        <v>1.0383120990331616</v>
      </c>
      <c r="Z11" s="72">
        <f>IF('[2]Cl Enr (2)'!Z11=0,"",EnrlAll!Z11/'[2]Cl Enr (2)'!Z11)</f>
        <v>1.0323015939951083</v>
      </c>
      <c r="AA11" s="72">
        <f>IF('[2]Cl Enr (2)'!AA11=0,"",EnrlAll!AA11/'[2]Cl Enr (2)'!AA11)</f>
        <v>1.0322608249187062</v>
      </c>
      <c r="AB11" s="72">
        <f>IF('[2]Cl Enr (2)'!AB11=0,"",EnrlAll!AB11/'[2]Cl Enr (2)'!AB11)</f>
        <v>1.0190431075319755</v>
      </c>
      <c r="AC11" s="72">
        <f>IF('[2]Cl Enr (2)'!AC11=0,"",EnrlAll!AC11/'[2]Cl Enr (2)'!AC11)</f>
        <v>1.0259880401061103</v>
      </c>
      <c r="AD11" s="72">
        <f>IF('[2]Cl Enr (2)'!AD11=0,"",EnrlAll!AD11/'[2]Cl Enr (2)'!AD11)</f>
        <v>1.1160721922846635</v>
      </c>
      <c r="AE11" s="72">
        <f>IF('[2]Cl Enr (2)'!AE11=0,"",EnrlAll!AE11/'[2]Cl Enr (2)'!AE11)</f>
        <v>1.2087831464207106</v>
      </c>
      <c r="AF11" s="72">
        <f>IF('[2]Cl Enr (2)'!AF11=0,"",EnrlAll!AF11/'[2]Cl Enr (2)'!AF11)</f>
        <v>1.1577336096458177</v>
      </c>
      <c r="AG11" s="72">
        <f>IF('[2]Cl Enr (2)'!AG11=0,"",EnrlAll!AG11/'[2]Cl Enr (2)'!AG11)</f>
        <v>1.0576282478347767</v>
      </c>
      <c r="AH11" s="72">
        <f>IF('[2]Cl Enr (2)'!AH11=0,"",EnrlAll!AH11/'[2]Cl Enr (2)'!AH11)</f>
        <v>1.0839777941789943</v>
      </c>
      <c r="AI11" s="72">
        <f>IF('[2]Cl Enr (2)'!AI11=0,"",EnrlAll!AI11/'[2]Cl Enr (2)'!AI11)</f>
        <v>1.0698498221382113</v>
      </c>
      <c r="AJ11" s="72">
        <f>IF('[2]Cl Enr (2)'!AJ11=0,"",EnrlAll!AJ11/'[2]Cl Enr (2)'!AJ11)</f>
        <v>1.0144378744186497</v>
      </c>
      <c r="AK11" s="72">
        <f>IF('[2]Cl Enr (2)'!AK11=0,"",EnrlAll!AK11/'[2]Cl Enr (2)'!AK11)</f>
        <v>1.0309811423886308</v>
      </c>
      <c r="AL11" s="72">
        <f>IF('[2]Cl Enr (2)'!AL11=0,"",EnrlAll!AL11/'[2]Cl Enr (2)'!AL11)</f>
        <v>1.0222195939691878</v>
      </c>
      <c r="AM11" s="72">
        <f>IF('[2]Cl Enr (2)'!AM11=0,"",EnrlAll!AM11/'[2]Cl Enr (2)'!AM11)</f>
        <v>0.91733433876896975</v>
      </c>
      <c r="AN11" s="72">
        <f>IF('[2]Cl Enr (2)'!AN11=0,"",EnrlAll!AN11/'[2]Cl Enr (2)'!AN11)</f>
        <v>0.87046525927444152</v>
      </c>
      <c r="AO11" s="72">
        <f>IF('[2]Cl Enr (2)'!AO11=0,"",EnrlAll!AO11/'[2]Cl Enr (2)'!AO11)</f>
        <v>0.89487897088427359</v>
      </c>
      <c r="AP11" s="72">
        <f>IF('[2]Cl Enr (2)'!AP11=0,"",EnrlAll!AP11/'[2]Cl Enr (2)'!AP11)</f>
        <v>0.97044159544159547</v>
      </c>
      <c r="AQ11" s="72">
        <f>IF('[2]Cl Enr (2)'!AQ11=0,"",EnrlAll!AQ11/'[2]Cl Enr (2)'!AQ11)</f>
        <v>0.96896762370189371</v>
      </c>
      <c r="AR11" s="72">
        <f>IF('[2]Cl Enr (2)'!AR11=0,"",EnrlAll!AR11/'[2]Cl Enr (2)'!AR11)</f>
        <v>0.96971521464266364</v>
      </c>
      <c r="AS11" s="72">
        <f>IF('[2]Cl Enr (2)'!AS11=0,"",EnrlAll!AS11/'[2]Cl Enr (2)'!AS11)</f>
        <v>0.94083959438869336</v>
      </c>
      <c r="AT11" s="72">
        <f>IF('[2]Cl Enr (2)'!AT11=0,"",EnrlAll!AT11/'[2]Cl Enr (2)'!AT11)</f>
        <v>0.91539876274870424</v>
      </c>
      <c r="AU11" s="72">
        <f>IF('[2]Cl Enr (2)'!AU11=0,"",EnrlAll!AU11/'[2]Cl Enr (2)'!AU11)</f>
        <v>0.92849415837299876</v>
      </c>
      <c r="AV11" s="72">
        <f>IF('[2]Cl Enr (2)'!AV11=0,"",EnrlAll!AV11/'[2]Cl Enr (2)'!AV11)</f>
        <v>1.0029583859177553</v>
      </c>
      <c r="AW11" s="72">
        <f>IF('[2]Cl Enr (2)'!AW11=0,"",EnrlAll!AW11/'[2]Cl Enr (2)'!AW11)</f>
        <v>1.0120272715640937</v>
      </c>
      <c r="AX11" s="72">
        <f>IF('[2]Cl Enr (2)'!AX11=0,"",EnrlAll!AX11/'[2]Cl Enr (2)'!AX11)</f>
        <v>1.0072458132420801</v>
      </c>
      <c r="AY11" s="72">
        <f>IF('[2]Cl Enr (2)'!AY11=0,"",EnrlAll!AY11/'[2]Cl Enr (2)'!AY11)</f>
        <v>1.0982142857142858</v>
      </c>
      <c r="AZ11" s="72">
        <f>IF('[2]Cl Enr (2)'!AZ11=0,"",EnrlAll!AZ11/'[2]Cl Enr (2)'!AZ11)</f>
        <v>1.081520995759814</v>
      </c>
      <c r="BA11" s="72">
        <f>IF('[2]Cl Enr (2)'!BA11=0,"",EnrlAll!BA11/'[2]Cl Enr (2)'!BA11)</f>
        <v>1.0900381858377437</v>
      </c>
      <c r="BB11" s="72">
        <f>IF('[2]Cl Enr (2)'!BB11=0,"",EnrlAll!BB11/'[2]Cl Enr (2)'!BB11)</f>
        <v>1.030448452755254</v>
      </c>
      <c r="BC11" s="72">
        <f>IF('[2]Cl Enr (2)'!BC11=0,"",EnrlAll!BC11/'[2]Cl Enr (2)'!BC11)</f>
        <v>1.0257747775391224</v>
      </c>
      <c r="BD11" s="72">
        <f>IF('[2]Cl Enr (2)'!BD11=0,"",EnrlAll!BD11/'[2]Cl Enr (2)'!BD11)</f>
        <v>1.0280232465568029</v>
      </c>
      <c r="BE11" s="72">
        <f>IF('[2]Cl Enr (2)'!BE11=0,"",EnrlAll!BE11/'[2]Cl Enr (2)'!BE11)</f>
        <v>1.068233399223955</v>
      </c>
      <c r="BF11" s="72">
        <f>IF('[2]Cl Enr (2)'!BF11=0,"",EnrlAll!BF11/'[2]Cl Enr (2)'!BF11)</f>
        <v>1.055246221708005</v>
      </c>
      <c r="BG11" s="72">
        <f>IF('[2]Cl Enr (2)'!BG11=0,"",EnrlAll!BG11/'[2]Cl Enr (2)'!BG11)</f>
        <v>1.0616996507566938</v>
      </c>
      <c r="BH11" s="72">
        <f>IF('[2]Cl Enr (2)'!BH11=0,"",EnrlAll!BH11/'[2]Cl Enr (2)'!BH11)</f>
        <v>1.0095294247706084</v>
      </c>
      <c r="BI11" s="72">
        <f>IF('[2]Cl Enr (2)'!BI11=0,"",EnrlAll!BI11/'[2]Cl Enr (2)'!BI11)</f>
        <v>1.0168766785398426</v>
      </c>
      <c r="BJ11" s="72">
        <f>IF('[2]Cl Enr (2)'!BJ11=0,"",EnrlAll!BJ11/'[2]Cl Enr (2)'!BJ11)</f>
        <v>1.0130265861307215</v>
      </c>
      <c r="BK11" s="57" t="e">
        <f t="shared" si="0"/>
        <v>#VALUE!</v>
      </c>
      <c r="BL11" s="57" t="e">
        <f t="shared" si="0"/>
        <v>#VALUE!</v>
      </c>
      <c r="BM11" s="57" t="e">
        <f t="shared" si="1"/>
        <v>#VALUE!</v>
      </c>
    </row>
    <row r="12" spans="1:65" s="58" customFormat="1" ht="18.75" customHeight="1" x14ac:dyDescent="0.25">
      <c r="A12" s="35">
        <v>7</v>
      </c>
      <c r="B12" s="36" t="s">
        <v>21</v>
      </c>
      <c r="C12" s="72" t="str">
        <f>IF('[2]Cl Enr (2)'!C12=0,"",EnrlAll!C12/'[2]Cl Enr (2)'!C12)</f>
        <v/>
      </c>
      <c r="D12" s="72" t="str">
        <f>IF('[2]Cl Enr (2)'!D12=0,"",EnrlAll!D12/'[2]Cl Enr (2)'!D12)</f>
        <v/>
      </c>
      <c r="E12" s="72" t="str">
        <f>IF('[2]Cl Enr (2)'!E12=0,"",EnrlAll!E12/'[2]Cl Enr (2)'!E12)</f>
        <v/>
      </c>
      <c r="F12" s="72">
        <f>IF('[2]Cl Enr (2)'!F12=0,"",EnrlAll!F12/'[2]Cl Enr (2)'!F12)</f>
        <v>1</v>
      </c>
      <c r="G12" s="72">
        <f>IF('[2]Cl Enr (2)'!G12=0,"",EnrlAll!G12/'[2]Cl Enr (2)'!G12)</f>
        <v>1</v>
      </c>
      <c r="H12" s="72">
        <f>IF('[2]Cl Enr (2)'!H12=0,"",EnrlAll!H12/'[2]Cl Enr (2)'!H12)</f>
        <v>1</v>
      </c>
      <c r="I12" s="72">
        <f>IF('[2]Cl Enr (2)'!I12=0,"",EnrlAll!I12/'[2]Cl Enr (2)'!I12)</f>
        <v>1</v>
      </c>
      <c r="J12" s="72">
        <f>IF('[2]Cl Enr (2)'!J12=0,"",EnrlAll!J12/'[2]Cl Enr (2)'!J12)</f>
        <v>1</v>
      </c>
      <c r="K12" s="72">
        <f>IF('[2]Cl Enr (2)'!K12=0,"",EnrlAll!K12/'[2]Cl Enr (2)'!K12)</f>
        <v>1</v>
      </c>
      <c r="L12" s="72">
        <f>IF('[2]Cl Enr (2)'!L12=0,"",EnrlAll!L12/'[2]Cl Enr (2)'!L12)</f>
        <v>1</v>
      </c>
      <c r="M12" s="72">
        <f>IF('[2]Cl Enr (2)'!M12=0,"",EnrlAll!M12/'[2]Cl Enr (2)'!M12)</f>
        <v>1</v>
      </c>
      <c r="N12" s="72">
        <f>IF('[2]Cl Enr (2)'!N12=0,"",EnrlAll!N12/'[2]Cl Enr (2)'!N12)</f>
        <v>1</v>
      </c>
      <c r="O12" s="72">
        <f>IF('[2]Cl Enr (2)'!O12=0,"",EnrlAll!O12/'[2]Cl Enr (2)'!O12)</f>
        <v>1</v>
      </c>
      <c r="P12" s="72">
        <f>IF('[2]Cl Enr (2)'!P12=0,"",EnrlAll!P12/'[2]Cl Enr (2)'!P12)</f>
        <v>1</v>
      </c>
      <c r="Q12" s="72">
        <f>IF('[2]Cl Enr (2)'!Q12=0,"",EnrlAll!Q12/'[2]Cl Enr (2)'!Q12)</f>
        <v>1</v>
      </c>
      <c r="R12" s="72">
        <f>IF('[2]Cl Enr (2)'!R12=0,"",EnrlAll!R12/'[2]Cl Enr (2)'!R12)</f>
        <v>1</v>
      </c>
      <c r="S12" s="72">
        <f>IF('[2]Cl Enr (2)'!S12=0,"",EnrlAll!S12/'[2]Cl Enr (2)'!S12)</f>
        <v>1</v>
      </c>
      <c r="T12" s="72">
        <f>IF('[2]Cl Enr (2)'!T12=0,"",EnrlAll!T12/'[2]Cl Enr (2)'!T12)</f>
        <v>1</v>
      </c>
      <c r="U12" s="72">
        <f>IF('[2]Cl Enr (2)'!U12=0,"",EnrlAll!U12/'[2]Cl Enr (2)'!U12)</f>
        <v>1</v>
      </c>
      <c r="V12" s="72">
        <f>IF('[2]Cl Enr (2)'!V12=0,"",EnrlAll!V12/'[2]Cl Enr (2)'!V12)</f>
        <v>1</v>
      </c>
      <c r="W12" s="72">
        <f>IF('[2]Cl Enr (2)'!W12=0,"",EnrlAll!W12/'[2]Cl Enr (2)'!W12)</f>
        <v>1</v>
      </c>
      <c r="X12" s="72">
        <f>IF('[2]Cl Enr (2)'!X12=0,"",EnrlAll!X12/'[2]Cl Enr (2)'!X12)</f>
        <v>1</v>
      </c>
      <c r="Y12" s="72">
        <f>IF('[2]Cl Enr (2)'!Y12=0,"",EnrlAll!Y12/'[2]Cl Enr (2)'!Y12)</f>
        <v>1</v>
      </c>
      <c r="Z12" s="72">
        <f>IF('[2]Cl Enr (2)'!Z12=0,"",EnrlAll!Z12/'[2]Cl Enr (2)'!Z12)</f>
        <v>1</v>
      </c>
      <c r="AA12" s="72">
        <f>IF('[2]Cl Enr (2)'!AA12=0,"",EnrlAll!AA12/'[2]Cl Enr (2)'!AA12)</f>
        <v>1</v>
      </c>
      <c r="AB12" s="72">
        <f>IF('[2]Cl Enr (2)'!AB12=0,"",EnrlAll!AB12/'[2]Cl Enr (2)'!AB12)</f>
        <v>1</v>
      </c>
      <c r="AC12" s="72">
        <f>IF('[2]Cl Enr (2)'!AC12=0,"",EnrlAll!AC12/'[2]Cl Enr (2)'!AC12)</f>
        <v>1</v>
      </c>
      <c r="AD12" s="72">
        <f>IF('[2]Cl Enr (2)'!AD12=0,"",EnrlAll!AD12/'[2]Cl Enr (2)'!AD12)</f>
        <v>0.95821165734755676</v>
      </c>
      <c r="AE12" s="72">
        <f>IF('[2]Cl Enr (2)'!AE12=0,"",EnrlAll!AE12/'[2]Cl Enr (2)'!AE12)</f>
        <v>0.98042194665829219</v>
      </c>
      <c r="AF12" s="72">
        <f>IF('[2]Cl Enr (2)'!AF12=0,"",EnrlAll!AF12/'[2]Cl Enr (2)'!AF12)</f>
        <v>0.96721885154113052</v>
      </c>
      <c r="AG12" s="72">
        <f>IF('[2]Cl Enr (2)'!AG12=0,"",EnrlAll!AG12/'[2]Cl Enr (2)'!AG12)</f>
        <v>0.98646312481672915</v>
      </c>
      <c r="AH12" s="72">
        <f>IF('[2]Cl Enr (2)'!AH12=0,"",EnrlAll!AH12/'[2]Cl Enr (2)'!AH12)</f>
        <v>0.99464129593907802</v>
      </c>
      <c r="AI12" s="72">
        <f>IF('[2]Cl Enr (2)'!AI12=0,"",EnrlAll!AI12/'[2]Cl Enr (2)'!AI12)</f>
        <v>0.99011646048140878</v>
      </c>
      <c r="AJ12" s="72">
        <f>IF('[2]Cl Enr (2)'!AJ12=0,"",EnrlAll!AJ12/'[2]Cl Enr (2)'!AJ12)</f>
        <v>0.99576699156682902</v>
      </c>
      <c r="AK12" s="72">
        <f>IF('[2]Cl Enr (2)'!AK12=0,"",EnrlAll!AK12/'[2]Cl Enr (2)'!AK12)</f>
        <v>0.99841215317765553</v>
      </c>
      <c r="AL12" s="72">
        <f>IF('[2]Cl Enr (2)'!AL12=0,"",EnrlAll!AL12/'[2]Cl Enr (2)'!AL12)</f>
        <v>0.9969839241499836</v>
      </c>
      <c r="AM12" s="72">
        <f>IF('[2]Cl Enr (2)'!AM12=0,"",EnrlAll!AM12/'[2]Cl Enr (2)'!AM12)</f>
        <v>1.0664796518223634</v>
      </c>
      <c r="AN12" s="72">
        <f>IF('[2]Cl Enr (2)'!AN12=0,"",EnrlAll!AN12/'[2]Cl Enr (2)'!AN12)</f>
        <v>1.0943030889783076</v>
      </c>
      <c r="AO12" s="72">
        <f>IF('[2]Cl Enr (2)'!AO12=0,"",EnrlAll!AO12/'[2]Cl Enr (2)'!AO12)</f>
        <v>1.0777589717173204</v>
      </c>
      <c r="AP12" s="72">
        <f>IF('[2]Cl Enr (2)'!AP12=0,"",EnrlAll!AP12/'[2]Cl Enr (2)'!AP12)</f>
        <v>1.045060663280809</v>
      </c>
      <c r="AQ12" s="72">
        <f>IF('[2]Cl Enr (2)'!AQ12=0,"",EnrlAll!AQ12/'[2]Cl Enr (2)'!AQ12)</f>
        <v>1.0710438573993331</v>
      </c>
      <c r="AR12" s="72">
        <f>IF('[2]Cl Enr (2)'!AR12=0,"",EnrlAll!AR12/'[2]Cl Enr (2)'!AR12)</f>
        <v>1.0557430111546733</v>
      </c>
      <c r="AS12" s="72">
        <f>IF('[2]Cl Enr (2)'!AS12=0,"",EnrlAll!AS12/'[2]Cl Enr (2)'!AS12)</f>
        <v>1.0566714000504398</v>
      </c>
      <c r="AT12" s="72">
        <f>IF('[2]Cl Enr (2)'!AT12=0,"",EnrlAll!AT12/'[2]Cl Enr (2)'!AT12)</f>
        <v>1.0835149267047697</v>
      </c>
      <c r="AU12" s="72">
        <f>IF('[2]Cl Enr (2)'!AU12=0,"",EnrlAll!AU12/'[2]Cl Enr (2)'!AU12)</f>
        <v>1.0676243553876794</v>
      </c>
      <c r="AV12" s="72">
        <f>IF('[2]Cl Enr (2)'!AV12=0,"",EnrlAll!AV12/'[2]Cl Enr (2)'!AV12)</f>
        <v>1.0040483313155024</v>
      </c>
      <c r="AW12" s="72">
        <f>IF('[2]Cl Enr (2)'!AW12=0,"",EnrlAll!AW12/'[2]Cl Enr (2)'!AW12)</f>
        <v>1.0080227335548719</v>
      </c>
      <c r="AX12" s="72">
        <f>IF('[2]Cl Enr (2)'!AX12=0,"",EnrlAll!AX12/'[2]Cl Enr (2)'!AX12)</f>
        <v>1.0058508376123008</v>
      </c>
      <c r="AY12" s="72">
        <f>IF('[2]Cl Enr (2)'!AY12=0,"",EnrlAll!AY12/'[2]Cl Enr (2)'!AY12)</f>
        <v>1.1021040144846102</v>
      </c>
      <c r="AZ12" s="72">
        <f>IF('[2]Cl Enr (2)'!AZ12=0,"",EnrlAll!AZ12/'[2]Cl Enr (2)'!AZ12)</f>
        <v>1.0903151442977401</v>
      </c>
      <c r="BA12" s="72">
        <f>IF('[2]Cl Enr (2)'!BA12=0,"",EnrlAll!BA12/'[2]Cl Enr (2)'!BA12)</f>
        <v>1.0970060049986534</v>
      </c>
      <c r="BB12" s="72">
        <f>IF('[2]Cl Enr (2)'!BB12=0,"",EnrlAll!BB12/'[2]Cl Enr (2)'!BB12)</f>
        <v>0.98007598180365263</v>
      </c>
      <c r="BC12" s="72">
        <f>IF('[2]Cl Enr (2)'!BC12=0,"",EnrlAll!BC12/'[2]Cl Enr (2)'!BC12)</f>
        <v>0.97232603131496409</v>
      </c>
      <c r="BD12" s="72">
        <f>IF('[2]Cl Enr (2)'!BD12=0,"",EnrlAll!BD12/'[2]Cl Enr (2)'!BD12)</f>
        <v>0.9767722998983196</v>
      </c>
      <c r="BE12" s="72">
        <f>IF('[2]Cl Enr (2)'!BE12=0,"",EnrlAll!BE12/'[2]Cl Enr (2)'!BE12)</f>
        <v>1.0432261510890544</v>
      </c>
      <c r="BF12" s="72">
        <f>IF('[2]Cl Enr (2)'!BF12=0,"",EnrlAll!BF12/'[2]Cl Enr (2)'!BF12)</f>
        <v>1.0341261870631222</v>
      </c>
      <c r="BG12" s="72">
        <f>IF('[2]Cl Enr (2)'!BG12=0,"",EnrlAll!BG12/'[2]Cl Enr (2)'!BG12)</f>
        <v>1.0393178273997146</v>
      </c>
      <c r="BH12" s="72">
        <f>IF('[2]Cl Enr (2)'!BH12=0,"",EnrlAll!BH12/'[2]Cl Enr (2)'!BH12)</f>
        <v>1.006897422438263</v>
      </c>
      <c r="BI12" s="72">
        <f>IF('[2]Cl Enr (2)'!BI12=0,"",EnrlAll!BI12/'[2]Cl Enr (2)'!BI12)</f>
        <v>1.0097563645256897</v>
      </c>
      <c r="BJ12" s="72">
        <f>IF('[2]Cl Enr (2)'!BJ12=0,"",EnrlAll!BJ12/'[2]Cl Enr (2)'!BJ12)</f>
        <v>1.0081892328867572</v>
      </c>
      <c r="BK12" s="57" t="e">
        <f t="shared" si="0"/>
        <v>#VALUE!</v>
      </c>
      <c r="BL12" s="57" t="e">
        <f t="shared" si="0"/>
        <v>#VALUE!</v>
      </c>
      <c r="BM12" s="57" t="e">
        <f t="shared" si="1"/>
        <v>#VALUE!</v>
      </c>
    </row>
    <row r="13" spans="1:65" s="58" customFormat="1" ht="18.75" customHeight="1" x14ac:dyDescent="0.25">
      <c r="A13" s="35">
        <v>8</v>
      </c>
      <c r="B13" s="36" t="s">
        <v>22</v>
      </c>
      <c r="C13" s="72">
        <f>IF('[2]Cl Enr (2)'!C13=0,"",EnrlAll!C13/'[2]Cl Enr (2)'!C13)</f>
        <v>1.0951936537564162</v>
      </c>
      <c r="D13" s="72">
        <f>IF('[2]Cl Enr (2)'!D13=0,"",EnrlAll!D13/'[2]Cl Enr (2)'!D13)</f>
        <v>1.1294925614965385</v>
      </c>
      <c r="E13" s="72">
        <f>IF('[2]Cl Enr (2)'!E13=0,"",EnrlAll!E13/'[2]Cl Enr (2)'!E13)</f>
        <v>1.1109003220856308</v>
      </c>
      <c r="F13" s="72">
        <f>IF('[2]Cl Enr (2)'!F13=0,"",EnrlAll!F13/'[2]Cl Enr (2)'!F13)</f>
        <v>0.96192074297747554</v>
      </c>
      <c r="G13" s="72">
        <f>IF('[2]Cl Enr (2)'!G13=0,"",EnrlAll!G13/'[2]Cl Enr (2)'!G13)</f>
        <v>1.0919257305735368</v>
      </c>
      <c r="H13" s="72">
        <f>IF('[2]Cl Enr (2)'!H13=0,"",EnrlAll!H13/'[2]Cl Enr (2)'!H13)</f>
        <v>1.0188724163041245</v>
      </c>
      <c r="I13" s="72">
        <f>IF('[2]Cl Enr (2)'!I13=0,"",EnrlAll!I13/'[2]Cl Enr (2)'!I13)</f>
        <v>0.98921400476120691</v>
      </c>
      <c r="J13" s="72">
        <f>IF('[2]Cl Enr (2)'!J13=0,"",EnrlAll!J13/'[2]Cl Enr (2)'!J13)</f>
        <v>1.0800123021918084</v>
      </c>
      <c r="K13" s="72">
        <f>IF('[2]Cl Enr (2)'!K13=0,"",EnrlAll!K13/'[2]Cl Enr (2)'!K13)</f>
        <v>1.0302399305178591</v>
      </c>
      <c r="L13" s="72">
        <f>IF('[2]Cl Enr (2)'!L13=0,"",EnrlAll!L13/'[2]Cl Enr (2)'!L13)</f>
        <v>1.0568255847125296</v>
      </c>
      <c r="M13" s="72">
        <f>IF('[2]Cl Enr (2)'!M13=0,"",EnrlAll!M13/'[2]Cl Enr (2)'!M13)</f>
        <v>1.0538363535390776</v>
      </c>
      <c r="N13" s="72">
        <f>IF('[2]Cl Enr (2)'!N13=0,"",EnrlAll!N13/'[2]Cl Enr (2)'!N13)</f>
        <v>1.0553994540653429</v>
      </c>
      <c r="O13" s="72">
        <f>IF('[2]Cl Enr (2)'!O13=0,"",EnrlAll!O13/'[2]Cl Enr (2)'!O13)</f>
        <v>1.0441099081223311</v>
      </c>
      <c r="P13" s="72">
        <f>IF('[2]Cl Enr (2)'!P13=0,"",EnrlAll!P13/'[2]Cl Enr (2)'!P13)</f>
        <v>1.09167491819676</v>
      </c>
      <c r="Q13" s="72">
        <f>IF('[2]Cl Enr (2)'!Q13=0,"",EnrlAll!Q13/'[2]Cl Enr (2)'!Q13)</f>
        <v>1.0660773521703504</v>
      </c>
      <c r="R13" s="72">
        <f>IF('[2]Cl Enr (2)'!R13=0,"",EnrlAll!R13/'[2]Cl Enr (2)'!R13)</f>
        <v>1.0508635991719464</v>
      </c>
      <c r="S13" s="72">
        <f>IF('[2]Cl Enr (2)'!S13=0,"",EnrlAll!S13/'[2]Cl Enr (2)'!S13)</f>
        <v>1.057483423204933</v>
      </c>
      <c r="T13" s="72">
        <f>IF('[2]Cl Enr (2)'!T13=0,"",EnrlAll!T13/'[2]Cl Enr (2)'!T13)</f>
        <v>1.0539367400323869</v>
      </c>
      <c r="U13" s="72">
        <f>IF('[2]Cl Enr (2)'!U13=0,"",EnrlAll!U13/'[2]Cl Enr (2)'!U13)</f>
        <v>1.0194809913109895</v>
      </c>
      <c r="V13" s="72">
        <f>IF('[2]Cl Enr (2)'!V13=0,"",EnrlAll!V13/'[2]Cl Enr (2)'!V13)</f>
        <v>1.0746089757333108</v>
      </c>
      <c r="W13" s="72">
        <f>IF('[2]Cl Enr (2)'!W13=0,"",EnrlAll!W13/'[2]Cl Enr (2)'!W13)</f>
        <v>1.0447662550728853</v>
      </c>
      <c r="X13" s="72">
        <f>IF('[2]Cl Enr (2)'!X13=0,"",EnrlAll!X13/'[2]Cl Enr (2)'!X13)</f>
        <v>1.0214585972061605</v>
      </c>
      <c r="Y13" s="72">
        <f>IF('[2]Cl Enr (2)'!Y13=0,"",EnrlAll!Y13/'[2]Cl Enr (2)'!Y13)</f>
        <v>1.0546898018438857</v>
      </c>
      <c r="Z13" s="72">
        <f>IF('[2]Cl Enr (2)'!Z13=0,"",EnrlAll!Z13/'[2]Cl Enr (2)'!Z13)</f>
        <v>1.0367913312356796</v>
      </c>
      <c r="AA13" s="72">
        <f>IF('[2]Cl Enr (2)'!AA13=0,"",EnrlAll!AA13/'[2]Cl Enr (2)'!AA13)</f>
        <v>1.0260119692757175</v>
      </c>
      <c r="AB13" s="72">
        <f>IF('[2]Cl Enr (2)'!AB13=0,"",EnrlAll!AB13/'[2]Cl Enr (2)'!AB13)</f>
        <v>1.0580036836462601</v>
      </c>
      <c r="AC13" s="72">
        <f>IF('[2]Cl Enr (2)'!AC13=0,"",EnrlAll!AC13/'[2]Cl Enr (2)'!AC13)</f>
        <v>1.040776970019919</v>
      </c>
      <c r="AD13" s="72">
        <f>IF('[2]Cl Enr (2)'!AD13=0,"",EnrlAll!AD13/'[2]Cl Enr (2)'!AD13)</f>
        <v>1.1143139367816093</v>
      </c>
      <c r="AE13" s="72">
        <f>IF('[2]Cl Enr (2)'!AE13=0,"",EnrlAll!AE13/'[2]Cl Enr (2)'!AE13)</f>
        <v>1.0306115501647106</v>
      </c>
      <c r="AF13" s="72">
        <f>IF('[2]Cl Enr (2)'!AF13=0,"",EnrlAll!AF13/'[2]Cl Enr (2)'!AF13)</f>
        <v>1.0734793261946554</v>
      </c>
      <c r="AG13" s="72">
        <f>IF('[2]Cl Enr (2)'!AG13=0,"",EnrlAll!AG13/'[2]Cl Enr (2)'!AG13)</f>
        <v>1.0525083813589695</v>
      </c>
      <c r="AH13" s="72">
        <f>IF('[2]Cl Enr (2)'!AH13=0,"",EnrlAll!AH13/'[2]Cl Enr (2)'!AH13)</f>
        <v>1.0475498528142242</v>
      </c>
      <c r="AI13" s="72">
        <f>IF('[2]Cl Enr (2)'!AI13=0,"",EnrlAll!AI13/'[2]Cl Enr (2)'!AI13)</f>
        <v>1.0501771754940705</v>
      </c>
      <c r="AJ13" s="72">
        <f>IF('[2]Cl Enr (2)'!AJ13=0,"",EnrlAll!AJ13/'[2]Cl Enr (2)'!AJ13)</f>
        <v>1.0309608462458588</v>
      </c>
      <c r="AK13" s="72">
        <f>IF('[2]Cl Enr (2)'!AK13=0,"",EnrlAll!AK13/'[2]Cl Enr (2)'!AK13)</f>
        <v>1.0649185309976497</v>
      </c>
      <c r="AL13" s="72">
        <f>IF('[2]Cl Enr (2)'!AL13=0,"",EnrlAll!AL13/'[2]Cl Enr (2)'!AL13)</f>
        <v>1.0466733916945707</v>
      </c>
      <c r="AM13" s="72">
        <f>IF('[2]Cl Enr (2)'!AM13=0,"",EnrlAll!AM13/'[2]Cl Enr (2)'!AM13)</f>
        <v>1.2527440838839907</v>
      </c>
      <c r="AN13" s="72">
        <f>IF('[2]Cl Enr (2)'!AN13=0,"",EnrlAll!AN13/'[2]Cl Enr (2)'!AN13)</f>
        <v>0.97693892076090239</v>
      </c>
      <c r="AO13" s="72">
        <f>IF('[2]Cl Enr (2)'!AO13=0,"",EnrlAll!AO13/'[2]Cl Enr (2)'!AO13)</f>
        <v>1.1059460297143644</v>
      </c>
      <c r="AP13" s="72">
        <f>IF('[2]Cl Enr (2)'!AP13=0,"",EnrlAll!AP13/'[2]Cl Enr (2)'!AP13)</f>
        <v>1.1026543957094124</v>
      </c>
      <c r="AQ13" s="72">
        <f>IF('[2]Cl Enr (2)'!AQ13=0,"",EnrlAll!AQ13/'[2]Cl Enr (2)'!AQ13)</f>
        <v>1.1062055625261398</v>
      </c>
      <c r="AR13" s="72">
        <f>IF('[2]Cl Enr (2)'!AR13=0,"",EnrlAll!AR13/'[2]Cl Enr (2)'!AR13)</f>
        <v>1.104322941774313</v>
      </c>
      <c r="AS13" s="72">
        <f>IF('[2]Cl Enr (2)'!AS13=0,"",EnrlAll!AS13/'[2]Cl Enr (2)'!AS13)</f>
        <v>1.1755371762939304</v>
      </c>
      <c r="AT13" s="72">
        <f>IF('[2]Cl Enr (2)'!AT13=0,"",EnrlAll!AT13/'[2]Cl Enr (2)'!AT13)</f>
        <v>1.0353779159083927</v>
      </c>
      <c r="AU13" s="72">
        <f>IF('[2]Cl Enr (2)'!AU13=0,"",EnrlAll!AU13/'[2]Cl Enr (2)'!AU13)</f>
        <v>1.1051618970765369</v>
      </c>
      <c r="AV13" s="72">
        <f>IF('[2]Cl Enr (2)'!AV13=0,"",EnrlAll!AV13/'[2]Cl Enr (2)'!AV13)</f>
        <v>1.053533534222667</v>
      </c>
      <c r="AW13" s="72">
        <f>IF('[2]Cl Enr (2)'!AW13=0,"",EnrlAll!AW13/'[2]Cl Enr (2)'!AW13)</f>
        <v>1.0596580387205388</v>
      </c>
      <c r="AX13" s="72">
        <f>IF('[2]Cl Enr (2)'!AX13=0,"",EnrlAll!AX13/'[2]Cl Enr (2)'!AX13)</f>
        <v>1.0564075610024652</v>
      </c>
      <c r="AY13" s="72">
        <f>IF('[2]Cl Enr (2)'!AY13=0,"",EnrlAll!AY13/'[2]Cl Enr (2)'!AY13)</f>
        <v>1.0381950133994409</v>
      </c>
      <c r="AZ13" s="72">
        <f>IF('[2]Cl Enr (2)'!AZ13=0,"",EnrlAll!AZ13/'[2]Cl Enr (2)'!AZ13)</f>
        <v>1.001076187763112</v>
      </c>
      <c r="BA13" s="72">
        <f>IF('[2]Cl Enr (2)'!BA13=0,"",EnrlAll!BA13/'[2]Cl Enr (2)'!BA13)</f>
        <v>1.0213047886804627</v>
      </c>
      <c r="BB13" s="72">
        <f>IF('[2]Cl Enr (2)'!BB13=0,"",EnrlAll!BB13/'[2]Cl Enr (2)'!BB13)</f>
        <v>1.1912093353138757</v>
      </c>
      <c r="BC13" s="72">
        <f>IF('[2]Cl Enr (2)'!BC13=0,"",EnrlAll!BC13/'[2]Cl Enr (2)'!BC13)</f>
        <v>1.1232308167431211</v>
      </c>
      <c r="BD13" s="72">
        <f>IF('[2]Cl Enr (2)'!BD13=0,"",EnrlAll!BD13/'[2]Cl Enr (2)'!BD13)</f>
        <v>1.1592307937621584</v>
      </c>
      <c r="BE13" s="72">
        <f>IF('[2]Cl Enr (2)'!BE13=0,"",EnrlAll!BE13/'[2]Cl Enr (2)'!BE13)</f>
        <v>1.1057255323484161</v>
      </c>
      <c r="BF13" s="72">
        <f>IF('[2]Cl Enr (2)'!BF13=0,"",EnrlAll!BF13/'[2]Cl Enr (2)'!BF13)</f>
        <v>1.0568580509349073</v>
      </c>
      <c r="BG13" s="72">
        <f>IF('[2]Cl Enr (2)'!BG13=0,"",EnrlAll!BG13/'[2]Cl Enr (2)'!BG13)</f>
        <v>1.0831520659712568</v>
      </c>
      <c r="BH13" s="72">
        <f>IF('[2]Cl Enr (2)'!BH13=0,"",EnrlAll!BH13/'[2]Cl Enr (2)'!BH13)</f>
        <v>1.0606361880956352</v>
      </c>
      <c r="BI13" s="72">
        <f>IF('[2]Cl Enr (2)'!BI13=0,"",EnrlAll!BI13/'[2]Cl Enr (2)'!BI13)</f>
        <v>1.0592865969069927</v>
      </c>
      <c r="BJ13" s="72">
        <f>IF('[2]Cl Enr (2)'!BJ13=0,"",EnrlAll!BJ13/'[2]Cl Enr (2)'!BJ13)</f>
        <v>1.0600042009094564</v>
      </c>
      <c r="BK13" s="57">
        <f t="shared" si="0"/>
        <v>2.1558298418520514</v>
      </c>
      <c r="BL13" s="57">
        <f t="shared" si="0"/>
        <v>2.1887791584035314</v>
      </c>
      <c r="BM13" s="57">
        <f t="shared" si="1"/>
        <v>4.3446090002555824</v>
      </c>
    </row>
    <row r="14" spans="1:65" s="58" customFormat="1" ht="18.75" customHeight="1" x14ac:dyDescent="0.25">
      <c r="A14" s="35">
        <v>9</v>
      </c>
      <c r="B14" s="36" t="s">
        <v>23</v>
      </c>
      <c r="C14" s="72">
        <f>IF('[2]Cl Enr (2)'!C14=0,"",EnrlAll!C14/'[2]Cl Enr (2)'!C14)</f>
        <v>1.0647614375076659</v>
      </c>
      <c r="D14" s="72">
        <f>IF('[2]Cl Enr (2)'!D14=0,"",EnrlAll!D14/'[2]Cl Enr (2)'!D14)</f>
        <v>1.0441706826668369</v>
      </c>
      <c r="E14" s="72">
        <f>IF('[2]Cl Enr (2)'!E14=0,"",EnrlAll!E14/'[2]Cl Enr (2)'!E14)</f>
        <v>1.0546719837360232</v>
      </c>
      <c r="F14" s="72">
        <f>IF('[2]Cl Enr (2)'!F14=0,"",EnrlAll!F14/'[2]Cl Enr (2)'!F14)</f>
        <v>0.99582030310319947</v>
      </c>
      <c r="G14" s="72">
        <f>IF('[2]Cl Enr (2)'!G14=0,"",EnrlAll!G14/'[2]Cl Enr (2)'!G14)</f>
        <v>1.0017231380995775</v>
      </c>
      <c r="H14" s="72">
        <f>IF('[2]Cl Enr (2)'!H14=0,"",EnrlAll!H14/'[2]Cl Enr (2)'!H14)</f>
        <v>0.99862848494880463</v>
      </c>
      <c r="I14" s="72">
        <f>IF('[2]Cl Enr (2)'!I14=0,"",EnrlAll!I14/'[2]Cl Enr (2)'!I14)</f>
        <v>1.0429388557032624</v>
      </c>
      <c r="J14" s="72">
        <f>IF('[2]Cl Enr (2)'!J14=0,"",EnrlAll!J14/'[2]Cl Enr (2)'!J14)</f>
        <v>1.0377627666340088</v>
      </c>
      <c r="K14" s="72">
        <f>IF('[2]Cl Enr (2)'!K14=0,"",EnrlAll!K14/'[2]Cl Enr (2)'!K14)</f>
        <v>1.0404560894370609</v>
      </c>
      <c r="L14" s="72">
        <f>IF('[2]Cl Enr (2)'!L14=0,"",EnrlAll!L14/'[2]Cl Enr (2)'!L14)</f>
        <v>0.99957710741471661</v>
      </c>
      <c r="M14" s="72">
        <f>IF('[2]Cl Enr (2)'!M14=0,"",EnrlAll!M14/'[2]Cl Enr (2)'!M14)</f>
        <v>1.0140483773779805</v>
      </c>
      <c r="N14" s="72">
        <f>IF('[2]Cl Enr (2)'!N14=0,"",EnrlAll!N14/'[2]Cl Enr (2)'!N14)</f>
        <v>1.0064708728707219</v>
      </c>
      <c r="O14" s="72">
        <f>IF('[2]Cl Enr (2)'!O14=0,"",EnrlAll!O14/'[2]Cl Enr (2)'!O14)</f>
        <v>0.97885985031385803</v>
      </c>
      <c r="P14" s="72">
        <f>IF('[2]Cl Enr (2)'!P14=0,"",EnrlAll!P14/'[2]Cl Enr (2)'!P14)</f>
        <v>0.99014670091941592</v>
      </c>
      <c r="Q14" s="72">
        <f>IF('[2]Cl Enr (2)'!Q14=0,"",EnrlAll!Q14/'[2]Cl Enr (2)'!Q14)</f>
        <v>0.98418367346938773</v>
      </c>
      <c r="R14" s="72">
        <f>IF('[2]Cl Enr (2)'!R14=0,"",EnrlAll!R14/'[2]Cl Enr (2)'!R14)</f>
        <v>0.99301041034222337</v>
      </c>
      <c r="S14" s="72">
        <f>IF('[2]Cl Enr (2)'!S14=0,"",EnrlAll!S14/'[2]Cl Enr (2)'!S14)</f>
        <v>0.98759540398077783</v>
      </c>
      <c r="T14" s="72">
        <f>IF('[2]Cl Enr (2)'!T14=0,"",EnrlAll!T14/'[2]Cl Enr (2)'!T14)</f>
        <v>0.99045962966444212</v>
      </c>
      <c r="U14" s="72">
        <f>IF('[2]Cl Enr (2)'!U14=0,"",EnrlAll!U14/'[2]Cl Enr (2)'!U14)</f>
        <v>1.0016255591679093</v>
      </c>
      <c r="V14" s="72">
        <f>IF('[2]Cl Enr (2)'!V14=0,"",EnrlAll!V14/'[2]Cl Enr (2)'!V14)</f>
        <v>1.0060420510533039</v>
      </c>
      <c r="W14" s="72">
        <f>IF('[2]Cl Enr (2)'!W14=0,"",EnrlAll!W14/'[2]Cl Enr (2)'!W14)</f>
        <v>1.0037227333848953</v>
      </c>
      <c r="X14" s="72">
        <f>IF('[2]Cl Enr (2)'!X14=0,"",EnrlAll!X14/'[2]Cl Enr (2)'!X14)</f>
        <v>0.95386804146946136</v>
      </c>
      <c r="Y14" s="72">
        <f>IF('[2]Cl Enr (2)'!Y14=0,"",EnrlAll!Y14/'[2]Cl Enr (2)'!Y14)</f>
        <v>0.93908452930391351</v>
      </c>
      <c r="Z14" s="72">
        <f>IF('[2]Cl Enr (2)'!Z14=0,"",EnrlAll!Z14/'[2]Cl Enr (2)'!Z14)</f>
        <v>0.94690153433636226</v>
      </c>
      <c r="AA14" s="72">
        <f>IF('[2]Cl Enr (2)'!AA14=0,"",EnrlAll!AA14/'[2]Cl Enr (2)'!AA14)</f>
        <v>1.0364120139401038</v>
      </c>
      <c r="AB14" s="72">
        <f>IF('[2]Cl Enr (2)'!AB14=0,"",EnrlAll!AB14/'[2]Cl Enr (2)'!AB14)</f>
        <v>1.028999579247176</v>
      </c>
      <c r="AC14" s="72">
        <f>IF('[2]Cl Enr (2)'!AC14=0,"",EnrlAll!AC14/'[2]Cl Enr (2)'!AC14)</f>
        <v>1.0329140797421859</v>
      </c>
      <c r="AD14" s="72">
        <f>IF('[2]Cl Enr (2)'!AD14=0,"",EnrlAll!AD14/'[2]Cl Enr (2)'!AD14)</f>
        <v>1.0166728751075773</v>
      </c>
      <c r="AE14" s="72">
        <f>IF('[2]Cl Enr (2)'!AE14=0,"",EnrlAll!AE14/'[2]Cl Enr (2)'!AE14)</f>
        <v>0.98154907602238728</v>
      </c>
      <c r="AF14" s="72">
        <f>IF('[2]Cl Enr (2)'!AF14=0,"",EnrlAll!AF14/'[2]Cl Enr (2)'!AF14)</f>
        <v>1.0000609293760832</v>
      </c>
      <c r="AG14" s="72">
        <f>IF('[2]Cl Enr (2)'!AG14=0,"",EnrlAll!AG14/'[2]Cl Enr (2)'!AG14)</f>
        <v>1.0024816969118699</v>
      </c>
      <c r="AH14" s="72">
        <f>IF('[2]Cl Enr (2)'!AH14=0,"",EnrlAll!AH14/'[2]Cl Enr (2)'!AH14)</f>
        <v>0.98280859621491568</v>
      </c>
      <c r="AI14" s="72">
        <f>IF('[2]Cl Enr (2)'!AI14=0,"",EnrlAll!AI14/'[2]Cl Enr (2)'!AI14)</f>
        <v>0.99319479123024124</v>
      </c>
      <c r="AJ14" s="72">
        <f>IF('[2]Cl Enr (2)'!AJ14=0,"",EnrlAll!AJ14/'[2]Cl Enr (2)'!AJ14)</f>
        <v>1.0019678396678331</v>
      </c>
      <c r="AK14" s="72">
        <f>IF('[2]Cl Enr (2)'!AK14=0,"",EnrlAll!AK14/'[2]Cl Enr (2)'!AK14)</f>
        <v>0.99681572133181484</v>
      </c>
      <c r="AL14" s="72">
        <f>IF('[2]Cl Enr (2)'!AL14=0,"",EnrlAll!AL14/'[2]Cl Enr (2)'!AL14)</f>
        <v>0.99952708043589666</v>
      </c>
      <c r="AM14" s="72">
        <f>IF('[2]Cl Enr (2)'!AM14=0,"",EnrlAll!AM14/'[2]Cl Enr (2)'!AM14)</f>
        <v>1.2078041370051757</v>
      </c>
      <c r="AN14" s="72">
        <f>IF('[2]Cl Enr (2)'!AN14=0,"",EnrlAll!AN14/'[2]Cl Enr (2)'!AN14)</f>
        <v>1.0896338773709748</v>
      </c>
      <c r="AO14" s="72">
        <f>IF('[2]Cl Enr (2)'!AO14=0,"",EnrlAll!AO14/'[2]Cl Enr (2)'!AO14)</f>
        <v>1.1486856275267907</v>
      </c>
      <c r="AP14" s="72">
        <f>IF('[2]Cl Enr (2)'!AP14=0,"",EnrlAll!AP14/'[2]Cl Enr (2)'!AP14)</f>
        <v>1.157342404284577</v>
      </c>
      <c r="AQ14" s="72">
        <f>IF('[2]Cl Enr (2)'!AQ14=0,"",EnrlAll!AQ14/'[2]Cl Enr (2)'!AQ14)</f>
        <v>1.0584221982403834</v>
      </c>
      <c r="AR14" s="72">
        <f>IF('[2]Cl Enr (2)'!AR14=0,"",EnrlAll!AR14/'[2]Cl Enr (2)'!AR14)</f>
        <v>1.1081508836718543</v>
      </c>
      <c r="AS14" s="72">
        <f>IF('[2]Cl Enr (2)'!AS14=0,"",EnrlAll!AS14/'[2]Cl Enr (2)'!AS14)</f>
        <v>1.1828761429758936</v>
      </c>
      <c r="AT14" s="72">
        <f>IF('[2]Cl Enr (2)'!AT14=0,"",EnrlAll!AT14/'[2]Cl Enr (2)'!AT14)</f>
        <v>1.0743089109622259</v>
      </c>
      <c r="AU14" s="72">
        <f>IF('[2]Cl Enr (2)'!AU14=0,"",EnrlAll!AU14/'[2]Cl Enr (2)'!AU14)</f>
        <v>1.1287221413372157</v>
      </c>
      <c r="AV14" s="72">
        <f>IF('[2]Cl Enr (2)'!AV14=0,"",EnrlAll!AV14/'[2]Cl Enr (2)'!AV14)</f>
        <v>1.0327674021185518</v>
      </c>
      <c r="AW14" s="72">
        <f>IF('[2]Cl Enr (2)'!AW14=0,"",EnrlAll!AW14/'[2]Cl Enr (2)'!AW14)</f>
        <v>1.0111442306893947</v>
      </c>
      <c r="AX14" s="72">
        <f>IF('[2]Cl Enr (2)'!AX14=0,"",EnrlAll!AX14/'[2]Cl Enr (2)'!AX14)</f>
        <v>1.0224275851992548</v>
      </c>
      <c r="AY14" s="72">
        <f>IF('[2]Cl Enr (2)'!AY14=0,"",EnrlAll!AY14/'[2]Cl Enr (2)'!AY14)</f>
        <v>1.2059885645501054</v>
      </c>
      <c r="AZ14" s="72">
        <f>IF('[2]Cl Enr (2)'!AZ14=0,"",EnrlAll!AZ14/'[2]Cl Enr (2)'!AZ14)</f>
        <v>1.1554519108857091</v>
      </c>
      <c r="BA14" s="72">
        <f>IF('[2]Cl Enr (2)'!BA14=0,"",EnrlAll!BA14/'[2]Cl Enr (2)'!BA14)</f>
        <v>1.1813761164406218</v>
      </c>
      <c r="BB14" s="72">
        <f>IF('[2]Cl Enr (2)'!BB14=0,"",EnrlAll!BB14/'[2]Cl Enr (2)'!BB14)</f>
        <v>1.0512103449818784</v>
      </c>
      <c r="BC14" s="72">
        <f>IF('[2]Cl Enr (2)'!BC14=0,"",EnrlAll!BC14/'[2]Cl Enr (2)'!BC14)</f>
        <v>1.0046187199547554</v>
      </c>
      <c r="BD14" s="72">
        <f>IF('[2]Cl Enr (2)'!BD14=0,"",EnrlAll!BD14/'[2]Cl Enr (2)'!BD14)</f>
        <v>1.0285192921247734</v>
      </c>
      <c r="BE14" s="72">
        <f>IF('[2]Cl Enr (2)'!BE14=0,"",EnrlAll!BE14/'[2]Cl Enr (2)'!BE14)</f>
        <v>1.1301468976101732</v>
      </c>
      <c r="BF14" s="72">
        <f>IF('[2]Cl Enr (2)'!BF14=0,"",EnrlAll!BF14/'[2]Cl Enr (2)'!BF14)</f>
        <v>1.0815435776638493</v>
      </c>
      <c r="BG14" s="72">
        <f>IF('[2]Cl Enr (2)'!BG14=0,"",EnrlAll!BG14/'[2]Cl Enr (2)'!BG14)</f>
        <v>1.1064760662227822</v>
      </c>
      <c r="BH14" s="72">
        <f>IF('[2]Cl Enr (2)'!BH14=0,"",EnrlAll!BH14/'[2]Cl Enr (2)'!BH14)</f>
        <v>1.0446371900417843</v>
      </c>
      <c r="BI14" s="72">
        <f>IF('[2]Cl Enr (2)'!BI14=0,"",EnrlAll!BI14/'[2]Cl Enr (2)'!BI14)</f>
        <v>1.0199956736290268</v>
      </c>
      <c r="BJ14" s="72">
        <f>IF('[2]Cl Enr (2)'!BJ14=0,"",EnrlAll!BJ14/'[2]Cl Enr (2)'!BJ14)</f>
        <v>1.0328271055674849</v>
      </c>
      <c r="BK14" s="57">
        <f t="shared" si="0"/>
        <v>2.1093986275494503</v>
      </c>
      <c r="BL14" s="57">
        <f t="shared" si="0"/>
        <v>2.0641663562958636</v>
      </c>
      <c r="BM14" s="57">
        <f t="shared" si="1"/>
        <v>4.1735649838453135</v>
      </c>
    </row>
    <row r="15" spans="1:65" s="58" customFormat="1" ht="18.75" customHeight="1" x14ac:dyDescent="0.25">
      <c r="A15" s="35">
        <v>10</v>
      </c>
      <c r="B15" s="36" t="s">
        <v>24</v>
      </c>
      <c r="C15" s="72">
        <f>IF('[2]Cl Enr (2)'!C15=0,"",EnrlAll!C15/'[2]Cl Enr (2)'!C15)</f>
        <v>1</v>
      </c>
      <c r="D15" s="72">
        <f>IF('[2]Cl Enr (2)'!D15=0,"",EnrlAll!D15/'[2]Cl Enr (2)'!D15)</f>
        <v>1</v>
      </c>
      <c r="E15" s="72">
        <f>IF('[2]Cl Enr (2)'!E15=0,"",EnrlAll!E15/'[2]Cl Enr (2)'!E15)</f>
        <v>1</v>
      </c>
      <c r="F15" s="72">
        <f>IF('[2]Cl Enr (2)'!F15=0,"",EnrlAll!F15/'[2]Cl Enr (2)'!F15)</f>
        <v>1</v>
      </c>
      <c r="G15" s="72">
        <f>IF('[2]Cl Enr (2)'!G15=0,"",EnrlAll!G15/'[2]Cl Enr (2)'!G15)</f>
        <v>1</v>
      </c>
      <c r="H15" s="72">
        <f>IF('[2]Cl Enr (2)'!H15=0,"",EnrlAll!H15/'[2]Cl Enr (2)'!H15)</f>
        <v>1</v>
      </c>
      <c r="I15" s="72">
        <f>IF('[2]Cl Enr (2)'!I15=0,"",EnrlAll!I15/'[2]Cl Enr (2)'!I15)</f>
        <v>1</v>
      </c>
      <c r="J15" s="72">
        <f>IF('[2]Cl Enr (2)'!J15=0,"",EnrlAll!J15/'[2]Cl Enr (2)'!J15)</f>
        <v>1</v>
      </c>
      <c r="K15" s="72">
        <f>IF('[2]Cl Enr (2)'!K15=0,"",EnrlAll!K15/'[2]Cl Enr (2)'!K15)</f>
        <v>1</v>
      </c>
      <c r="L15" s="72">
        <f>IF('[2]Cl Enr (2)'!L15=0,"",EnrlAll!L15/'[2]Cl Enr (2)'!L15)</f>
        <v>1</v>
      </c>
      <c r="M15" s="72">
        <f>IF('[2]Cl Enr (2)'!M15=0,"",EnrlAll!M15/'[2]Cl Enr (2)'!M15)</f>
        <v>1</v>
      </c>
      <c r="N15" s="72">
        <f>IF('[2]Cl Enr (2)'!N15=0,"",EnrlAll!N15/'[2]Cl Enr (2)'!N15)</f>
        <v>1</v>
      </c>
      <c r="O15" s="72">
        <f>IF('[2]Cl Enr (2)'!O15=0,"",EnrlAll!O15/'[2]Cl Enr (2)'!O15)</f>
        <v>1</v>
      </c>
      <c r="P15" s="72">
        <f>IF('[2]Cl Enr (2)'!P15=0,"",EnrlAll!P15/'[2]Cl Enr (2)'!P15)</f>
        <v>1</v>
      </c>
      <c r="Q15" s="72">
        <f>IF('[2]Cl Enr (2)'!Q15=0,"",EnrlAll!Q15/'[2]Cl Enr (2)'!Q15)</f>
        <v>1</v>
      </c>
      <c r="R15" s="72">
        <f>IF('[2]Cl Enr (2)'!R15=0,"",EnrlAll!R15/'[2]Cl Enr (2)'!R15)</f>
        <v>1</v>
      </c>
      <c r="S15" s="72">
        <f>IF('[2]Cl Enr (2)'!S15=0,"",EnrlAll!S15/'[2]Cl Enr (2)'!S15)</f>
        <v>1</v>
      </c>
      <c r="T15" s="72">
        <f>IF('[2]Cl Enr (2)'!T15=0,"",EnrlAll!T15/'[2]Cl Enr (2)'!T15)</f>
        <v>1</v>
      </c>
      <c r="U15" s="72">
        <f>IF('[2]Cl Enr (2)'!U15=0,"",EnrlAll!U15/'[2]Cl Enr (2)'!U15)</f>
        <v>1</v>
      </c>
      <c r="V15" s="72">
        <f>IF('[2]Cl Enr (2)'!V15=0,"",EnrlAll!V15/'[2]Cl Enr (2)'!V15)</f>
        <v>1</v>
      </c>
      <c r="W15" s="72">
        <f>IF('[2]Cl Enr (2)'!W15=0,"",EnrlAll!W15/'[2]Cl Enr (2)'!W15)</f>
        <v>1</v>
      </c>
      <c r="X15" s="72">
        <f>IF('[2]Cl Enr (2)'!X15=0,"",EnrlAll!X15/'[2]Cl Enr (2)'!X15)</f>
        <v>1</v>
      </c>
      <c r="Y15" s="72">
        <f>IF('[2]Cl Enr (2)'!Y15=0,"",EnrlAll!Y15/'[2]Cl Enr (2)'!Y15)</f>
        <v>1</v>
      </c>
      <c r="Z15" s="72">
        <f>IF('[2]Cl Enr (2)'!Z15=0,"",EnrlAll!Z15/'[2]Cl Enr (2)'!Z15)</f>
        <v>1</v>
      </c>
      <c r="AA15" s="72">
        <f>IF('[2]Cl Enr (2)'!AA15=0,"",EnrlAll!AA15/'[2]Cl Enr (2)'!AA15)</f>
        <v>1</v>
      </c>
      <c r="AB15" s="72">
        <f>IF('[2]Cl Enr (2)'!AB15=0,"",EnrlAll!AB15/'[2]Cl Enr (2)'!AB15)</f>
        <v>1</v>
      </c>
      <c r="AC15" s="72">
        <f>IF('[2]Cl Enr (2)'!AC15=0,"",EnrlAll!AC15/'[2]Cl Enr (2)'!AC15)</f>
        <v>1</v>
      </c>
      <c r="AD15" s="72">
        <f>IF('[2]Cl Enr (2)'!AD15=0,"",EnrlAll!AD15/'[2]Cl Enr (2)'!AD15)</f>
        <v>1</v>
      </c>
      <c r="AE15" s="72">
        <f>IF('[2]Cl Enr (2)'!AE15=0,"",EnrlAll!AE15/'[2]Cl Enr (2)'!AE15)</f>
        <v>1</v>
      </c>
      <c r="AF15" s="72">
        <f>IF('[2]Cl Enr (2)'!AF15=0,"",EnrlAll!AF15/'[2]Cl Enr (2)'!AF15)</f>
        <v>1</v>
      </c>
      <c r="AG15" s="72">
        <f>IF('[2]Cl Enr (2)'!AG15=0,"",EnrlAll!AG15/'[2]Cl Enr (2)'!AG15)</f>
        <v>1</v>
      </c>
      <c r="AH15" s="72">
        <f>IF('[2]Cl Enr (2)'!AH15=0,"",EnrlAll!AH15/'[2]Cl Enr (2)'!AH15)</f>
        <v>1</v>
      </c>
      <c r="AI15" s="72">
        <f>IF('[2]Cl Enr (2)'!AI15=0,"",EnrlAll!AI15/'[2]Cl Enr (2)'!AI15)</f>
        <v>1</v>
      </c>
      <c r="AJ15" s="72">
        <f>IF('[2]Cl Enr (2)'!AJ15=0,"",EnrlAll!AJ15/'[2]Cl Enr (2)'!AJ15)</f>
        <v>1</v>
      </c>
      <c r="AK15" s="72">
        <f>IF('[2]Cl Enr (2)'!AK15=0,"",EnrlAll!AK15/'[2]Cl Enr (2)'!AK15)</f>
        <v>1</v>
      </c>
      <c r="AL15" s="72">
        <f>IF('[2]Cl Enr (2)'!AL15=0,"",EnrlAll!AL15/'[2]Cl Enr (2)'!AL15)</f>
        <v>1</v>
      </c>
      <c r="AM15" s="72">
        <f>IF('[2]Cl Enr (2)'!AM15=0,"",EnrlAll!AM15/'[2]Cl Enr (2)'!AM15)</f>
        <v>1</v>
      </c>
      <c r="AN15" s="72">
        <f>IF('[2]Cl Enr (2)'!AN15=0,"",EnrlAll!AN15/'[2]Cl Enr (2)'!AN15)</f>
        <v>1</v>
      </c>
      <c r="AO15" s="72">
        <f>IF('[2]Cl Enr (2)'!AO15=0,"",EnrlAll!AO15/'[2]Cl Enr (2)'!AO15)</f>
        <v>1</v>
      </c>
      <c r="AP15" s="72">
        <f>IF('[2]Cl Enr (2)'!AP15=0,"",EnrlAll!AP15/'[2]Cl Enr (2)'!AP15)</f>
        <v>1</v>
      </c>
      <c r="AQ15" s="72">
        <f>IF('[2]Cl Enr (2)'!AQ15=0,"",EnrlAll!AQ15/'[2]Cl Enr (2)'!AQ15)</f>
        <v>1</v>
      </c>
      <c r="AR15" s="72">
        <f>IF('[2]Cl Enr (2)'!AR15=0,"",EnrlAll!AR15/'[2]Cl Enr (2)'!AR15)</f>
        <v>1</v>
      </c>
      <c r="AS15" s="72">
        <f>IF('[2]Cl Enr (2)'!AS15=0,"",EnrlAll!AS15/'[2]Cl Enr (2)'!AS15)</f>
        <v>1</v>
      </c>
      <c r="AT15" s="72">
        <f>IF('[2]Cl Enr (2)'!AT15=0,"",EnrlAll!AT15/'[2]Cl Enr (2)'!AT15)</f>
        <v>1</v>
      </c>
      <c r="AU15" s="72">
        <f>IF('[2]Cl Enr (2)'!AU15=0,"",EnrlAll!AU15/'[2]Cl Enr (2)'!AU15)</f>
        <v>1</v>
      </c>
      <c r="AV15" s="72">
        <f>IF('[2]Cl Enr (2)'!AV15=0,"",EnrlAll!AV15/'[2]Cl Enr (2)'!AV15)</f>
        <v>1</v>
      </c>
      <c r="AW15" s="72">
        <f>IF('[2]Cl Enr (2)'!AW15=0,"",EnrlAll!AW15/'[2]Cl Enr (2)'!AW15)</f>
        <v>1</v>
      </c>
      <c r="AX15" s="72">
        <f>IF('[2]Cl Enr (2)'!AX15=0,"",EnrlAll!AX15/'[2]Cl Enr (2)'!AX15)</f>
        <v>1</v>
      </c>
      <c r="AY15" s="72">
        <f>IF('[2]Cl Enr (2)'!AY15=0,"",EnrlAll!AY15/'[2]Cl Enr (2)'!AY15)</f>
        <v>1</v>
      </c>
      <c r="AZ15" s="72">
        <f>IF('[2]Cl Enr (2)'!AZ15=0,"",EnrlAll!AZ15/'[2]Cl Enr (2)'!AZ15)</f>
        <v>1</v>
      </c>
      <c r="BA15" s="72">
        <f>IF('[2]Cl Enr (2)'!BA15=0,"",EnrlAll!BA15/'[2]Cl Enr (2)'!BA15)</f>
        <v>1</v>
      </c>
      <c r="BB15" s="72">
        <f>IF('[2]Cl Enr (2)'!BB15=0,"",EnrlAll!BB15/'[2]Cl Enr (2)'!BB15)</f>
        <v>1</v>
      </c>
      <c r="BC15" s="72">
        <f>IF('[2]Cl Enr (2)'!BC15=0,"",EnrlAll!BC15/'[2]Cl Enr (2)'!BC15)</f>
        <v>1</v>
      </c>
      <c r="BD15" s="72">
        <f>IF('[2]Cl Enr (2)'!BD15=0,"",EnrlAll!BD15/'[2]Cl Enr (2)'!BD15)</f>
        <v>1</v>
      </c>
      <c r="BE15" s="72">
        <f>IF('[2]Cl Enr (2)'!BE15=0,"",EnrlAll!BE15/'[2]Cl Enr (2)'!BE15)</f>
        <v>1</v>
      </c>
      <c r="BF15" s="72">
        <f>IF('[2]Cl Enr (2)'!BF15=0,"",EnrlAll!BF15/'[2]Cl Enr (2)'!BF15)</f>
        <v>1</v>
      </c>
      <c r="BG15" s="72">
        <f>IF('[2]Cl Enr (2)'!BG15=0,"",EnrlAll!BG15/'[2]Cl Enr (2)'!BG15)</f>
        <v>1</v>
      </c>
      <c r="BH15" s="72">
        <f>IF('[2]Cl Enr (2)'!BH15=0,"",EnrlAll!BH15/'[2]Cl Enr (2)'!BH15)</f>
        <v>1</v>
      </c>
      <c r="BI15" s="72">
        <f>IF('[2]Cl Enr (2)'!BI15=0,"",EnrlAll!BI15/'[2]Cl Enr (2)'!BI15)</f>
        <v>1</v>
      </c>
      <c r="BJ15" s="72">
        <f>IF('[2]Cl Enr (2)'!BJ15=0,"",EnrlAll!BJ15/'[2]Cl Enr (2)'!BJ15)</f>
        <v>1</v>
      </c>
      <c r="BK15" s="57">
        <f t="shared" si="0"/>
        <v>2</v>
      </c>
      <c r="BL15" s="57">
        <f t="shared" si="0"/>
        <v>2</v>
      </c>
      <c r="BM15" s="57">
        <f t="shared" si="1"/>
        <v>4</v>
      </c>
    </row>
    <row r="16" spans="1:65" s="58" customFormat="1" ht="18.75" customHeight="1" x14ac:dyDescent="0.25">
      <c r="A16" s="35">
        <v>11</v>
      </c>
      <c r="B16" s="36" t="s">
        <v>53</v>
      </c>
      <c r="C16" s="72">
        <f>IF('[2]Cl Enr (2)'!C16=0,"",EnrlAll!C16/'[2]Cl Enr (2)'!C16)</f>
        <v>3.3964087668339054</v>
      </c>
      <c r="D16" s="72">
        <f>IF('[2]Cl Enr (2)'!D16=0,"",EnrlAll!D16/'[2]Cl Enr (2)'!D16)</f>
        <v>3.0475750861644508</v>
      </c>
      <c r="E16" s="72">
        <f>IF('[2]Cl Enr (2)'!E16=0,"",EnrlAll!E16/'[2]Cl Enr (2)'!E16)</f>
        <v>3.2353125088821306</v>
      </c>
      <c r="F16" s="72">
        <f>IF('[2]Cl Enr (2)'!F16=0,"",EnrlAll!F16/'[2]Cl Enr (2)'!F16)</f>
        <v>0.78711151198038243</v>
      </c>
      <c r="G16" s="72">
        <f>IF('[2]Cl Enr (2)'!G16=0,"",EnrlAll!G16/'[2]Cl Enr (2)'!G16)</f>
        <v>0.75967449826465527</v>
      </c>
      <c r="H16" s="72">
        <f>IF('[2]Cl Enr (2)'!H16=0,"",EnrlAll!H16/'[2]Cl Enr (2)'!H16)</f>
        <v>0.77346417728324945</v>
      </c>
      <c r="I16" s="72">
        <f>IF('[2]Cl Enr (2)'!I16=0,"",EnrlAll!I16/'[2]Cl Enr (2)'!I16)</f>
        <v>0.89595307354884712</v>
      </c>
      <c r="J16" s="72">
        <f>IF('[2]Cl Enr (2)'!J16=0,"",EnrlAll!J16/'[2]Cl Enr (2)'!J16)</f>
        <v>0.87356379267273687</v>
      </c>
      <c r="K16" s="72">
        <f>IF('[2]Cl Enr (2)'!K16=0,"",EnrlAll!K16/'[2]Cl Enr (2)'!K16)</f>
        <v>0.88478677041731679</v>
      </c>
      <c r="L16" s="72">
        <f>IF('[2]Cl Enr (2)'!L16=0,"",EnrlAll!L16/'[2]Cl Enr (2)'!L16)</f>
        <v>0.94904548866996585</v>
      </c>
      <c r="M16" s="72">
        <f>IF('[2]Cl Enr (2)'!M16=0,"",EnrlAll!M16/'[2]Cl Enr (2)'!M16)</f>
        <v>0.95926750025398055</v>
      </c>
      <c r="N16" s="72">
        <f>IF('[2]Cl Enr (2)'!N16=0,"",EnrlAll!N16/'[2]Cl Enr (2)'!N16)</f>
        <v>0.95405596201371079</v>
      </c>
      <c r="O16" s="72">
        <f>IF('[2]Cl Enr (2)'!O16=0,"",EnrlAll!O16/'[2]Cl Enr (2)'!O16)</f>
        <v>1.0932267795067625</v>
      </c>
      <c r="P16" s="72">
        <f>IF('[2]Cl Enr (2)'!P16=0,"",EnrlAll!P16/'[2]Cl Enr (2)'!P16)</f>
        <v>1.1468435809781006</v>
      </c>
      <c r="Q16" s="72">
        <f>IF('[2]Cl Enr (2)'!Q16=0,"",EnrlAll!Q16/'[2]Cl Enr (2)'!Q16)</f>
        <v>1.1190787084329856</v>
      </c>
      <c r="R16" s="72">
        <f>IF('[2]Cl Enr (2)'!R16=0,"",EnrlAll!R16/'[2]Cl Enr (2)'!R16)</f>
        <v>0.94611704645344508</v>
      </c>
      <c r="S16" s="72">
        <f>IF('[2]Cl Enr (2)'!S16=0,"",EnrlAll!S16/'[2]Cl Enr (2)'!S16)</f>
        <v>1.0280150244510522</v>
      </c>
      <c r="T16" s="72">
        <f>IF('[2]Cl Enr (2)'!T16=0,"",EnrlAll!T16/'[2]Cl Enr (2)'!T16)</f>
        <v>0.98495142880316966</v>
      </c>
      <c r="U16" s="72">
        <f>IF('[2]Cl Enr (2)'!U16=0,"",EnrlAll!U16/'[2]Cl Enr (2)'!U16)</f>
        <v>0.91412185309407235</v>
      </c>
      <c r="V16" s="72">
        <f>IF('[2]Cl Enr (2)'!V16=0,"",EnrlAll!V16/'[2]Cl Enr (2)'!V16)</f>
        <v>0.92188782719556794</v>
      </c>
      <c r="W16" s="72">
        <f>IF('[2]Cl Enr (2)'!W16=0,"",EnrlAll!W16/'[2]Cl Enr (2)'!W16)</f>
        <v>0.91792880583456005</v>
      </c>
      <c r="X16" s="72">
        <f>IF('[2]Cl Enr (2)'!X16=0,"",EnrlAll!X16/'[2]Cl Enr (2)'!X16)</f>
        <v>0.95351761646853106</v>
      </c>
      <c r="Y16" s="72">
        <f>IF('[2]Cl Enr (2)'!Y16=0,"",EnrlAll!Y16/'[2]Cl Enr (2)'!Y16)</f>
        <v>1.5049675051010774</v>
      </c>
      <c r="Z16" s="72">
        <f>IF('[2]Cl Enr (2)'!Z16=0,"",EnrlAll!Z16/'[2]Cl Enr (2)'!Z16)</f>
        <v>1.1637861238683165</v>
      </c>
      <c r="AA16" s="72">
        <f>IF('[2]Cl Enr (2)'!AA16=0,"",EnrlAll!AA16/'[2]Cl Enr (2)'!AA16)</f>
        <v>1.4248997082421591</v>
      </c>
      <c r="AB16" s="72">
        <f>IF('[2]Cl Enr (2)'!AB16=0,"",EnrlAll!AB16/'[2]Cl Enr (2)'!AB16)</f>
        <v>1.6596560832063829</v>
      </c>
      <c r="AC16" s="72">
        <f>IF('[2]Cl Enr (2)'!AC16=0,"",EnrlAll!AC16/'[2]Cl Enr (2)'!AC16)</f>
        <v>1.5315070947576932</v>
      </c>
      <c r="AD16" s="72">
        <f>IF('[2]Cl Enr (2)'!AD16=0,"",EnrlAll!AD16/'[2]Cl Enr (2)'!AD16)</f>
        <v>1.1928883956203444</v>
      </c>
      <c r="AE16" s="72">
        <f>IF('[2]Cl Enr (2)'!AE16=0,"",EnrlAll!AE16/'[2]Cl Enr (2)'!AE16)</f>
        <v>1.8411213657197141</v>
      </c>
      <c r="AF16" s="72">
        <f>IF('[2]Cl Enr (2)'!AF16=0,"",EnrlAll!AF16/'[2]Cl Enr (2)'!AF16)</f>
        <v>1.4398914611527101</v>
      </c>
      <c r="AG16" s="72">
        <f>IF('[2]Cl Enr (2)'!AG16=0,"",EnrlAll!AG16/'[2]Cl Enr (2)'!AG16)</f>
        <v>1.1514041907957351</v>
      </c>
      <c r="AH16" s="72">
        <f>IF('[2]Cl Enr (2)'!AH16=0,"",EnrlAll!AH16/'[2]Cl Enr (2)'!AH16)</f>
        <v>1.646022353231068</v>
      </c>
      <c r="AI16" s="72">
        <f>IF('[2]Cl Enr (2)'!AI16=0,"",EnrlAll!AI16/'[2]Cl Enr (2)'!AI16)</f>
        <v>1.3506897341158148</v>
      </c>
      <c r="AJ16" s="72">
        <f>IF('[2]Cl Enr (2)'!AJ16=0,"",EnrlAll!AJ16/'[2]Cl Enr (2)'!AJ16)</f>
        <v>0.96736582782548552</v>
      </c>
      <c r="AK16" s="72">
        <f>IF('[2]Cl Enr (2)'!AK16=0,"",EnrlAll!AK16/'[2]Cl Enr (2)'!AK16)</f>
        <v>1.0440913106770657</v>
      </c>
      <c r="AL16" s="72">
        <f>IF('[2]Cl Enr (2)'!AL16=0,"",EnrlAll!AL16/'[2]Cl Enr (2)'!AL16)</f>
        <v>1.0036505771727611</v>
      </c>
      <c r="AM16" s="72">
        <f>IF('[2]Cl Enr (2)'!AM16=0,"",EnrlAll!AM16/'[2]Cl Enr (2)'!AM16)</f>
        <v>1.5168731726649369</v>
      </c>
      <c r="AN16" s="72">
        <f>IF('[2]Cl Enr (2)'!AN16=0,"",EnrlAll!AN16/'[2]Cl Enr (2)'!AN16)</f>
        <v>1.9353650186394808</v>
      </c>
      <c r="AO16" s="72">
        <f>IF('[2]Cl Enr (2)'!AO16=0,"",EnrlAll!AO16/'[2]Cl Enr (2)'!AO16)</f>
        <v>1.6874440733226426</v>
      </c>
      <c r="AP16" s="72">
        <f>IF('[2]Cl Enr (2)'!AP16=0,"",EnrlAll!AP16/'[2]Cl Enr (2)'!AP16)</f>
        <v>1.3636363636363635</v>
      </c>
      <c r="AQ16" s="72">
        <f>IF('[2]Cl Enr (2)'!AQ16=0,"",EnrlAll!AQ16/'[2]Cl Enr (2)'!AQ16)</f>
        <v>1.7015306767868437</v>
      </c>
      <c r="AR16" s="72">
        <f>IF('[2]Cl Enr (2)'!AR16=0,"",EnrlAll!AR16/'[2]Cl Enr (2)'!AR16)</f>
        <v>1.5017660169723799</v>
      </c>
      <c r="AS16" s="72">
        <f>IF('[2]Cl Enr (2)'!AS16=0,"",EnrlAll!AS16/'[2]Cl Enr (2)'!AS16)</f>
        <v>1.4462500403134777</v>
      </c>
      <c r="AT16" s="72">
        <f>IF('[2]Cl Enr (2)'!AT16=0,"",EnrlAll!AT16/'[2]Cl Enr (2)'!AT16)</f>
        <v>1.8273051987910605</v>
      </c>
      <c r="AU16" s="72">
        <f>IF('[2]Cl Enr (2)'!AU16=0,"",EnrlAll!AU16/'[2]Cl Enr (2)'!AU16)</f>
        <v>1.6017751691063311</v>
      </c>
      <c r="AV16" s="72">
        <f>IF('[2]Cl Enr (2)'!AV16=0,"",EnrlAll!AV16/'[2]Cl Enr (2)'!AV16)</f>
        <v>0.9983039891155272</v>
      </c>
      <c r="AW16" s="72">
        <f>IF('[2]Cl Enr (2)'!AW16=0,"",EnrlAll!AW16/'[2]Cl Enr (2)'!AW16)</f>
        <v>1.0835713367995596</v>
      </c>
      <c r="AX16" s="72">
        <f>IF('[2]Cl Enr (2)'!AX16=0,"",EnrlAll!AX16/'[2]Cl Enr (2)'!AX16)</f>
        <v>1.0383083007493599</v>
      </c>
      <c r="AY16" s="72">
        <f>IF('[2]Cl Enr (2)'!AY16=0,"",EnrlAll!AY16/'[2]Cl Enr (2)'!AY16)</f>
        <v>1.9052846914422092</v>
      </c>
      <c r="AZ16" s="72">
        <f>IF('[2]Cl Enr (2)'!AZ16=0,"",EnrlAll!AZ16/'[2]Cl Enr (2)'!AZ16)</f>
        <v>2.215767439672609</v>
      </c>
      <c r="BA16" s="72">
        <f>IF('[2]Cl Enr (2)'!BA16=0,"",EnrlAll!BA16/'[2]Cl Enr (2)'!BA16)</f>
        <v>2.035758761786159</v>
      </c>
      <c r="BB16" s="72">
        <f>IF('[2]Cl Enr (2)'!BB16=0,"",EnrlAll!BB16/'[2]Cl Enr (2)'!BB16)</f>
        <v>1.7570365825600123</v>
      </c>
      <c r="BC16" s="72">
        <f>IF('[2]Cl Enr (2)'!BC16=0,"",EnrlAll!BC16/'[2]Cl Enr (2)'!BC16)</f>
        <v>2.0791575492341359</v>
      </c>
      <c r="BD16" s="72">
        <f>IF('[2]Cl Enr (2)'!BD16=0,"",EnrlAll!BD16/'[2]Cl Enr (2)'!BD16)</f>
        <v>1.8897831281843185</v>
      </c>
      <c r="BE16" s="72">
        <f>IF('[2]Cl Enr (2)'!BE16=0,"",EnrlAll!BE16/'[2]Cl Enr (2)'!BE16)</f>
        <v>1.8355111175281549</v>
      </c>
      <c r="BF16" s="72">
        <f>IF('[2]Cl Enr (2)'!BF16=0,"",EnrlAll!BF16/'[2]Cl Enr (2)'!BF16)</f>
        <v>2.1526088166114468</v>
      </c>
      <c r="BG16" s="72">
        <f>IF('[2]Cl Enr (2)'!BG16=0,"",EnrlAll!BG16/'[2]Cl Enr (2)'!BG16)</f>
        <v>1.9675608497372219</v>
      </c>
      <c r="BH16" s="72">
        <f>IF('[2]Cl Enr (2)'!BH16=0,"",EnrlAll!BH16/'[2]Cl Enr (2)'!BH16)</f>
        <v>1.0102135914553148</v>
      </c>
      <c r="BI16" s="72">
        <f>IF('[2]Cl Enr (2)'!BI16=0,"",EnrlAll!BI16/'[2]Cl Enr (2)'!BI16)</f>
        <v>1.0958836275763193</v>
      </c>
      <c r="BJ16" s="72">
        <f>IF('[2]Cl Enr (2)'!BJ16=0,"",EnrlAll!BJ16/'[2]Cl Enr (2)'!BJ16)</f>
        <v>1.0503482985180375</v>
      </c>
      <c r="BK16" s="57">
        <f t="shared" si="0"/>
        <v>4.4066223582892201</v>
      </c>
      <c r="BL16" s="57">
        <f t="shared" si="0"/>
        <v>4.1434587137407703</v>
      </c>
      <c r="BM16" s="57">
        <f t="shared" si="1"/>
        <v>8.5500810720299896</v>
      </c>
    </row>
    <row r="17" spans="1:65" s="58" customFormat="1" ht="18.75" customHeight="1" x14ac:dyDescent="0.25">
      <c r="A17" s="35">
        <v>12</v>
      </c>
      <c r="B17" s="36" t="s">
        <v>25</v>
      </c>
      <c r="C17" s="72" t="str">
        <f>IF('[2]Cl Enr (2)'!C17=0,"",EnrlAll!C17/'[2]Cl Enr (2)'!C17)</f>
        <v/>
      </c>
      <c r="D17" s="72" t="str">
        <f>IF('[2]Cl Enr (2)'!D17=0,"",EnrlAll!D17/'[2]Cl Enr (2)'!D17)</f>
        <v/>
      </c>
      <c r="E17" s="72" t="str">
        <f>IF('[2]Cl Enr (2)'!E17=0,"",EnrlAll!E17/'[2]Cl Enr (2)'!E17)</f>
        <v/>
      </c>
      <c r="F17" s="72">
        <f>IF('[2]Cl Enr (2)'!F17=0,"",EnrlAll!F17/'[2]Cl Enr (2)'!F17)</f>
        <v>1.013421076473827</v>
      </c>
      <c r="G17" s="72">
        <f>IF('[2]Cl Enr (2)'!G17=0,"",EnrlAll!G17/'[2]Cl Enr (2)'!G17)</f>
        <v>1.0078295057624487</v>
      </c>
      <c r="H17" s="72">
        <f>IF('[2]Cl Enr (2)'!H17=0,"",EnrlAll!H17/'[2]Cl Enr (2)'!H17)</f>
        <v>1.0107277513625301</v>
      </c>
      <c r="I17" s="72">
        <f>IF('[2]Cl Enr (2)'!I17=0,"",EnrlAll!I17/'[2]Cl Enr (2)'!I17)</f>
        <v>0.97899103966408596</v>
      </c>
      <c r="J17" s="72">
        <f>IF('[2]Cl Enr (2)'!J17=0,"",EnrlAll!J17/'[2]Cl Enr (2)'!J17)</f>
        <v>0.97733335892367046</v>
      </c>
      <c r="K17" s="72">
        <f>IF('[2]Cl Enr (2)'!K17=0,"",EnrlAll!K17/'[2]Cl Enr (2)'!K17)</f>
        <v>0.97819077374665053</v>
      </c>
      <c r="L17" s="72">
        <f>IF('[2]Cl Enr (2)'!L17=0,"",EnrlAll!L17/'[2]Cl Enr (2)'!L17)</f>
        <v>0.96691469081900683</v>
      </c>
      <c r="M17" s="72">
        <f>IF('[2]Cl Enr (2)'!M17=0,"",EnrlAll!M17/'[2]Cl Enr (2)'!M17)</f>
        <v>0.96847852412878954</v>
      </c>
      <c r="N17" s="72">
        <f>IF('[2]Cl Enr (2)'!N17=0,"",EnrlAll!N17/'[2]Cl Enr (2)'!N17)</f>
        <v>0.96767067288929065</v>
      </c>
      <c r="O17" s="72">
        <f>IF('[2]Cl Enr (2)'!O17=0,"",EnrlAll!O17/'[2]Cl Enr (2)'!O17)</f>
        <v>1.0030601205869301</v>
      </c>
      <c r="P17" s="72">
        <f>IF('[2]Cl Enr (2)'!P17=0,"",EnrlAll!P17/'[2]Cl Enr (2)'!P17)</f>
        <v>0.99981579841890478</v>
      </c>
      <c r="Q17" s="72">
        <f>IF('[2]Cl Enr (2)'!Q17=0,"",EnrlAll!Q17/'[2]Cl Enr (2)'!Q17)</f>
        <v>1.001489400433581</v>
      </c>
      <c r="R17" s="72">
        <f>IF('[2]Cl Enr (2)'!R17=0,"",EnrlAll!R17/'[2]Cl Enr (2)'!R17)</f>
        <v>1.0039064739950685</v>
      </c>
      <c r="S17" s="72">
        <f>IF('[2]Cl Enr (2)'!S17=0,"",EnrlAll!S17/'[2]Cl Enr (2)'!S17)</f>
        <v>0.99621629843708404</v>
      </c>
      <c r="T17" s="72">
        <f>IF('[2]Cl Enr (2)'!T17=0,"",EnrlAll!T17/'[2]Cl Enr (2)'!T17)</f>
        <v>1.0001752786931222</v>
      </c>
      <c r="U17" s="72">
        <f>IF('[2]Cl Enr (2)'!U17=0,"",EnrlAll!U17/'[2]Cl Enr (2)'!U17)</f>
        <v>0.99327811357467222</v>
      </c>
      <c r="V17" s="72">
        <f>IF('[2]Cl Enr (2)'!V17=0,"",EnrlAll!V17/'[2]Cl Enr (2)'!V17)</f>
        <v>0.98995664041855536</v>
      </c>
      <c r="W17" s="72">
        <f>IF('[2]Cl Enr (2)'!W17=0,"",EnrlAll!W17/'[2]Cl Enr (2)'!W17)</f>
        <v>0.99167240990592931</v>
      </c>
      <c r="X17" s="72">
        <f>IF('[2]Cl Enr (2)'!X17=0,"",EnrlAll!X17/'[2]Cl Enr (2)'!X17)</f>
        <v>1.0398361386042727</v>
      </c>
      <c r="Y17" s="72">
        <f>IF('[2]Cl Enr (2)'!Y17=0,"",EnrlAll!Y17/'[2]Cl Enr (2)'!Y17)</f>
        <v>1.0495799628248927</v>
      </c>
      <c r="Z17" s="72">
        <f>IF('[2]Cl Enr (2)'!Z17=0,"",EnrlAll!Z17/'[2]Cl Enr (2)'!Z17)</f>
        <v>1.0445382067458746</v>
      </c>
      <c r="AA17" s="72">
        <f>IF('[2]Cl Enr (2)'!AA17=0,"",EnrlAll!AA17/'[2]Cl Enr (2)'!AA17)</f>
        <v>0.97000213025543702</v>
      </c>
      <c r="AB17" s="72">
        <f>IF('[2]Cl Enr (2)'!AB17=0,"",EnrlAll!AB17/'[2]Cl Enr (2)'!AB17)</f>
        <v>0.96815510895612966</v>
      </c>
      <c r="AC17" s="72">
        <f>IF('[2]Cl Enr (2)'!AC17=0,"",EnrlAll!AC17/'[2]Cl Enr (2)'!AC17)</f>
        <v>0.96910963901363023</v>
      </c>
      <c r="AD17" s="72">
        <f>IF('[2]Cl Enr (2)'!AD17=0,"",EnrlAll!AD17/'[2]Cl Enr (2)'!AD17)</f>
        <v>1.0064566214649393</v>
      </c>
      <c r="AE17" s="72">
        <f>IF('[2]Cl Enr (2)'!AE17=0,"",EnrlAll!AE17/'[2]Cl Enr (2)'!AE17)</f>
        <v>1.0121788351833017</v>
      </c>
      <c r="AF17" s="72">
        <f>IF('[2]Cl Enr (2)'!AF17=0,"",EnrlAll!AF17/'[2]Cl Enr (2)'!AF17)</f>
        <v>1.0091859710921391</v>
      </c>
      <c r="AG17" s="72">
        <f>IF('[2]Cl Enr (2)'!AG17=0,"",EnrlAll!AG17/'[2]Cl Enr (2)'!AG17)</f>
        <v>1.0054161201372511</v>
      </c>
      <c r="AH17" s="72">
        <f>IF('[2]Cl Enr (2)'!AH17=0,"",EnrlAll!AH17/'[2]Cl Enr (2)'!AH17)</f>
        <v>1.009887234976782</v>
      </c>
      <c r="AI17" s="72">
        <f>IF('[2]Cl Enr (2)'!AI17=0,"",EnrlAll!AI17/'[2]Cl Enr (2)'!AI17)</f>
        <v>1.0075666542960839</v>
      </c>
      <c r="AJ17" s="72">
        <f>IF('[2]Cl Enr (2)'!AJ17=0,"",EnrlAll!AJ17/'[2]Cl Enr (2)'!AJ17)</f>
        <v>0.99754430426897867</v>
      </c>
      <c r="AK17" s="72">
        <f>IF('[2]Cl Enr (2)'!AK17=0,"",EnrlAll!AK17/'[2]Cl Enr (2)'!AK17)</f>
        <v>0.99691725780910811</v>
      </c>
      <c r="AL17" s="72">
        <f>IF('[2]Cl Enr (2)'!AL17=0,"",EnrlAll!AL17/'[2]Cl Enr (2)'!AL17)</f>
        <v>0.99724170817072566</v>
      </c>
      <c r="AM17" s="72">
        <f>IF('[2]Cl Enr (2)'!AM17=0,"",EnrlAll!AM17/'[2]Cl Enr (2)'!AM17)</f>
        <v>0.97844263557985056</v>
      </c>
      <c r="AN17" s="72">
        <f>IF('[2]Cl Enr (2)'!AN17=0,"",EnrlAll!AN17/'[2]Cl Enr (2)'!AN17)</f>
        <v>0.98213179168793552</v>
      </c>
      <c r="AO17" s="72">
        <f>IF('[2]Cl Enr (2)'!AO17=0,"",EnrlAll!AO17/'[2]Cl Enr (2)'!AO17)</f>
        <v>0.98020435096121139</v>
      </c>
      <c r="AP17" s="72">
        <f>IF('[2]Cl Enr (2)'!AP17=0,"",EnrlAll!AP17/'[2]Cl Enr (2)'!AP17)</f>
        <v>1.0399397645103918</v>
      </c>
      <c r="AQ17" s="72">
        <f>IF('[2]Cl Enr (2)'!AQ17=0,"",EnrlAll!AQ17/'[2]Cl Enr (2)'!AQ17)</f>
        <v>1.053861889480707</v>
      </c>
      <c r="AR17" s="72">
        <f>IF('[2]Cl Enr (2)'!AR17=0,"",EnrlAll!AR17/'[2]Cl Enr (2)'!AR17)</f>
        <v>1.0466920451035528</v>
      </c>
      <c r="AS17" s="72">
        <f>IF('[2]Cl Enr (2)'!AS17=0,"",EnrlAll!AS17/'[2]Cl Enr (2)'!AS17)</f>
        <v>1.0064411115261498</v>
      </c>
      <c r="AT17" s="72">
        <f>IF('[2]Cl Enr (2)'!AT17=0,"",EnrlAll!AT17/'[2]Cl Enr (2)'!AT17)</f>
        <v>1.0153217360467088</v>
      </c>
      <c r="AU17" s="72">
        <f>IF('[2]Cl Enr (2)'!AU17=0,"",EnrlAll!AU17/'[2]Cl Enr (2)'!AU17)</f>
        <v>1.0107123727905731</v>
      </c>
      <c r="AV17" s="72">
        <f>IF('[2]Cl Enr (2)'!AV17=0,"",EnrlAll!AV17/'[2]Cl Enr (2)'!AV17)</f>
        <v>0.99899307898199152</v>
      </c>
      <c r="AW17" s="72">
        <f>IF('[2]Cl Enr (2)'!AW17=0,"",EnrlAll!AW17/'[2]Cl Enr (2)'!AW17)</f>
        <v>0.99989814150603462</v>
      </c>
      <c r="AX17" s="72">
        <f>IF('[2]Cl Enr (2)'!AX17=0,"",EnrlAll!AX17/'[2]Cl Enr (2)'!AX17)</f>
        <v>0.9994296016987585</v>
      </c>
      <c r="AY17" s="72">
        <f>IF('[2]Cl Enr (2)'!AY17=0,"",EnrlAll!AY17/'[2]Cl Enr (2)'!AY17)</f>
        <v>1</v>
      </c>
      <c r="AZ17" s="72">
        <f>IF('[2]Cl Enr (2)'!AZ17=0,"",EnrlAll!AZ17/'[2]Cl Enr (2)'!AZ17)</f>
        <v>1</v>
      </c>
      <c r="BA17" s="72">
        <f>IF('[2]Cl Enr (2)'!BA17=0,"",EnrlAll!BA17/'[2]Cl Enr (2)'!BA17)</f>
        <v>1</v>
      </c>
      <c r="BB17" s="72">
        <f>IF('[2]Cl Enr (2)'!BB17=0,"",EnrlAll!BB17/'[2]Cl Enr (2)'!BB17)</f>
        <v>1</v>
      </c>
      <c r="BC17" s="72">
        <f>IF('[2]Cl Enr (2)'!BC17=0,"",EnrlAll!BC17/'[2]Cl Enr (2)'!BC17)</f>
        <v>1</v>
      </c>
      <c r="BD17" s="72">
        <f>IF('[2]Cl Enr (2)'!BD17=0,"",EnrlAll!BD17/'[2]Cl Enr (2)'!BD17)</f>
        <v>1</v>
      </c>
      <c r="BE17" s="72">
        <f>IF('[2]Cl Enr (2)'!BE17=0,"",EnrlAll!BE17/'[2]Cl Enr (2)'!BE17)</f>
        <v>1</v>
      </c>
      <c r="BF17" s="72">
        <f>IF('[2]Cl Enr (2)'!BF17=0,"",EnrlAll!BF17/'[2]Cl Enr (2)'!BF17)</f>
        <v>1</v>
      </c>
      <c r="BG17" s="72">
        <f>IF('[2]Cl Enr (2)'!BG17=0,"",EnrlAll!BG17/'[2]Cl Enr (2)'!BG17)</f>
        <v>1</v>
      </c>
      <c r="BH17" s="72">
        <f>IF('[2]Cl Enr (2)'!BH17=0,"",EnrlAll!BH17/'[2]Cl Enr (2)'!BH17)</f>
        <v>0.99908098456753303</v>
      </c>
      <c r="BI17" s="72">
        <f>IF('[2]Cl Enr (2)'!BI17=0,"",EnrlAll!BI17/'[2]Cl Enr (2)'!BI17)</f>
        <v>0.99990751817230394</v>
      </c>
      <c r="BJ17" s="72">
        <f>IF('[2]Cl Enr (2)'!BJ17=0,"",EnrlAll!BJ17/'[2]Cl Enr (2)'!BJ17)</f>
        <v>0.99948070978372161</v>
      </c>
      <c r="BK17" s="57" t="e">
        <f t="shared" si="0"/>
        <v>#VALUE!</v>
      </c>
      <c r="BL17" s="57" t="e">
        <f t="shared" si="0"/>
        <v>#VALUE!</v>
      </c>
      <c r="BM17" s="57" t="e">
        <f t="shared" si="1"/>
        <v>#VALUE!</v>
      </c>
    </row>
    <row r="18" spans="1:65" s="58" customFormat="1" ht="18.75" customHeight="1" x14ac:dyDescent="0.25">
      <c r="A18" s="35">
        <v>13</v>
      </c>
      <c r="B18" s="36" t="s">
        <v>26</v>
      </c>
      <c r="C18" s="72" t="str">
        <f>IF('[2]Cl Enr (2)'!C18=0,"",EnrlAll!C18/'[2]Cl Enr (2)'!C18)</f>
        <v/>
      </c>
      <c r="D18" s="72" t="str">
        <f>IF('[2]Cl Enr (2)'!D18=0,"",EnrlAll!D18/'[2]Cl Enr (2)'!D18)</f>
        <v/>
      </c>
      <c r="E18" s="72" t="str">
        <f>IF('[2]Cl Enr (2)'!E18=0,"",EnrlAll!E18/'[2]Cl Enr (2)'!E18)</f>
        <v/>
      </c>
      <c r="F18" s="72">
        <f>IF('[2]Cl Enr (2)'!F18=0,"",EnrlAll!F18/'[2]Cl Enr (2)'!F18)</f>
        <v>0.96102968111904552</v>
      </c>
      <c r="G18" s="72">
        <f>IF('[2]Cl Enr (2)'!G18=0,"",EnrlAll!G18/'[2]Cl Enr (2)'!G18)</f>
        <v>0.95462554249044851</v>
      </c>
      <c r="H18" s="72">
        <f>IF('[2]Cl Enr (2)'!H18=0,"",EnrlAll!H18/'[2]Cl Enr (2)'!H18)</f>
        <v>0.95786752871523784</v>
      </c>
      <c r="I18" s="72">
        <f>IF('[2]Cl Enr (2)'!I18=0,"",EnrlAll!I18/'[2]Cl Enr (2)'!I18)</f>
        <v>0.96541090500759241</v>
      </c>
      <c r="J18" s="72">
        <f>IF('[2]Cl Enr (2)'!J18=0,"",EnrlAll!J18/'[2]Cl Enr (2)'!J18)</f>
        <v>0.96601165062275141</v>
      </c>
      <c r="K18" s="72">
        <f>IF('[2]Cl Enr (2)'!K18=0,"",EnrlAll!K18/'[2]Cl Enr (2)'!K18)</f>
        <v>0.96570551655225778</v>
      </c>
      <c r="L18" s="72">
        <f>IF('[2]Cl Enr (2)'!L18=0,"",EnrlAll!L18/'[2]Cl Enr (2)'!L18)</f>
        <v>0.95679242984201762</v>
      </c>
      <c r="M18" s="72">
        <f>IF('[2]Cl Enr (2)'!M18=0,"",EnrlAll!M18/'[2]Cl Enr (2)'!M18)</f>
        <v>0.95550087932900429</v>
      </c>
      <c r="N18" s="72">
        <f>IF('[2]Cl Enr (2)'!N18=0,"",EnrlAll!N18/'[2]Cl Enr (2)'!N18)</f>
        <v>0.95615961091525226</v>
      </c>
      <c r="O18" s="72">
        <f>IF('[2]Cl Enr (2)'!O18=0,"",EnrlAll!O18/'[2]Cl Enr (2)'!O18)</f>
        <v>0.95385925435013796</v>
      </c>
      <c r="P18" s="72">
        <f>IF('[2]Cl Enr (2)'!P18=0,"",EnrlAll!P18/'[2]Cl Enr (2)'!P18)</f>
        <v>0.94352574227412689</v>
      </c>
      <c r="Q18" s="72">
        <f>IF('[2]Cl Enr (2)'!Q18=0,"",EnrlAll!Q18/'[2]Cl Enr (2)'!Q18)</f>
        <v>0.94878176886533605</v>
      </c>
      <c r="R18" s="72">
        <f>IF('[2]Cl Enr (2)'!R18=0,"",EnrlAll!R18/'[2]Cl Enr (2)'!R18)</f>
        <v>0.98230907707168569</v>
      </c>
      <c r="S18" s="72">
        <f>IF('[2]Cl Enr (2)'!S18=0,"",EnrlAll!S18/'[2]Cl Enr (2)'!S18)</f>
        <v>0.98781685763182736</v>
      </c>
      <c r="T18" s="72">
        <f>IF('[2]Cl Enr (2)'!T18=0,"",EnrlAll!T18/'[2]Cl Enr (2)'!T18)</f>
        <v>0.984997471483958</v>
      </c>
      <c r="U18" s="72">
        <f>IF('[2]Cl Enr (2)'!U18=0,"",EnrlAll!U18/'[2]Cl Enr (2)'!U18)</f>
        <v>0.96422043154378823</v>
      </c>
      <c r="V18" s="72">
        <f>IF('[2]Cl Enr (2)'!V18=0,"",EnrlAll!V18/'[2]Cl Enr (2)'!V18)</f>
        <v>0.96189586078911271</v>
      </c>
      <c r="W18" s="72">
        <f>IF('[2]Cl Enr (2)'!W18=0,"",EnrlAll!W18/'[2]Cl Enr (2)'!W18)</f>
        <v>0.96307995041808969</v>
      </c>
      <c r="X18" s="72">
        <f>IF('[2]Cl Enr (2)'!X18=0,"",EnrlAll!X18/'[2]Cl Enr (2)'!X18)</f>
        <v>0.99333600615471307</v>
      </c>
      <c r="Y18" s="72">
        <f>IF('[2]Cl Enr (2)'!Y18=0,"",EnrlAll!Y18/'[2]Cl Enr (2)'!Y18)</f>
        <v>1.006105440729248</v>
      </c>
      <c r="Z18" s="72">
        <f>IF('[2]Cl Enr (2)'!Z18=0,"",EnrlAll!Z18/'[2]Cl Enr (2)'!Z18)</f>
        <v>0.99950123197570051</v>
      </c>
      <c r="AA18" s="72">
        <f>IF('[2]Cl Enr (2)'!AA18=0,"",EnrlAll!AA18/'[2]Cl Enr (2)'!AA18)</f>
        <v>0.96831555012580339</v>
      </c>
      <c r="AB18" s="72">
        <f>IF('[2]Cl Enr (2)'!AB18=0,"",EnrlAll!AB18/'[2]Cl Enr (2)'!AB18)</f>
        <v>0.95981261688299668</v>
      </c>
      <c r="AC18" s="72">
        <f>IF('[2]Cl Enr (2)'!AC18=0,"",EnrlAll!AC18/'[2]Cl Enr (2)'!AC18)</f>
        <v>0.96420789369170168</v>
      </c>
      <c r="AD18" s="72">
        <f>IF('[2]Cl Enr (2)'!AD18=0,"",EnrlAll!AD18/'[2]Cl Enr (2)'!AD18)</f>
        <v>0.99488860126937106</v>
      </c>
      <c r="AE18" s="72">
        <f>IF('[2]Cl Enr (2)'!AE18=0,"",EnrlAll!AE18/'[2]Cl Enr (2)'!AE18)</f>
        <v>0.99215619404893851</v>
      </c>
      <c r="AF18" s="72">
        <f>IF('[2]Cl Enr (2)'!AF18=0,"",EnrlAll!AF18/'[2]Cl Enr (2)'!AF18)</f>
        <v>0.99356933325458319</v>
      </c>
      <c r="AG18" s="72">
        <f>IF('[2]Cl Enr (2)'!AG18=0,"",EnrlAll!AG18/'[2]Cl Enr (2)'!AG18)</f>
        <v>0.98540302258161883</v>
      </c>
      <c r="AH18" s="72">
        <f>IF('[2]Cl Enr (2)'!AH18=0,"",EnrlAll!AH18/'[2]Cl Enr (2)'!AH18)</f>
        <v>0.9857314659384161</v>
      </c>
      <c r="AI18" s="72">
        <f>IF('[2]Cl Enr (2)'!AI18=0,"",EnrlAll!AI18/'[2]Cl Enr (2)'!AI18)</f>
        <v>0.98556163060956092</v>
      </c>
      <c r="AJ18" s="72">
        <f>IF('[2]Cl Enr (2)'!AJ18=0,"",EnrlAll!AJ18/'[2]Cl Enr (2)'!AJ18)</f>
        <v>0.97288344978976604</v>
      </c>
      <c r="AK18" s="72">
        <f>IF('[2]Cl Enr (2)'!AK18=0,"",EnrlAll!AK18/'[2]Cl Enr (2)'!AK18)</f>
        <v>0.97146654111663078</v>
      </c>
      <c r="AL18" s="72">
        <f>IF('[2]Cl Enr (2)'!AL18=0,"",EnrlAll!AL18/'[2]Cl Enr (2)'!AL18)</f>
        <v>0.97219271504601157</v>
      </c>
      <c r="AM18" s="72">
        <f>IF('[2]Cl Enr (2)'!AM18=0,"",EnrlAll!AM18/'[2]Cl Enr (2)'!AM18)</f>
        <v>1.0180269271155478</v>
      </c>
      <c r="AN18" s="72">
        <f>IF('[2]Cl Enr (2)'!AN18=0,"",EnrlAll!AN18/'[2]Cl Enr (2)'!AN18)</f>
        <v>1.0192753269717387</v>
      </c>
      <c r="AO18" s="72">
        <f>IF('[2]Cl Enr (2)'!AO18=0,"",EnrlAll!AO18/'[2]Cl Enr (2)'!AO18)</f>
        <v>1.0186330232454874</v>
      </c>
      <c r="AP18" s="72">
        <f>IF('[2]Cl Enr (2)'!AP18=0,"",EnrlAll!AP18/'[2]Cl Enr (2)'!AP18)</f>
        <v>1.0178827097507954</v>
      </c>
      <c r="AQ18" s="72">
        <f>IF('[2]Cl Enr (2)'!AQ18=0,"",EnrlAll!AQ18/'[2]Cl Enr (2)'!AQ18)</f>
        <v>1.0168101631157376</v>
      </c>
      <c r="AR18" s="72">
        <f>IF('[2]Cl Enr (2)'!AR18=0,"",EnrlAll!AR18/'[2]Cl Enr (2)'!AR18)</f>
        <v>1.017347794883199</v>
      </c>
      <c r="AS18" s="72">
        <f>IF('[2]Cl Enr (2)'!AS18=0,"",EnrlAll!AS18/'[2]Cl Enr (2)'!AS18)</f>
        <v>1.0179589493434822</v>
      </c>
      <c r="AT18" s="72">
        <f>IF('[2]Cl Enr (2)'!AT18=0,"",EnrlAll!AT18/'[2]Cl Enr (2)'!AT18)</f>
        <v>1.0180807850655269</v>
      </c>
      <c r="AU18" s="72">
        <f>IF('[2]Cl Enr (2)'!AU18=0,"",EnrlAll!AU18/'[2]Cl Enr (2)'!AU18)</f>
        <v>1.0180188709320601</v>
      </c>
      <c r="AV18" s="72">
        <f>IF('[2]Cl Enr (2)'!AV18=0,"",EnrlAll!AV18/'[2]Cl Enr (2)'!AV18)</f>
        <v>0.98194706976264146</v>
      </c>
      <c r="AW18" s="72">
        <f>IF('[2]Cl Enr (2)'!AW18=0,"",EnrlAll!AW18/'[2]Cl Enr (2)'!AW18)</f>
        <v>0.98096995141673171</v>
      </c>
      <c r="AX18" s="72">
        <f>IF('[2]Cl Enr (2)'!AX18=0,"",EnrlAll!AX18/'[2]Cl Enr (2)'!AX18)</f>
        <v>0.98146987399968044</v>
      </c>
      <c r="AY18" s="72">
        <f>IF('[2]Cl Enr (2)'!AY18=0,"",EnrlAll!AY18/'[2]Cl Enr (2)'!AY18)</f>
        <v>1.395829670241844</v>
      </c>
      <c r="AZ18" s="72">
        <f>IF('[2]Cl Enr (2)'!AZ18=0,"",EnrlAll!AZ18/'[2]Cl Enr (2)'!AZ18)</f>
        <v>1.2882998393910357</v>
      </c>
      <c r="BA18" s="72">
        <f>IF('[2]Cl Enr (2)'!BA18=0,"",EnrlAll!BA18/'[2]Cl Enr (2)'!BA18)</f>
        <v>1.3375276245115402</v>
      </c>
      <c r="BB18" s="72">
        <f>IF('[2]Cl Enr (2)'!BB18=0,"",EnrlAll!BB18/'[2]Cl Enr (2)'!BB18)</f>
        <v>1.3518175243763559</v>
      </c>
      <c r="BC18" s="72">
        <f>IF('[2]Cl Enr (2)'!BC18=0,"",EnrlAll!BC18/'[2]Cl Enr (2)'!BC18)</f>
        <v>1.2684174860667414</v>
      </c>
      <c r="BD18" s="72">
        <f>IF('[2]Cl Enr (2)'!BD18=0,"",EnrlAll!BD18/'[2]Cl Enr (2)'!BD18)</f>
        <v>1.3062898470853355</v>
      </c>
      <c r="BE18" s="72">
        <f>IF('[2]Cl Enr (2)'!BE18=0,"",EnrlAll!BE18/'[2]Cl Enr (2)'!BE18)</f>
        <v>1.3742558765885837</v>
      </c>
      <c r="BF18" s="72">
        <f>IF('[2]Cl Enr (2)'!BF18=0,"",EnrlAll!BF18/'[2]Cl Enr (2)'!BF18)</f>
        <v>1.2784798021884947</v>
      </c>
      <c r="BG18" s="72">
        <f>IF('[2]Cl Enr (2)'!BG18=0,"",EnrlAll!BG18/'[2]Cl Enr (2)'!BG18)</f>
        <v>1.3221521774269964</v>
      </c>
      <c r="BH18" s="72">
        <f>IF('[2]Cl Enr (2)'!BH18=0,"",EnrlAll!BH18/'[2]Cl Enr (2)'!BH18)</f>
        <v>1.0155942251428267</v>
      </c>
      <c r="BI18" s="72">
        <f>IF('[2]Cl Enr (2)'!BI18=0,"",EnrlAll!BI18/'[2]Cl Enr (2)'!BI18)</f>
        <v>1.0121933647794235</v>
      </c>
      <c r="BJ18" s="72">
        <f>IF('[2]Cl Enr (2)'!BJ18=0,"",EnrlAll!BJ18/'[2]Cl Enr (2)'!BJ18)</f>
        <v>1.013915322532128</v>
      </c>
      <c r="BK18" s="57" t="e">
        <f t="shared" si="0"/>
        <v>#VALUE!</v>
      </c>
      <c r="BL18" s="57" t="e">
        <f t="shared" si="0"/>
        <v>#VALUE!</v>
      </c>
      <c r="BM18" s="57" t="e">
        <f t="shared" si="1"/>
        <v>#VALUE!</v>
      </c>
    </row>
    <row r="19" spans="1:65" s="58" customFormat="1" ht="18.75" customHeight="1" x14ac:dyDescent="0.25">
      <c r="A19" s="35">
        <v>14</v>
      </c>
      <c r="B19" s="36" t="s">
        <v>27</v>
      </c>
      <c r="C19" s="72" t="str">
        <f>IF('[2]Cl Enr (2)'!C19=0,"",EnrlAll!C19/'[2]Cl Enr (2)'!C19)</f>
        <v/>
      </c>
      <c r="D19" s="72" t="str">
        <f>IF('[2]Cl Enr (2)'!D19=0,"",EnrlAll!D19/'[2]Cl Enr (2)'!D19)</f>
        <v/>
      </c>
      <c r="E19" s="72" t="str">
        <f>IF('[2]Cl Enr (2)'!E19=0,"",EnrlAll!E19/'[2]Cl Enr (2)'!E19)</f>
        <v/>
      </c>
      <c r="F19" s="72">
        <f>IF('[2]Cl Enr (2)'!F19=0,"",EnrlAll!F19/'[2]Cl Enr (2)'!F19)</f>
        <v>0.92684735865577206</v>
      </c>
      <c r="G19" s="72">
        <f>IF('[2]Cl Enr (2)'!G19=0,"",EnrlAll!G19/'[2]Cl Enr (2)'!G19)</f>
        <v>0.95097198629863433</v>
      </c>
      <c r="H19" s="72">
        <f>IF('[2]Cl Enr (2)'!H19=0,"",EnrlAll!H19/'[2]Cl Enr (2)'!H19)</f>
        <v>0.93824286854227179</v>
      </c>
      <c r="I19" s="72">
        <f>IF('[2]Cl Enr (2)'!I19=0,"",EnrlAll!I19/'[2]Cl Enr (2)'!I19)</f>
        <v>0.89438946227993055</v>
      </c>
      <c r="J19" s="72">
        <f>IF('[2]Cl Enr (2)'!J19=0,"",EnrlAll!J19/'[2]Cl Enr (2)'!J19)</f>
        <v>0.93535865803593399</v>
      </c>
      <c r="K19" s="72">
        <f>IF('[2]Cl Enr (2)'!K19=0,"",EnrlAll!K19/'[2]Cl Enr (2)'!K19)</f>
        <v>0.91398133777383139</v>
      </c>
      <c r="L19" s="72">
        <f>IF('[2]Cl Enr (2)'!L19=0,"",EnrlAll!L19/'[2]Cl Enr (2)'!L19)</f>
        <v>0.85385466320722458</v>
      </c>
      <c r="M19" s="72">
        <f>IF('[2]Cl Enr (2)'!M19=0,"",EnrlAll!M19/'[2]Cl Enr (2)'!M19)</f>
        <v>0.90840592161673039</v>
      </c>
      <c r="N19" s="72">
        <f>IF('[2]Cl Enr (2)'!N19=0,"",EnrlAll!N19/'[2]Cl Enr (2)'!N19)</f>
        <v>0.88017998104279604</v>
      </c>
      <c r="O19" s="72">
        <f>IF('[2]Cl Enr (2)'!O19=0,"",EnrlAll!O19/'[2]Cl Enr (2)'!O19)</f>
        <v>0.89817412175430944</v>
      </c>
      <c r="P19" s="72">
        <f>IF('[2]Cl Enr (2)'!P19=0,"",EnrlAll!P19/'[2]Cl Enr (2)'!P19)</f>
        <v>0.93048093051392744</v>
      </c>
      <c r="Q19" s="72">
        <f>IF('[2]Cl Enr (2)'!Q19=0,"",EnrlAll!Q19/'[2]Cl Enr (2)'!Q19)</f>
        <v>0.91393220551154353</v>
      </c>
      <c r="R19" s="72">
        <f>IF('[2]Cl Enr (2)'!R19=0,"",EnrlAll!R19/'[2]Cl Enr (2)'!R19)</f>
        <v>0.83920087602827809</v>
      </c>
      <c r="S19" s="72">
        <f>IF('[2]Cl Enr (2)'!S19=0,"",EnrlAll!S19/'[2]Cl Enr (2)'!S19)</f>
        <v>0.91175309490799328</v>
      </c>
      <c r="T19" s="72">
        <f>IF('[2]Cl Enr (2)'!T19=0,"",EnrlAll!T19/'[2]Cl Enr (2)'!T19)</f>
        <v>0.87395522161855987</v>
      </c>
      <c r="U19" s="72">
        <f>IF('[2]Cl Enr (2)'!U19=0,"",EnrlAll!U19/'[2]Cl Enr (2)'!U19)</f>
        <v>0.8834663204334704</v>
      </c>
      <c r="V19" s="72">
        <f>IF('[2]Cl Enr (2)'!V19=0,"",EnrlAll!V19/'[2]Cl Enr (2)'!V19)</f>
        <v>0.92771814799547814</v>
      </c>
      <c r="W19" s="72">
        <f>IF('[2]Cl Enr (2)'!W19=0,"",EnrlAll!W19/'[2]Cl Enr (2)'!W19)</f>
        <v>0.90469970964671698</v>
      </c>
      <c r="X19" s="72">
        <f>IF('[2]Cl Enr (2)'!X19=0,"",EnrlAll!X19/'[2]Cl Enr (2)'!X19)</f>
        <v>0.84600047204887974</v>
      </c>
      <c r="Y19" s="72">
        <f>IF('[2]Cl Enr (2)'!Y19=0,"",EnrlAll!Y19/'[2]Cl Enr (2)'!Y19)</f>
        <v>0.95396345576814356</v>
      </c>
      <c r="Z19" s="72">
        <f>IF('[2]Cl Enr (2)'!Z19=0,"",EnrlAll!Z19/'[2]Cl Enr (2)'!Z19)</f>
        <v>0.89670887454842729</v>
      </c>
      <c r="AA19" s="72">
        <f>IF('[2]Cl Enr (2)'!AA19=0,"",EnrlAll!AA19/'[2]Cl Enr (2)'!AA19)</f>
        <v>1.0002492745863945</v>
      </c>
      <c r="AB19" s="72">
        <f>IF('[2]Cl Enr (2)'!AB19=0,"",EnrlAll!AB19/'[2]Cl Enr (2)'!AB19)</f>
        <v>1.1450886259233504</v>
      </c>
      <c r="AC19" s="72">
        <f>IF('[2]Cl Enr (2)'!AC19=0,"",EnrlAll!AC19/'[2]Cl Enr (2)'!AC19)</f>
        <v>1.0672154785279395</v>
      </c>
      <c r="AD19" s="72">
        <f>IF('[2]Cl Enr (2)'!AD19=0,"",EnrlAll!AD19/'[2]Cl Enr (2)'!AD19)</f>
        <v>1.007029047025007</v>
      </c>
      <c r="AE19" s="72">
        <f>IF('[2]Cl Enr (2)'!AE19=0,"",EnrlAll!AE19/'[2]Cl Enr (2)'!AE19)</f>
        <v>1.1126881205885872</v>
      </c>
      <c r="AF19" s="72">
        <f>IF('[2]Cl Enr (2)'!AF19=0,"",EnrlAll!AF19/'[2]Cl Enr (2)'!AF19)</f>
        <v>1.0557495261470478</v>
      </c>
      <c r="AG19" s="72">
        <f>IF('[2]Cl Enr (2)'!AG19=0,"",EnrlAll!AG19/'[2]Cl Enr (2)'!AG19)</f>
        <v>0.94116838122801449</v>
      </c>
      <c r="AH19" s="72">
        <f>IF('[2]Cl Enr (2)'!AH19=0,"",EnrlAll!AH19/'[2]Cl Enr (2)'!AH19)</f>
        <v>1.0588860277537602</v>
      </c>
      <c r="AI19" s="72">
        <f>IF('[2]Cl Enr (2)'!AI19=0,"",EnrlAll!AI19/'[2]Cl Enr (2)'!AI19)</f>
        <v>0.99589815672084991</v>
      </c>
      <c r="AJ19" s="72">
        <f>IF('[2]Cl Enr (2)'!AJ19=0,"",EnrlAll!AJ19/'[2]Cl Enr (2)'!AJ19)</f>
        <v>0.90046776296357012</v>
      </c>
      <c r="AK19" s="72">
        <f>IF('[2]Cl Enr (2)'!AK19=0,"",EnrlAll!AK19/'[2]Cl Enr (2)'!AK19)</f>
        <v>0.96475541447254243</v>
      </c>
      <c r="AL19" s="72">
        <f>IF('[2]Cl Enr (2)'!AL19=0,"",EnrlAll!AL19/'[2]Cl Enr (2)'!AL19)</f>
        <v>0.9310381925441783</v>
      </c>
      <c r="AM19" s="72">
        <f>IF('[2]Cl Enr (2)'!AM19=0,"",EnrlAll!AM19/'[2]Cl Enr (2)'!AM19)</f>
        <v>1.065079672732101</v>
      </c>
      <c r="AN19" s="72">
        <f>IF('[2]Cl Enr (2)'!AN19=0,"",EnrlAll!AN19/'[2]Cl Enr (2)'!AN19)</f>
        <v>1.0627859897647065</v>
      </c>
      <c r="AO19" s="72">
        <f>IF('[2]Cl Enr (2)'!AO19=0,"",EnrlAll!AO19/'[2]Cl Enr (2)'!AO19)</f>
        <v>1.0642021164828808</v>
      </c>
      <c r="AP19" s="72">
        <f>IF('[2]Cl Enr (2)'!AP19=0,"",EnrlAll!AP19/'[2]Cl Enr (2)'!AP19)</f>
        <v>1.055723610036575</v>
      </c>
      <c r="AQ19" s="72">
        <f>IF('[2]Cl Enr (2)'!AQ19=0,"",EnrlAll!AQ19/'[2]Cl Enr (2)'!AQ19)</f>
        <v>1.0468571461631697</v>
      </c>
      <c r="AR19" s="72">
        <f>IF('[2]Cl Enr (2)'!AR19=0,"",EnrlAll!AR19/'[2]Cl Enr (2)'!AR19)</f>
        <v>1.0523381807497996</v>
      </c>
      <c r="AS19" s="72">
        <f>IF('[2]Cl Enr (2)'!AS19=0,"",EnrlAll!AS19/'[2]Cl Enr (2)'!AS19)</f>
        <v>1.0607696334561403</v>
      </c>
      <c r="AT19" s="72">
        <f>IF('[2]Cl Enr (2)'!AT19=0,"",EnrlAll!AT19/'[2]Cl Enr (2)'!AT19)</f>
        <v>1.0554610334758925</v>
      </c>
      <c r="AU19" s="72">
        <f>IF('[2]Cl Enr (2)'!AU19=0,"",EnrlAll!AU19/'[2]Cl Enr (2)'!AU19)</f>
        <v>1.0587404679325412</v>
      </c>
      <c r="AV19" s="72">
        <f>IF('[2]Cl Enr (2)'!AV19=0,"",EnrlAll!AV19/'[2]Cl Enr (2)'!AV19)</f>
        <v>0.92013539991327198</v>
      </c>
      <c r="AW19" s="72">
        <f>IF('[2]Cl Enr (2)'!AW19=0,"",EnrlAll!AW19/'[2]Cl Enr (2)'!AW19)</f>
        <v>0.97265811523615875</v>
      </c>
      <c r="AX19" s="72">
        <f>IF('[2]Cl Enr (2)'!AX19=0,"",EnrlAll!AX19/'[2]Cl Enr (2)'!AX19)</f>
        <v>0.94459130753505327</v>
      </c>
      <c r="AY19" s="72">
        <f>IF('[2]Cl Enr (2)'!AY19=0,"",EnrlAll!AY19/'[2]Cl Enr (2)'!AY19)</f>
        <v>1.0955387100161511</v>
      </c>
      <c r="AZ19" s="72">
        <f>IF('[2]Cl Enr (2)'!AZ19=0,"",EnrlAll!AZ19/'[2]Cl Enr (2)'!AZ19)</f>
        <v>1.1691063426122796</v>
      </c>
      <c r="BA19" s="72">
        <f>IF('[2]Cl Enr (2)'!BA19=0,"",EnrlAll!BA19/'[2]Cl Enr (2)'!BA19)</f>
        <v>1.1234535530655876</v>
      </c>
      <c r="BB19" s="72">
        <f>IF('[2]Cl Enr (2)'!BB19=0,"",EnrlAll!BB19/'[2]Cl Enr (2)'!BB19)</f>
        <v>1.2245264409094359</v>
      </c>
      <c r="BC19" s="72">
        <f>IF('[2]Cl Enr (2)'!BC19=0,"",EnrlAll!BC19/'[2]Cl Enr (2)'!BC19)</f>
        <v>1.2976740431956624</v>
      </c>
      <c r="BD19" s="72">
        <f>IF('[2]Cl Enr (2)'!BD19=0,"",EnrlAll!BD19/'[2]Cl Enr (2)'!BD19)</f>
        <v>1.2517228839948313</v>
      </c>
      <c r="BE19" s="72">
        <f>IF('[2]Cl Enr (2)'!BE19=0,"",EnrlAll!BE19/'[2]Cl Enr (2)'!BE19)</f>
        <v>1.1562692252226983</v>
      </c>
      <c r="BF19" s="72">
        <f>IF('[2]Cl Enr (2)'!BF19=0,"",EnrlAll!BF19/'[2]Cl Enr (2)'!BF19)</f>
        <v>1.2285963474673269</v>
      </c>
      <c r="BG19" s="72">
        <f>IF('[2]Cl Enr (2)'!BG19=0,"",EnrlAll!BG19/'[2]Cl Enr (2)'!BG19)</f>
        <v>1.183454799782665</v>
      </c>
      <c r="BH19" s="72">
        <f>IF('[2]Cl Enr (2)'!BH19=0,"",EnrlAll!BH19/'[2]Cl Enr (2)'!BH19)</f>
        <v>0.93688141327717556</v>
      </c>
      <c r="BI19" s="72">
        <f>IF('[2]Cl Enr (2)'!BI19=0,"",EnrlAll!BI19/'[2]Cl Enr (2)'!BI19)</f>
        <v>0.98548371737406082</v>
      </c>
      <c r="BJ19" s="72">
        <f>IF('[2]Cl Enr (2)'!BJ19=0,"",EnrlAll!BJ19/'[2]Cl Enr (2)'!BJ19)</f>
        <v>0.9592442729840458</v>
      </c>
      <c r="BK19" s="57" t="e">
        <f t="shared" si="0"/>
        <v>#VALUE!</v>
      </c>
      <c r="BL19" s="57" t="e">
        <f t="shared" si="0"/>
        <v>#VALUE!</v>
      </c>
      <c r="BM19" s="57" t="e">
        <f t="shared" si="1"/>
        <v>#VALUE!</v>
      </c>
    </row>
    <row r="20" spans="1:65" s="58" customFormat="1" ht="18.75" customHeight="1" x14ac:dyDescent="0.25">
      <c r="A20" s="35">
        <v>15</v>
      </c>
      <c r="B20" s="36" t="s">
        <v>28</v>
      </c>
      <c r="C20" s="72">
        <f>IF('[2]Cl Enr (2)'!C20=0,"",EnrlAll!C20/'[2]Cl Enr (2)'!C20)</f>
        <v>1</v>
      </c>
      <c r="D20" s="72">
        <f>IF('[2]Cl Enr (2)'!D20=0,"",EnrlAll!D20/'[2]Cl Enr (2)'!D20)</f>
        <v>1</v>
      </c>
      <c r="E20" s="72">
        <f>IF('[2]Cl Enr (2)'!E20=0,"",EnrlAll!E20/'[2]Cl Enr (2)'!E20)</f>
        <v>1</v>
      </c>
      <c r="F20" s="72">
        <f>IF('[2]Cl Enr (2)'!F20=0,"",EnrlAll!F20/'[2]Cl Enr (2)'!F20)</f>
        <v>0.95136881291810449</v>
      </c>
      <c r="G20" s="72">
        <f>IF('[2]Cl Enr (2)'!G20=0,"",EnrlAll!G20/'[2]Cl Enr (2)'!G20)</f>
        <v>0.95660031280966173</v>
      </c>
      <c r="H20" s="72">
        <f>IF('[2]Cl Enr (2)'!H20=0,"",EnrlAll!H20/'[2]Cl Enr (2)'!H20)</f>
        <v>0.95383990651581829</v>
      </c>
      <c r="I20" s="72">
        <f>IF('[2]Cl Enr (2)'!I20=0,"",EnrlAll!I20/'[2]Cl Enr (2)'!I20)</f>
        <v>1.0192136703127608</v>
      </c>
      <c r="J20" s="72">
        <f>IF('[2]Cl Enr (2)'!J20=0,"",EnrlAll!J20/'[2]Cl Enr (2)'!J20)</f>
        <v>1.0240395049908622</v>
      </c>
      <c r="K20" s="72">
        <f>IF('[2]Cl Enr (2)'!K20=0,"",EnrlAll!K20/'[2]Cl Enr (2)'!K20)</f>
        <v>1.0214923383261836</v>
      </c>
      <c r="L20" s="72">
        <f>IF('[2]Cl Enr (2)'!L20=0,"",EnrlAll!L20/'[2]Cl Enr (2)'!L20)</f>
        <v>1.005743613581171</v>
      </c>
      <c r="M20" s="72">
        <f>IF('[2]Cl Enr (2)'!M20=0,"",EnrlAll!M20/'[2]Cl Enr (2)'!M20)</f>
        <v>1.0145978374954197</v>
      </c>
      <c r="N20" s="72">
        <f>IF('[2]Cl Enr (2)'!N20=0,"",EnrlAll!N20/'[2]Cl Enr (2)'!N20)</f>
        <v>1.009898162574649</v>
      </c>
      <c r="O20" s="72">
        <f>IF('[2]Cl Enr (2)'!O20=0,"",EnrlAll!O20/'[2]Cl Enr (2)'!O20)</f>
        <v>1.0153426636837848</v>
      </c>
      <c r="P20" s="72">
        <f>IF('[2]Cl Enr (2)'!P20=0,"",EnrlAll!P20/'[2]Cl Enr (2)'!P20)</f>
        <v>1.0049966594837727</v>
      </c>
      <c r="Q20" s="72">
        <f>IF('[2]Cl Enr (2)'!Q20=0,"",EnrlAll!Q20/'[2]Cl Enr (2)'!Q20)</f>
        <v>1.0104694844004238</v>
      </c>
      <c r="R20" s="72">
        <f>IF('[2]Cl Enr (2)'!R20=0,"",EnrlAll!R20/'[2]Cl Enr (2)'!R20)</f>
        <v>1.0171108326042233</v>
      </c>
      <c r="S20" s="72">
        <f>IF('[2]Cl Enr (2)'!S20=0,"",EnrlAll!S20/'[2]Cl Enr (2)'!S20)</f>
        <v>1.0156500476640349</v>
      </c>
      <c r="T20" s="72">
        <f>IF('[2]Cl Enr (2)'!T20=0,"",EnrlAll!T20/'[2]Cl Enr (2)'!T20)</f>
        <v>1.0164249719384568</v>
      </c>
      <c r="U20" s="72">
        <f>IF('[2]Cl Enr (2)'!U20=0,"",EnrlAll!U20/'[2]Cl Enr (2)'!U20)</f>
        <v>1.0010431863846398</v>
      </c>
      <c r="V20" s="72">
        <f>IF('[2]Cl Enr (2)'!V20=0,"",EnrlAll!V20/'[2]Cl Enr (2)'!V20)</f>
        <v>1.0025096953862092</v>
      </c>
      <c r="W20" s="72">
        <f>IF('[2]Cl Enr (2)'!W20=0,"",EnrlAll!W20/'[2]Cl Enr (2)'!W20)</f>
        <v>1.0017337475159991</v>
      </c>
      <c r="X20" s="72">
        <f>IF('[2]Cl Enr (2)'!X20=0,"",EnrlAll!X20/'[2]Cl Enr (2)'!X20)</f>
        <v>1.0536607173082322</v>
      </c>
      <c r="Y20" s="72">
        <f>IF('[2]Cl Enr (2)'!Y20=0,"",EnrlAll!Y20/'[2]Cl Enr (2)'!Y20)</f>
        <v>1.0533901151036653</v>
      </c>
      <c r="Z20" s="72">
        <f>IF('[2]Cl Enr (2)'!Z20=0,"",EnrlAll!Z20/'[2]Cl Enr (2)'!Z20)</f>
        <v>1.0535337837123495</v>
      </c>
      <c r="AA20" s="72">
        <f>IF('[2]Cl Enr (2)'!AA20=0,"",EnrlAll!AA20/'[2]Cl Enr (2)'!AA20)</f>
        <v>1.0269069144772822</v>
      </c>
      <c r="AB20" s="72">
        <f>IF('[2]Cl Enr (2)'!AB20=0,"",EnrlAll!AB20/'[2]Cl Enr (2)'!AB20)</f>
        <v>1.0083982705632035</v>
      </c>
      <c r="AC20" s="72">
        <f>IF('[2]Cl Enr (2)'!AC20=0,"",EnrlAll!AC20/'[2]Cl Enr (2)'!AC20)</f>
        <v>1.0181687349014212</v>
      </c>
      <c r="AD20" s="72">
        <f>IF('[2]Cl Enr (2)'!AD20=0,"",EnrlAll!AD20/'[2]Cl Enr (2)'!AD20)</f>
        <v>1.0196747826160688</v>
      </c>
      <c r="AE20" s="72">
        <f>IF('[2]Cl Enr (2)'!AE20=0,"",EnrlAll!AE20/'[2]Cl Enr (2)'!AE20)</f>
        <v>1.0304310257378597</v>
      </c>
      <c r="AF20" s="72">
        <f>IF('[2]Cl Enr (2)'!AF20=0,"",EnrlAll!AF20/'[2]Cl Enr (2)'!AF20)</f>
        <v>1.0246704467211556</v>
      </c>
      <c r="AG20" s="72">
        <f>IF('[2]Cl Enr (2)'!AG20=0,"",EnrlAll!AG20/'[2]Cl Enr (2)'!AG20)</f>
        <v>1.0337451647894338</v>
      </c>
      <c r="AH20" s="72">
        <f>IF('[2]Cl Enr (2)'!AH20=0,"",EnrlAll!AH20/'[2]Cl Enr (2)'!AH20)</f>
        <v>1.0308133065213279</v>
      </c>
      <c r="AI20" s="72">
        <f>IF('[2]Cl Enr (2)'!AI20=0,"",EnrlAll!AI20/'[2]Cl Enr (2)'!AI20)</f>
        <v>1.0323712273399324</v>
      </c>
      <c r="AJ20" s="72">
        <f>IF('[2]Cl Enr (2)'!AJ20=0,"",EnrlAll!AJ20/'[2]Cl Enr (2)'!AJ20)</f>
        <v>1.0124348560008527</v>
      </c>
      <c r="AK20" s="72">
        <f>IF('[2]Cl Enr (2)'!AK20=0,"",EnrlAll!AK20/'[2]Cl Enr (2)'!AK20)</f>
        <v>1.0123108763486492</v>
      </c>
      <c r="AL20" s="72">
        <f>IF('[2]Cl Enr (2)'!AL20=0,"",EnrlAll!AL20/'[2]Cl Enr (2)'!AL20)</f>
        <v>1.0123765730210441</v>
      </c>
      <c r="AM20" s="72">
        <f>IF('[2]Cl Enr (2)'!AM20=0,"",EnrlAll!AM20/'[2]Cl Enr (2)'!AM20)</f>
        <v>0.97945862188050969</v>
      </c>
      <c r="AN20" s="72">
        <f>IF('[2]Cl Enr (2)'!AN20=0,"",EnrlAll!AN20/'[2]Cl Enr (2)'!AN20)</f>
        <v>1.0257933650693076</v>
      </c>
      <c r="AO20" s="72">
        <f>IF('[2]Cl Enr (2)'!AO20=0,"",EnrlAll!AO20/'[2]Cl Enr (2)'!AO20)</f>
        <v>1.0004504748004397</v>
      </c>
      <c r="AP20" s="72">
        <f>IF('[2]Cl Enr (2)'!AP20=0,"",EnrlAll!AP20/'[2]Cl Enr (2)'!AP20)</f>
        <v>1.0118766251394355</v>
      </c>
      <c r="AQ20" s="72">
        <f>IF('[2]Cl Enr (2)'!AQ20=0,"",EnrlAll!AQ20/'[2]Cl Enr (2)'!AQ20)</f>
        <v>1.0196798606522914</v>
      </c>
      <c r="AR20" s="72">
        <f>IF('[2]Cl Enr (2)'!AR20=0,"",EnrlAll!AR20/'[2]Cl Enr (2)'!AR20)</f>
        <v>1.015477400583841</v>
      </c>
      <c r="AS20" s="72">
        <f>IF('[2]Cl Enr (2)'!AS20=0,"",EnrlAll!AS20/'[2]Cl Enr (2)'!AS20)</f>
        <v>0.99466007204770035</v>
      </c>
      <c r="AT20" s="72">
        <f>IF('[2]Cl Enr (2)'!AT20=0,"",EnrlAll!AT20/'[2]Cl Enr (2)'!AT20)</f>
        <v>1.0228750463228111</v>
      </c>
      <c r="AU20" s="72">
        <f>IF('[2]Cl Enr (2)'!AU20=0,"",EnrlAll!AU20/'[2]Cl Enr (2)'!AU20)</f>
        <v>1.0075548366088867</v>
      </c>
      <c r="AV20" s="72">
        <f>IF('[2]Cl Enr (2)'!AV20=0,"",EnrlAll!AV20/'[2]Cl Enr (2)'!AV20)</f>
        <v>1.0095100985854475</v>
      </c>
      <c r="AW20" s="72">
        <f>IF('[2]Cl Enr (2)'!AW20=0,"",EnrlAll!AW20/'[2]Cl Enr (2)'!AW20)</f>
        <v>1.013974095103791</v>
      </c>
      <c r="AX20" s="72">
        <f>IF('[2]Cl Enr (2)'!AX20=0,"",EnrlAll!AX20/'[2]Cl Enr (2)'!AX20)</f>
        <v>1.0115992131600804</v>
      </c>
      <c r="AY20" s="72">
        <f>IF('[2]Cl Enr (2)'!AY20=0,"",EnrlAll!AY20/'[2]Cl Enr (2)'!AY20)</f>
        <v>1.0175307345994338</v>
      </c>
      <c r="AZ20" s="72">
        <f>IF('[2]Cl Enr (2)'!AZ20=0,"",EnrlAll!AZ20/'[2]Cl Enr (2)'!AZ20)</f>
        <v>1.0052396312922955</v>
      </c>
      <c r="BA20" s="72">
        <f>IF('[2]Cl Enr (2)'!BA20=0,"",EnrlAll!BA20/'[2]Cl Enr (2)'!BA20)</f>
        <v>1.0121746529631608</v>
      </c>
      <c r="BB20" s="72">
        <f>IF('[2]Cl Enr (2)'!BB20=0,"",EnrlAll!BB20/'[2]Cl Enr (2)'!BB20)</f>
        <v>1.0175180627767559</v>
      </c>
      <c r="BC20" s="72">
        <f>IF('[2]Cl Enr (2)'!BC20=0,"",EnrlAll!BC20/'[2]Cl Enr (2)'!BC20)</f>
        <v>1.0053338405633423</v>
      </c>
      <c r="BD20" s="72">
        <f>IF('[2]Cl Enr (2)'!BD20=0,"",EnrlAll!BD20/'[2]Cl Enr (2)'!BD20)</f>
        <v>1.012208872649915</v>
      </c>
      <c r="BE20" s="72">
        <f>IF('[2]Cl Enr (2)'!BE20=0,"",EnrlAll!BE20/'[2]Cl Enr (2)'!BE20)</f>
        <v>1.017524507315914</v>
      </c>
      <c r="BF20" s="72">
        <f>IF('[2]Cl Enr (2)'!BF20=0,"",EnrlAll!BF20/'[2]Cl Enr (2)'!BF20)</f>
        <v>1.0052859258451494</v>
      </c>
      <c r="BG20" s="72">
        <f>IF('[2]Cl Enr (2)'!BG20=0,"",EnrlAll!BG20/'[2]Cl Enr (2)'!BG20)</f>
        <v>1.0121914690688407</v>
      </c>
      <c r="BH20" s="72">
        <f>IF('[2]Cl Enr (2)'!BH20=0,"",EnrlAll!BH20/'[2]Cl Enr (2)'!BH20)</f>
        <v>1.0104447865121382</v>
      </c>
      <c r="BI20" s="72">
        <f>IF('[2]Cl Enr (2)'!BI20=0,"",EnrlAll!BI20/'[2]Cl Enr (2)'!BI20)</f>
        <v>1.0130716773010064</v>
      </c>
      <c r="BJ20" s="72">
        <f>IF('[2]Cl Enr (2)'!BJ20=0,"",EnrlAll!BJ20/'[2]Cl Enr (2)'!BJ20)</f>
        <v>1.0116647762364706</v>
      </c>
      <c r="BK20" s="57">
        <f t="shared" si="0"/>
        <v>2.0104447865121382</v>
      </c>
      <c r="BL20" s="57">
        <f t="shared" si="0"/>
        <v>2.0130716773010064</v>
      </c>
      <c r="BM20" s="57">
        <f t="shared" si="1"/>
        <v>4.0235164638131451</v>
      </c>
    </row>
    <row r="21" spans="1:65" s="58" customFormat="1" ht="18.75" customHeight="1" x14ac:dyDescent="0.25">
      <c r="A21" s="35">
        <v>16</v>
      </c>
      <c r="B21" s="36" t="s">
        <v>29</v>
      </c>
      <c r="C21" s="72">
        <f>IF('[2]Cl Enr (2)'!C21=0,"",EnrlAll!C21/'[2]Cl Enr (2)'!C21)</f>
        <v>0.97055378408277482</v>
      </c>
      <c r="D21" s="72">
        <f>IF('[2]Cl Enr (2)'!D21=0,"",EnrlAll!D21/'[2]Cl Enr (2)'!D21)</f>
        <v>0.94896260126096799</v>
      </c>
      <c r="E21" s="72">
        <f>IF('[2]Cl Enr (2)'!E21=0,"",EnrlAll!E21/'[2]Cl Enr (2)'!E21)</f>
        <v>0.96051131666652168</v>
      </c>
      <c r="F21" s="72">
        <f>IF('[2]Cl Enr (2)'!F21=0,"",EnrlAll!F21/'[2]Cl Enr (2)'!F21)</f>
        <v>0.9281724924012158</v>
      </c>
      <c r="G21" s="72">
        <f>IF('[2]Cl Enr (2)'!G21=0,"",EnrlAll!G21/'[2]Cl Enr (2)'!G21)</f>
        <v>0.92022653721682846</v>
      </c>
      <c r="H21" s="72">
        <f>IF('[2]Cl Enr (2)'!H21=0,"",EnrlAll!H21/'[2]Cl Enr (2)'!H21)</f>
        <v>0.92432405956112851</v>
      </c>
      <c r="I21" s="72">
        <f>IF('[2]Cl Enr (2)'!I21=0,"",EnrlAll!I21/'[2]Cl Enr (2)'!I21)</f>
        <v>1.0886561514195583</v>
      </c>
      <c r="J21" s="72">
        <f>IF('[2]Cl Enr (2)'!J21=0,"",EnrlAll!J21/'[2]Cl Enr (2)'!J21)</f>
        <v>1.0760860847480282</v>
      </c>
      <c r="K21" s="72">
        <f>IF('[2]Cl Enr (2)'!K21=0,"",EnrlAll!K21/'[2]Cl Enr (2)'!K21)</f>
        <v>1.0825522523692068</v>
      </c>
      <c r="L21" s="72">
        <f>IF('[2]Cl Enr (2)'!L21=0,"",EnrlAll!L21/'[2]Cl Enr (2)'!L21)</f>
        <v>1.0335419630156473</v>
      </c>
      <c r="M21" s="72">
        <f>IF('[2]Cl Enr (2)'!M21=0,"",EnrlAll!M21/'[2]Cl Enr (2)'!M21)</f>
        <v>1.1174130911368618</v>
      </c>
      <c r="N21" s="72">
        <f>IF('[2]Cl Enr (2)'!N21=0,"",EnrlAll!N21/'[2]Cl Enr (2)'!N21)</f>
        <v>1.0734645199761479</v>
      </c>
      <c r="O21" s="72">
        <f>IF('[2]Cl Enr (2)'!O21=0,"",EnrlAll!O21/'[2]Cl Enr (2)'!O21)</f>
        <v>1.1109272618968826</v>
      </c>
      <c r="P21" s="72">
        <f>IF('[2]Cl Enr (2)'!P21=0,"",EnrlAll!P21/'[2]Cl Enr (2)'!P21)</f>
        <v>0.94199833365378449</v>
      </c>
      <c r="Q21" s="72">
        <f>IF('[2]Cl Enr (2)'!Q21=0,"",EnrlAll!Q21/'[2]Cl Enr (2)'!Q21)</f>
        <v>1.0251041938004688</v>
      </c>
      <c r="R21" s="72">
        <f>IF('[2]Cl Enr (2)'!R21=0,"",EnrlAll!R21/'[2]Cl Enr (2)'!R21)</f>
        <v>0.82711471610660492</v>
      </c>
      <c r="S21" s="72">
        <f>IF('[2]Cl Enr (2)'!S21=0,"",EnrlAll!S21/'[2]Cl Enr (2)'!S21)</f>
        <v>0.93764606265876371</v>
      </c>
      <c r="T21" s="72">
        <f>IF('[2]Cl Enr (2)'!T21=0,"",EnrlAll!T21/'[2]Cl Enr (2)'!T21)</f>
        <v>0.87807010695604648</v>
      </c>
      <c r="U21" s="72">
        <f>IF('[2]Cl Enr (2)'!U21=0,"",EnrlAll!U21/'[2]Cl Enr (2)'!U21)</f>
        <v>0.99112686244815329</v>
      </c>
      <c r="V21" s="72">
        <f>IF('[2]Cl Enr (2)'!V21=0,"",EnrlAll!V21/'[2]Cl Enr (2)'!V21)</f>
        <v>0.99442915557140155</v>
      </c>
      <c r="W21" s="72">
        <f>IF('[2]Cl Enr (2)'!W21=0,"",EnrlAll!W21/'[2]Cl Enr (2)'!W21)</f>
        <v>0.99272182296137046</v>
      </c>
      <c r="X21" s="72">
        <f>IF('[2]Cl Enr (2)'!X21=0,"",EnrlAll!X21/'[2]Cl Enr (2)'!X21)</f>
        <v>1.0567705264617198</v>
      </c>
      <c r="Y21" s="72">
        <f>IF('[2]Cl Enr (2)'!Y21=0,"",EnrlAll!Y21/'[2]Cl Enr (2)'!Y21)</f>
        <v>1.1714097206949636</v>
      </c>
      <c r="Z21" s="72">
        <f>IF('[2]Cl Enr (2)'!Z21=0,"",EnrlAll!Z21/'[2]Cl Enr (2)'!Z21)</f>
        <v>1.1072923935799024</v>
      </c>
      <c r="AA21" s="72">
        <f>IF('[2]Cl Enr (2)'!AA21=0,"",EnrlAll!AA21/'[2]Cl Enr (2)'!AA21)</f>
        <v>0.96550182852498989</v>
      </c>
      <c r="AB21" s="72">
        <f>IF('[2]Cl Enr (2)'!AB21=0,"",EnrlAll!AB21/'[2]Cl Enr (2)'!AB21)</f>
        <v>0.95184028364004725</v>
      </c>
      <c r="AC21" s="72">
        <f>IF('[2]Cl Enr (2)'!AC21=0,"",EnrlAll!AC21/'[2]Cl Enr (2)'!AC21)</f>
        <v>0.95880087781044265</v>
      </c>
      <c r="AD21" s="72">
        <f>IF('[2]Cl Enr (2)'!AD21=0,"",EnrlAll!AD21/'[2]Cl Enr (2)'!AD21)</f>
        <v>0.99026166483190792</v>
      </c>
      <c r="AE21" s="72">
        <f>IF('[2]Cl Enr (2)'!AE21=0,"",EnrlAll!AE21/'[2]Cl Enr (2)'!AE21)</f>
        <v>0.92959090711899706</v>
      </c>
      <c r="AF21" s="72">
        <f>IF('[2]Cl Enr (2)'!AF21=0,"",EnrlAll!AF21/'[2]Cl Enr (2)'!AF21)</f>
        <v>0.96029484240073715</v>
      </c>
      <c r="AG21" s="72">
        <f>IF('[2]Cl Enr (2)'!AG21=0,"",EnrlAll!AG21/'[2]Cl Enr (2)'!AG21)</f>
        <v>1.0072521114152644</v>
      </c>
      <c r="AH21" s="72">
        <f>IF('[2]Cl Enr (2)'!AH21=0,"",EnrlAll!AH21/'[2]Cl Enr (2)'!AH21)</f>
        <v>1.0163073203028297</v>
      </c>
      <c r="AI21" s="72">
        <f>IF('[2]Cl Enr (2)'!AI21=0,"",EnrlAll!AI21/'[2]Cl Enr (2)'!AI21)</f>
        <v>1.0115448385974248</v>
      </c>
      <c r="AJ21" s="72">
        <f>IF('[2]Cl Enr (2)'!AJ21=0,"",EnrlAll!AJ21/'[2]Cl Enr (2)'!AJ21)</f>
        <v>0.9957434796496728</v>
      </c>
      <c r="AK21" s="72">
        <f>IF('[2]Cl Enr (2)'!AK21=0,"",EnrlAll!AK21/'[2]Cl Enr (2)'!AK21)</f>
        <v>1.0005341708704174</v>
      </c>
      <c r="AL21" s="72">
        <f>IF('[2]Cl Enr (2)'!AL21=0,"",EnrlAll!AL21/'[2]Cl Enr (2)'!AL21)</f>
        <v>0.99804522421066033</v>
      </c>
      <c r="AM21" s="72">
        <f>IF('[2]Cl Enr (2)'!AM21=0,"",EnrlAll!AM21/'[2]Cl Enr (2)'!AM21)</f>
        <v>0.86571278550800734</v>
      </c>
      <c r="AN21" s="72">
        <f>IF('[2]Cl Enr (2)'!AN21=0,"",EnrlAll!AN21/'[2]Cl Enr (2)'!AN21)</f>
        <v>0.81329810656098633</v>
      </c>
      <c r="AO21" s="72">
        <f>IF('[2]Cl Enr (2)'!AO21=0,"",EnrlAll!AO21/'[2]Cl Enr (2)'!AO21)</f>
        <v>0.83958827144236681</v>
      </c>
      <c r="AP21" s="72">
        <f>IF('[2]Cl Enr (2)'!AP21=0,"",EnrlAll!AP21/'[2]Cl Enr (2)'!AP21)</f>
        <v>1.3316995326570158</v>
      </c>
      <c r="AQ21" s="72">
        <f>IF('[2]Cl Enr (2)'!AQ21=0,"",EnrlAll!AQ21/'[2]Cl Enr (2)'!AQ21)</f>
        <v>1.2774791261580694</v>
      </c>
      <c r="AR21" s="72">
        <f>IF('[2]Cl Enr (2)'!AR21=0,"",EnrlAll!AR21/'[2]Cl Enr (2)'!AR21)</f>
        <v>1.304635761589404</v>
      </c>
      <c r="AS21" s="72">
        <f>IF('[2]Cl Enr (2)'!AS21=0,"",EnrlAll!AS21/'[2]Cl Enr (2)'!AS21)</f>
        <v>1.0680940594059405</v>
      </c>
      <c r="AT21" s="72">
        <f>IF('[2]Cl Enr (2)'!AT21=0,"",EnrlAll!AT21/'[2]Cl Enr (2)'!AT21)</f>
        <v>1.0152253955617474</v>
      </c>
      <c r="AU21" s="72">
        <f>IF('[2]Cl Enr (2)'!AU21=0,"",EnrlAll!AU21/'[2]Cl Enr (2)'!AU21)</f>
        <v>1.0417266365576456</v>
      </c>
      <c r="AV21" s="72">
        <f>IF('[2]Cl Enr (2)'!AV21=0,"",EnrlAll!AV21/'[2]Cl Enr (2)'!AV21)</f>
        <v>1.0051835392754025</v>
      </c>
      <c r="AW21" s="72">
        <f>IF('[2]Cl Enr (2)'!AW21=0,"",EnrlAll!AW21/'[2]Cl Enr (2)'!AW21)</f>
        <v>1.0025762500864512</v>
      </c>
      <c r="AX21" s="72">
        <f>IF('[2]Cl Enr (2)'!AX21=0,"",EnrlAll!AX21/'[2]Cl Enr (2)'!AX21)</f>
        <v>1.0039244239446639</v>
      </c>
      <c r="AY21" s="72">
        <f>IF('[2]Cl Enr (2)'!AY21=0,"",EnrlAll!AY21/'[2]Cl Enr (2)'!AY21)</f>
        <v>1.1785422899102529</v>
      </c>
      <c r="AZ21" s="72">
        <f>IF('[2]Cl Enr (2)'!AZ21=0,"",EnrlAll!AZ21/'[2]Cl Enr (2)'!AZ21)</f>
        <v>1.364065335753176</v>
      </c>
      <c r="BA21" s="72">
        <f>IF('[2]Cl Enr (2)'!BA21=0,"",EnrlAll!BA21/'[2]Cl Enr (2)'!BA21)</f>
        <v>1.2580068407960199</v>
      </c>
      <c r="BB21" s="72">
        <f>IF('[2]Cl Enr (2)'!BB21=0,"",EnrlAll!BB21/'[2]Cl Enr (2)'!BB21)</f>
        <v>1.0046270590412734</v>
      </c>
      <c r="BC21" s="72">
        <f>IF('[2]Cl Enr (2)'!BC21=0,"",EnrlAll!BC21/'[2]Cl Enr (2)'!BC21)</f>
        <v>1.0807042419945645</v>
      </c>
      <c r="BD21" s="72">
        <f>IF('[2]Cl Enr (2)'!BD21=0,"",EnrlAll!BD21/'[2]Cl Enr (2)'!BD21)</f>
        <v>1.0380403757330428</v>
      </c>
      <c r="BE21" s="72">
        <f>IF('[2]Cl Enr (2)'!BE21=0,"",EnrlAll!BE21/'[2]Cl Enr (2)'!BE21)</f>
        <v>1.0750550660792952</v>
      </c>
      <c r="BF21" s="72">
        <f>IF('[2]Cl Enr (2)'!BF21=0,"",EnrlAll!BF21/'[2]Cl Enr (2)'!BF21)</f>
        <v>1.1924425678093467</v>
      </c>
      <c r="BG21" s="72">
        <f>IF('[2]Cl Enr (2)'!BG21=0,"",EnrlAll!BG21/'[2]Cl Enr (2)'!BG21)</f>
        <v>1.126100893162792</v>
      </c>
      <c r="BH21" s="72">
        <f>IF('[2]Cl Enr (2)'!BH21=0,"",EnrlAll!BH21/'[2]Cl Enr (2)'!BH21)</f>
        <v>1.0090544671348469</v>
      </c>
      <c r="BI21" s="72">
        <f>IF('[2]Cl Enr (2)'!BI21=0,"",EnrlAll!BI21/'[2]Cl Enr (2)'!BI21)</f>
        <v>1.0113276134493143</v>
      </c>
      <c r="BJ21" s="72">
        <f>IF('[2]Cl Enr (2)'!BJ21=0,"",EnrlAll!BJ21/'[2]Cl Enr (2)'!BJ21)</f>
        <v>1.0101466525714522</v>
      </c>
      <c r="BK21" s="57">
        <f t="shared" si="0"/>
        <v>1.9796082512176216</v>
      </c>
      <c r="BL21" s="57">
        <f t="shared" si="0"/>
        <v>1.9602902147102823</v>
      </c>
      <c r="BM21" s="57">
        <f t="shared" si="1"/>
        <v>3.9398984659279037</v>
      </c>
    </row>
    <row r="22" spans="1:65" s="58" customFormat="1" ht="18.75" customHeight="1" x14ac:dyDescent="0.25">
      <c r="A22" s="35">
        <v>17</v>
      </c>
      <c r="B22" s="36" t="s">
        <v>30</v>
      </c>
      <c r="C22" s="72">
        <f>IF('[2]Cl Enr (2)'!C22=0,"",EnrlAll!C22/'[2]Cl Enr (2)'!C22)</f>
        <v>1.0003399256242733</v>
      </c>
      <c r="D22" s="72">
        <f>IF('[2]Cl Enr (2)'!D22=0,"",EnrlAll!D22/'[2]Cl Enr (2)'!D22)</f>
        <v>1.0003804885472947</v>
      </c>
      <c r="E22" s="72">
        <f>IF('[2]Cl Enr (2)'!E22=0,"",EnrlAll!E22/'[2]Cl Enr (2)'!E22)</f>
        <v>1.0003600304482894</v>
      </c>
      <c r="F22" s="72">
        <f>IF('[2]Cl Enr (2)'!F22=0,"",EnrlAll!F22/'[2]Cl Enr (2)'!F22)</f>
        <v>1.1192481404743095</v>
      </c>
      <c r="G22" s="72">
        <f>IF('[2]Cl Enr (2)'!G22=0,"",EnrlAll!G22/'[2]Cl Enr (2)'!G22)</f>
        <v>1.1305771467042047</v>
      </c>
      <c r="H22" s="72">
        <f>IF('[2]Cl Enr (2)'!H22=0,"",EnrlAll!H22/'[2]Cl Enr (2)'!H22)</f>
        <v>1.1248386098170533</v>
      </c>
      <c r="I22" s="72">
        <f>IF('[2]Cl Enr (2)'!I22=0,"",EnrlAll!I22/'[2]Cl Enr (2)'!I22)</f>
        <v>1.0711343777666578</v>
      </c>
      <c r="J22" s="72">
        <f>IF('[2]Cl Enr (2)'!J22=0,"",EnrlAll!J22/'[2]Cl Enr (2)'!J22)</f>
        <v>1.0582550754003819</v>
      </c>
      <c r="K22" s="72">
        <f>IF('[2]Cl Enr (2)'!K22=0,"",EnrlAll!K22/'[2]Cl Enr (2)'!K22)</f>
        <v>1.0647341311335734</v>
      </c>
      <c r="L22" s="72">
        <f>IF('[2]Cl Enr (2)'!L22=0,"",EnrlAll!L22/'[2]Cl Enr (2)'!L22)</f>
        <v>1.0704165454260581</v>
      </c>
      <c r="M22" s="72">
        <f>IF('[2]Cl Enr (2)'!M22=0,"",EnrlAll!M22/'[2]Cl Enr (2)'!M22)</f>
        <v>1.0789205702647657</v>
      </c>
      <c r="N22" s="72">
        <f>IF('[2]Cl Enr (2)'!N22=0,"",EnrlAll!N22/'[2]Cl Enr (2)'!N22)</f>
        <v>1.0746919832162851</v>
      </c>
      <c r="O22" s="72">
        <f>IF('[2]Cl Enr (2)'!O22=0,"",EnrlAll!O22/'[2]Cl Enr (2)'!O22)</f>
        <v>1.1160022981587372</v>
      </c>
      <c r="P22" s="72">
        <f>IF('[2]Cl Enr (2)'!P22=0,"",EnrlAll!P22/'[2]Cl Enr (2)'!P22)</f>
        <v>1.0703017469560614</v>
      </c>
      <c r="Q22" s="72">
        <f>IF('[2]Cl Enr (2)'!Q22=0,"",EnrlAll!Q22/'[2]Cl Enr (2)'!Q22)</f>
        <v>1.0927742126434461</v>
      </c>
      <c r="R22" s="72">
        <f>IF('[2]Cl Enr (2)'!R22=0,"",EnrlAll!R22/'[2]Cl Enr (2)'!R22)</f>
        <v>1.0896750071901065</v>
      </c>
      <c r="S22" s="72">
        <f>IF('[2]Cl Enr (2)'!S22=0,"",EnrlAll!S22/'[2]Cl Enr (2)'!S22)</f>
        <v>1.0646724246892774</v>
      </c>
      <c r="T22" s="72">
        <f>IF('[2]Cl Enr (2)'!T22=0,"",EnrlAll!T22/'[2]Cl Enr (2)'!T22)</f>
        <v>1.0766227696368185</v>
      </c>
      <c r="U22" s="72">
        <f>IF('[2]Cl Enr (2)'!U22=0,"",EnrlAll!U22/'[2]Cl Enr (2)'!U22)</f>
        <v>1.0944508026190953</v>
      </c>
      <c r="V22" s="72">
        <f>IF('[2]Cl Enr (2)'!V22=0,"",EnrlAll!V22/'[2]Cl Enr (2)'!V22)</f>
        <v>1.0850174655948823</v>
      </c>
      <c r="W22" s="72">
        <f>IF('[2]Cl Enr (2)'!W22=0,"",EnrlAll!W22/'[2]Cl Enr (2)'!W22)</f>
        <v>1.0897085176651793</v>
      </c>
      <c r="X22" s="72">
        <f>IF('[2]Cl Enr (2)'!X22=0,"",EnrlAll!X22/'[2]Cl Enr (2)'!X22)</f>
        <v>1.1200211304807184</v>
      </c>
      <c r="Y22" s="72">
        <f>IF('[2]Cl Enr (2)'!Y22=0,"",EnrlAll!Y22/'[2]Cl Enr (2)'!Y22)</f>
        <v>1.0920189561560432</v>
      </c>
      <c r="Z22" s="72">
        <f>IF('[2]Cl Enr (2)'!Z22=0,"",EnrlAll!Z22/'[2]Cl Enr (2)'!Z22)</f>
        <v>1.1052142454113976</v>
      </c>
      <c r="AA22" s="72">
        <f>IF('[2]Cl Enr (2)'!AA22=0,"",EnrlAll!AA22/'[2]Cl Enr (2)'!AA22)</f>
        <v>1.0825305073859988</v>
      </c>
      <c r="AB22" s="72">
        <f>IF('[2]Cl Enr (2)'!AB22=0,"",EnrlAll!AB22/'[2]Cl Enr (2)'!AB22)</f>
        <v>1.0860095446553519</v>
      </c>
      <c r="AC22" s="72">
        <f>IF('[2]Cl Enr (2)'!AC22=0,"",EnrlAll!AC22/'[2]Cl Enr (2)'!AC22)</f>
        <v>1.0843674807222297</v>
      </c>
      <c r="AD22" s="72">
        <f>IF('[2]Cl Enr (2)'!AD22=0,"",EnrlAll!AD22/'[2]Cl Enr (2)'!AD22)</f>
        <v>0.94227911761344152</v>
      </c>
      <c r="AE22" s="72">
        <f>IF('[2]Cl Enr (2)'!AE22=0,"",EnrlAll!AE22/'[2]Cl Enr (2)'!AE22)</f>
        <v>0.94174030253107688</v>
      </c>
      <c r="AF22" s="72">
        <f>IF('[2]Cl Enr (2)'!AF22=0,"",EnrlAll!AF22/'[2]Cl Enr (2)'!AF22)</f>
        <v>0.94199152655279916</v>
      </c>
      <c r="AG22" s="72">
        <f>IF('[2]Cl Enr (2)'!AG22=0,"",EnrlAll!AG22/'[2]Cl Enr (2)'!AG22)</f>
        <v>1.062905162064826</v>
      </c>
      <c r="AH22" s="72">
        <f>IF('[2]Cl Enr (2)'!AH22=0,"",EnrlAll!AH22/'[2]Cl Enr (2)'!AH22)</f>
        <v>1.0521795820117097</v>
      </c>
      <c r="AI22" s="72">
        <f>IF('[2]Cl Enr (2)'!AI22=0,"",EnrlAll!AI22/'[2]Cl Enr (2)'!AI22)</f>
        <v>1.0572233143828702</v>
      </c>
      <c r="AJ22" s="72">
        <f>IF('[2]Cl Enr (2)'!AJ22=0,"",EnrlAll!AJ22/'[2]Cl Enr (2)'!AJ22)</f>
        <v>1.0871478642986059</v>
      </c>
      <c r="AK22" s="72">
        <f>IF('[2]Cl Enr (2)'!AK22=0,"",EnrlAll!AK22/'[2]Cl Enr (2)'!AK22)</f>
        <v>1.0767645640933539</v>
      </c>
      <c r="AL22" s="72">
        <f>IF('[2]Cl Enr (2)'!AL22=0,"",EnrlAll!AL22/'[2]Cl Enr (2)'!AL22)</f>
        <v>1.0818602068929</v>
      </c>
      <c r="AM22" s="72">
        <f>IF('[2]Cl Enr (2)'!AM22=0,"",EnrlAll!AM22/'[2]Cl Enr (2)'!AM22)</f>
        <v>1.0422870351485485</v>
      </c>
      <c r="AN22" s="72">
        <f>IF('[2]Cl Enr (2)'!AN22=0,"",EnrlAll!AN22/'[2]Cl Enr (2)'!AN22)</f>
        <v>0.91206556200275168</v>
      </c>
      <c r="AO22" s="72">
        <f>IF('[2]Cl Enr (2)'!AO22=0,"",EnrlAll!AO22/'[2]Cl Enr (2)'!AO22)</f>
        <v>0.97301597403423912</v>
      </c>
      <c r="AP22" s="72">
        <f>IF('[2]Cl Enr (2)'!AP22=0,"",EnrlAll!AP22/'[2]Cl Enr (2)'!AP22)</f>
        <v>1.0659973810563073</v>
      </c>
      <c r="AQ22" s="72">
        <f>IF('[2]Cl Enr (2)'!AQ22=0,"",EnrlAll!AQ22/'[2]Cl Enr (2)'!AQ22)</f>
        <v>0.99233152594887686</v>
      </c>
      <c r="AR22" s="72">
        <f>IF('[2]Cl Enr (2)'!AR22=0,"",EnrlAll!AR22/'[2]Cl Enr (2)'!AR22)</f>
        <v>1.0269649086804844</v>
      </c>
      <c r="AS22" s="72">
        <f>IF('[2]Cl Enr (2)'!AS22=0,"",EnrlAll!AS22/'[2]Cl Enr (2)'!AS22)</f>
        <v>1.0526677878000306</v>
      </c>
      <c r="AT22" s="72">
        <f>IF('[2]Cl Enr (2)'!AT22=0,"",EnrlAll!AT22/'[2]Cl Enr (2)'!AT22)</f>
        <v>0.94704154993755696</v>
      </c>
      <c r="AU22" s="72">
        <f>IF('[2]Cl Enr (2)'!AU22=0,"",EnrlAll!AU22/'[2]Cl Enr (2)'!AU22)</f>
        <v>0.99657650875589254</v>
      </c>
      <c r="AV22" s="72">
        <f>IF('[2]Cl Enr (2)'!AV22=0,"",EnrlAll!AV22/'[2]Cl Enr (2)'!AV22)</f>
        <v>1.084430683228317</v>
      </c>
      <c r="AW22" s="72">
        <f>IF('[2]Cl Enr (2)'!AW22=0,"",EnrlAll!AW22/'[2]Cl Enr (2)'!AW22)</f>
        <v>1.0656887608069163</v>
      </c>
      <c r="AX22" s="72">
        <f>IF('[2]Cl Enr (2)'!AX22=0,"",EnrlAll!AX22/'[2]Cl Enr (2)'!AX22)</f>
        <v>1.0748528744705543</v>
      </c>
      <c r="AY22" s="72">
        <f>IF('[2]Cl Enr (2)'!AY22=0,"",EnrlAll!AY22/'[2]Cl Enr (2)'!AY22)</f>
        <v>1.4021406727828747</v>
      </c>
      <c r="AZ22" s="72">
        <f>IF('[2]Cl Enr (2)'!AZ22=0,"",EnrlAll!AZ22/'[2]Cl Enr (2)'!AZ22)</f>
        <v>1.4544037412314887</v>
      </c>
      <c r="BA22" s="72">
        <f>IF('[2]Cl Enr (2)'!BA22=0,"",EnrlAll!BA22/'[2]Cl Enr (2)'!BA22)</f>
        <v>1.4303975277426604</v>
      </c>
      <c r="BB22" s="72">
        <f>IF('[2]Cl Enr (2)'!BB22=0,"",EnrlAll!BB22/'[2]Cl Enr (2)'!BB22)</f>
        <v>1.2870743317466129</v>
      </c>
      <c r="BC22" s="72">
        <f>IF('[2]Cl Enr (2)'!BC22=0,"",EnrlAll!BC22/'[2]Cl Enr (2)'!BC22)</f>
        <v>1.3222691611345805</v>
      </c>
      <c r="BD22" s="72">
        <f>IF('[2]Cl Enr (2)'!BD22=0,"",EnrlAll!BD22/'[2]Cl Enr (2)'!BD22)</f>
        <v>1.3063688999172871</v>
      </c>
      <c r="BE22" s="72">
        <f>IF('[2]Cl Enr (2)'!BE22=0,"",EnrlAll!BE22/'[2]Cl Enr (2)'!BE22)</f>
        <v>1.3497750374937509</v>
      </c>
      <c r="BF22" s="72">
        <f>IF('[2]Cl Enr (2)'!BF22=0,"",EnrlAll!BF22/'[2]Cl Enr (2)'!BF22)</f>
        <v>1.3932709758481083</v>
      </c>
      <c r="BG22" s="72">
        <f>IF('[2]Cl Enr (2)'!BG22=0,"",EnrlAll!BG22/'[2]Cl Enr (2)'!BG22)</f>
        <v>1.3734427225767245</v>
      </c>
      <c r="BH22" s="72">
        <f>IF('[2]Cl Enr (2)'!BH22=0,"",EnrlAll!BH22/'[2]Cl Enr (2)'!BH22)</f>
        <v>1.0891415418933592</v>
      </c>
      <c r="BI22" s="72">
        <f>IF('[2]Cl Enr (2)'!BI22=0,"",EnrlAll!BI22/'[2]Cl Enr (2)'!BI22)</f>
        <v>1.072314160428955</v>
      </c>
      <c r="BJ22" s="72">
        <f>IF('[2]Cl Enr (2)'!BJ22=0,"",EnrlAll!BJ22/'[2]Cl Enr (2)'!BJ22)</f>
        <v>1.0805315411109313</v>
      </c>
      <c r="BK22" s="57">
        <f t="shared" si="0"/>
        <v>2.0894814675176328</v>
      </c>
      <c r="BL22" s="57">
        <f t="shared" si="0"/>
        <v>2.0726946489762499</v>
      </c>
      <c r="BM22" s="57">
        <f t="shared" si="1"/>
        <v>4.1621761164938826</v>
      </c>
    </row>
    <row r="23" spans="1:65" s="58" customFormat="1" ht="18.75" customHeight="1" x14ac:dyDescent="0.25">
      <c r="A23" s="35">
        <v>18</v>
      </c>
      <c r="B23" s="36" t="s">
        <v>31</v>
      </c>
      <c r="C23" s="72">
        <f>IF('[2]Cl Enr (2)'!C23=0,"",EnrlAll!C23/'[2]Cl Enr (2)'!C23)</f>
        <v>1.006959260388093</v>
      </c>
      <c r="D23" s="72">
        <f>IF('[2]Cl Enr (2)'!D23=0,"",EnrlAll!D23/'[2]Cl Enr (2)'!D23)</f>
        <v>1.0423728813559323</v>
      </c>
      <c r="E23" s="72">
        <f>IF('[2]Cl Enr (2)'!E23=0,"",EnrlAll!E23/'[2]Cl Enr (2)'!E23)</f>
        <v>1.0239003709591945</v>
      </c>
      <c r="F23" s="72">
        <f>IF('[2]Cl Enr (2)'!F23=0,"",EnrlAll!F23/'[2]Cl Enr (2)'!F23)</f>
        <v>1.0295431123325318</v>
      </c>
      <c r="G23" s="72">
        <f>IF('[2]Cl Enr (2)'!G23=0,"",EnrlAll!G23/'[2]Cl Enr (2)'!G23)</f>
        <v>1.0283875851627555</v>
      </c>
      <c r="H23" s="72">
        <f>IF('[2]Cl Enr (2)'!H23=0,"",EnrlAll!H23/'[2]Cl Enr (2)'!H23)</f>
        <v>1.0289933369349902</v>
      </c>
      <c r="I23" s="72">
        <f>IF('[2]Cl Enr (2)'!I23=0,"",EnrlAll!I23/'[2]Cl Enr (2)'!I23)</f>
        <v>1.0683270738617645</v>
      </c>
      <c r="J23" s="72">
        <f>IF('[2]Cl Enr (2)'!J23=0,"",EnrlAll!J23/'[2]Cl Enr (2)'!J23)</f>
        <v>1.0752129348924497</v>
      </c>
      <c r="K23" s="72">
        <f>IF('[2]Cl Enr (2)'!K23=0,"",EnrlAll!K23/'[2]Cl Enr (2)'!K23)</f>
        <v>1.0716131032344736</v>
      </c>
      <c r="L23" s="72">
        <f>IF('[2]Cl Enr (2)'!L23=0,"",EnrlAll!L23/'[2]Cl Enr (2)'!L23)</f>
        <v>1.0739908739908739</v>
      </c>
      <c r="M23" s="72">
        <f>IF('[2]Cl Enr (2)'!M23=0,"",EnrlAll!M23/'[2]Cl Enr (2)'!M23)</f>
        <v>1.0773366100913908</v>
      </c>
      <c r="N23" s="72">
        <f>IF('[2]Cl Enr (2)'!N23=0,"",EnrlAll!N23/'[2]Cl Enr (2)'!N23)</f>
        <v>1.0755886451991492</v>
      </c>
      <c r="O23" s="72">
        <f>IF('[2]Cl Enr (2)'!O23=0,"",EnrlAll!O23/'[2]Cl Enr (2)'!O23)</f>
        <v>1.1434519921619857</v>
      </c>
      <c r="P23" s="72">
        <f>IF('[2]Cl Enr (2)'!P23=0,"",EnrlAll!P23/'[2]Cl Enr (2)'!P23)</f>
        <v>1.1727231942575145</v>
      </c>
      <c r="Q23" s="72">
        <f>IF('[2]Cl Enr (2)'!Q23=0,"",EnrlAll!Q23/'[2]Cl Enr (2)'!Q23)</f>
        <v>1.1573975120762621</v>
      </c>
      <c r="R23" s="72">
        <f>IF('[2]Cl Enr (2)'!R23=0,"",EnrlAll!R23/'[2]Cl Enr (2)'!R23)</f>
        <v>0.99184782608695654</v>
      </c>
      <c r="S23" s="72">
        <f>IF('[2]Cl Enr (2)'!S23=0,"",EnrlAll!S23/'[2]Cl Enr (2)'!S23)</f>
        <v>1.0080306625296587</v>
      </c>
      <c r="T23" s="72">
        <f>IF('[2]Cl Enr (2)'!T23=0,"",EnrlAll!T23/'[2]Cl Enr (2)'!T23)</f>
        <v>0.99952385074885286</v>
      </c>
      <c r="U23" s="72">
        <f>IF('[2]Cl Enr (2)'!U23=0,"",EnrlAll!U23/'[2]Cl Enr (2)'!U23)</f>
        <v>1.0586459274035935</v>
      </c>
      <c r="V23" s="72">
        <f>IF('[2]Cl Enr (2)'!V23=0,"",EnrlAll!V23/'[2]Cl Enr (2)'!V23)</f>
        <v>1.0679837562248045</v>
      </c>
      <c r="W23" s="72">
        <f>IF('[2]Cl Enr (2)'!W23=0,"",EnrlAll!W23/'[2]Cl Enr (2)'!W23)</f>
        <v>1.0630933977114703</v>
      </c>
      <c r="X23" s="72">
        <f>IF('[2]Cl Enr (2)'!X23=0,"",EnrlAll!X23/'[2]Cl Enr (2)'!X23)</f>
        <v>1.0361245067952651</v>
      </c>
      <c r="Y23" s="72">
        <f>IF('[2]Cl Enr (2)'!Y23=0,"",EnrlAll!Y23/'[2]Cl Enr (2)'!Y23)</f>
        <v>1.0477782147070389</v>
      </c>
      <c r="Z23" s="72">
        <f>IF('[2]Cl Enr (2)'!Z23=0,"",EnrlAll!Z23/'[2]Cl Enr (2)'!Z23)</f>
        <v>1.041618389952264</v>
      </c>
      <c r="AA23" s="72">
        <f>IF('[2]Cl Enr (2)'!AA23=0,"",EnrlAll!AA23/'[2]Cl Enr (2)'!AA23)</f>
        <v>1.0452655889145497</v>
      </c>
      <c r="AB23" s="72">
        <f>IF('[2]Cl Enr (2)'!AB23=0,"",EnrlAll!AB23/'[2]Cl Enr (2)'!AB23)</f>
        <v>1.0425911251980982</v>
      </c>
      <c r="AC23" s="72">
        <f>IF('[2]Cl Enr (2)'!AC23=0,"",EnrlAll!AC23/'[2]Cl Enr (2)'!AC23)</f>
        <v>1.0439749533961091</v>
      </c>
      <c r="AD23" s="72">
        <f>IF('[2]Cl Enr (2)'!AD23=0,"",EnrlAll!AD23/'[2]Cl Enr (2)'!AD23)</f>
        <v>1.1339886740036329</v>
      </c>
      <c r="AE23" s="72">
        <f>IF('[2]Cl Enr (2)'!AE23=0,"",EnrlAll!AE23/'[2]Cl Enr (2)'!AE23)</f>
        <v>1.1158232753847857</v>
      </c>
      <c r="AF23" s="72">
        <f>IF('[2]Cl Enr (2)'!AF23=0,"",EnrlAll!AF23/'[2]Cl Enr (2)'!AF23)</f>
        <v>1.1250679717237628</v>
      </c>
      <c r="AG23" s="72">
        <f>IF('[2]Cl Enr (2)'!AG23=0,"",EnrlAll!AG23/'[2]Cl Enr (2)'!AG23)</f>
        <v>1.0682516065719079</v>
      </c>
      <c r="AH23" s="72">
        <f>IF('[2]Cl Enr (2)'!AH23=0,"",EnrlAll!AH23/'[2]Cl Enr (2)'!AH23)</f>
        <v>1.0669647428239872</v>
      </c>
      <c r="AI23" s="72">
        <f>IF('[2]Cl Enr (2)'!AI23=0,"",EnrlAll!AI23/'[2]Cl Enr (2)'!AI23)</f>
        <v>1.0676323741952438</v>
      </c>
      <c r="AJ23" s="72">
        <f>IF('[2]Cl Enr (2)'!AJ23=0,"",EnrlAll!AJ23/'[2]Cl Enr (2)'!AJ23)</f>
        <v>1.061514463981849</v>
      </c>
      <c r="AK23" s="72">
        <f>IF('[2]Cl Enr (2)'!AK23=0,"",EnrlAll!AK23/'[2]Cl Enr (2)'!AK23)</f>
        <v>1.0676752332826984</v>
      </c>
      <c r="AL23" s="72">
        <f>IF('[2]Cl Enr (2)'!AL23=0,"",EnrlAll!AL23/'[2]Cl Enr (2)'!AL23)</f>
        <v>1.0644578402476412</v>
      </c>
      <c r="AM23" s="72">
        <f>IF('[2]Cl Enr (2)'!AM23=0,"",EnrlAll!AM23/'[2]Cl Enr (2)'!AM23)</f>
        <v>1.151250336111858</v>
      </c>
      <c r="AN23" s="72">
        <f>IF('[2]Cl Enr (2)'!AN23=0,"",EnrlAll!AN23/'[2]Cl Enr (2)'!AN23)</f>
        <v>1.1589941458222459</v>
      </c>
      <c r="AO23" s="72">
        <f>IF('[2]Cl Enr (2)'!AO23=0,"",EnrlAll!AO23/'[2]Cl Enr (2)'!AO23)</f>
        <v>1.1551424368062058</v>
      </c>
      <c r="AP23" s="72">
        <f>IF('[2]Cl Enr (2)'!AP23=0,"",EnrlAll!AP23/'[2]Cl Enr (2)'!AP23)</f>
        <v>0.90801186943620182</v>
      </c>
      <c r="AQ23" s="72">
        <f>IF('[2]Cl Enr (2)'!AQ23=0,"",EnrlAll!AQ23/'[2]Cl Enr (2)'!AQ23)</f>
        <v>0.92807153965785383</v>
      </c>
      <c r="AR23" s="72">
        <f>IF('[2]Cl Enr (2)'!AR23=0,"",EnrlAll!AR23/'[2]Cl Enr (2)'!AR23)</f>
        <v>0.91801900821102989</v>
      </c>
      <c r="AS23" s="72">
        <f>IF('[2]Cl Enr (2)'!AS23=0,"",EnrlAll!AS23/'[2]Cl Enr (2)'!AS23)</f>
        <v>1.0271248930146817</v>
      </c>
      <c r="AT23" s="72">
        <f>IF('[2]Cl Enr (2)'!AT23=0,"",EnrlAll!AT23/'[2]Cl Enr (2)'!AT23)</f>
        <v>1.0420168067226891</v>
      </c>
      <c r="AU23" s="72">
        <f>IF('[2]Cl Enr (2)'!AU23=0,"",EnrlAll!AU23/'[2]Cl Enr (2)'!AU23)</f>
        <v>1.0345813747082608</v>
      </c>
      <c r="AV23" s="72">
        <f>IF('[2]Cl Enr (2)'!AV23=0,"",EnrlAll!AV23/'[2]Cl Enr (2)'!AV23)</f>
        <v>1.0571964718233597</v>
      </c>
      <c r="AW23" s="72">
        <f>IF('[2]Cl Enr (2)'!AW23=0,"",EnrlAll!AW23/'[2]Cl Enr (2)'!AW23)</f>
        <v>1.064185780738016</v>
      </c>
      <c r="AX23" s="72">
        <f>IF('[2]Cl Enr (2)'!AX23=0,"",EnrlAll!AX23/'[2]Cl Enr (2)'!AX23)</f>
        <v>1.0605566334151744</v>
      </c>
      <c r="AY23" s="72">
        <f>IF('[2]Cl Enr (2)'!AY23=0,"",EnrlAll!AY23/'[2]Cl Enr (2)'!AY23)</f>
        <v>1.1551068883610451</v>
      </c>
      <c r="AZ23" s="72">
        <f>IF('[2]Cl Enr (2)'!AZ23=0,"",EnrlAll!AZ23/'[2]Cl Enr (2)'!AZ23)</f>
        <v>1.1715346534653466</v>
      </c>
      <c r="BA23" s="72">
        <f>IF('[2]Cl Enr (2)'!BA23=0,"",EnrlAll!BA23/'[2]Cl Enr (2)'!BA23)</f>
        <v>1.163151515151515</v>
      </c>
      <c r="BB23" s="72">
        <f>IF('[2]Cl Enr (2)'!BB23=0,"",EnrlAll!BB23/'[2]Cl Enr (2)'!BB23)</f>
        <v>0.99101325544821384</v>
      </c>
      <c r="BC23" s="72">
        <f>IF('[2]Cl Enr (2)'!BC23=0,"",EnrlAll!BC23/'[2]Cl Enr (2)'!BC23)</f>
        <v>0.97405452946350046</v>
      </c>
      <c r="BD23" s="72">
        <f>IF('[2]Cl Enr (2)'!BD23=0,"",EnrlAll!BD23/'[2]Cl Enr (2)'!BD23)</f>
        <v>0.98244249361040115</v>
      </c>
      <c r="BE23" s="72">
        <f>IF('[2]Cl Enr (2)'!BE23=0,"",EnrlAll!BE23/'[2]Cl Enr (2)'!BE23)</f>
        <v>1.0707770465304238</v>
      </c>
      <c r="BF23" s="72">
        <f>IF('[2]Cl Enr (2)'!BF23=0,"",EnrlAll!BF23/'[2]Cl Enr (2)'!BF23)</f>
        <v>1.0669538891476478</v>
      </c>
      <c r="BG23" s="72">
        <f>IF('[2]Cl Enr (2)'!BG23=0,"",EnrlAll!BG23/'[2]Cl Enr (2)'!BG23)</f>
        <v>1.0688735578874138</v>
      </c>
      <c r="BH23" s="72">
        <f>IF('[2]Cl Enr (2)'!BH23=0,"",EnrlAll!BH23/'[2]Cl Enr (2)'!BH23)</f>
        <v>1.0581038339890458</v>
      </c>
      <c r="BI23" s="72">
        <f>IF('[2]Cl Enr (2)'!BI23=0,"",EnrlAll!BI23/'[2]Cl Enr (2)'!BI23)</f>
        <v>1.064382914147822</v>
      </c>
      <c r="BJ23" s="72">
        <f>IF('[2]Cl Enr (2)'!BJ23=0,"",EnrlAll!BJ23/'[2]Cl Enr (2)'!BJ23)</f>
        <v>1.061129961114375</v>
      </c>
      <c r="BK23" s="57">
        <f t="shared" si="0"/>
        <v>2.0650630943771389</v>
      </c>
      <c r="BL23" s="57">
        <f t="shared" si="0"/>
        <v>2.1067557955037541</v>
      </c>
      <c r="BM23" s="57">
        <f t="shared" si="1"/>
        <v>4.1718188898808926</v>
      </c>
    </row>
    <row r="24" spans="1:65" s="58" customFormat="1" ht="18.75" customHeight="1" x14ac:dyDescent="0.25">
      <c r="A24" s="35">
        <v>19</v>
      </c>
      <c r="B24" s="36" t="s">
        <v>55</v>
      </c>
      <c r="C24" s="72">
        <f>IF('[2]Cl Enr (2)'!C24=0,"",EnrlAll!C24/'[2]Cl Enr (2)'!C24)</f>
        <v>1</v>
      </c>
      <c r="D24" s="72">
        <f>IF('[2]Cl Enr (2)'!D24=0,"",EnrlAll!D24/'[2]Cl Enr (2)'!D24)</f>
        <v>1</v>
      </c>
      <c r="E24" s="72">
        <f>IF('[2]Cl Enr (2)'!E24=0,"",EnrlAll!E24/'[2]Cl Enr (2)'!E24)</f>
        <v>1</v>
      </c>
      <c r="F24" s="72">
        <f>IF('[2]Cl Enr (2)'!F24=0,"",EnrlAll!F24/'[2]Cl Enr (2)'!F24)</f>
        <v>1</v>
      </c>
      <c r="G24" s="72">
        <f>IF('[2]Cl Enr (2)'!G24=0,"",EnrlAll!G24/'[2]Cl Enr (2)'!G24)</f>
        <v>1</v>
      </c>
      <c r="H24" s="72">
        <f>IF('[2]Cl Enr (2)'!H24=0,"",EnrlAll!H24/'[2]Cl Enr (2)'!H24)</f>
        <v>1</v>
      </c>
      <c r="I24" s="72">
        <f>IF('[2]Cl Enr (2)'!I24=0,"",EnrlAll!I24/'[2]Cl Enr (2)'!I24)</f>
        <v>1</v>
      </c>
      <c r="J24" s="72">
        <f>IF('[2]Cl Enr (2)'!J24=0,"",EnrlAll!J24/'[2]Cl Enr (2)'!J24)</f>
        <v>1</v>
      </c>
      <c r="K24" s="72">
        <f>IF('[2]Cl Enr (2)'!K24=0,"",EnrlAll!K24/'[2]Cl Enr (2)'!K24)</f>
        <v>1</v>
      </c>
      <c r="L24" s="72">
        <f>IF('[2]Cl Enr (2)'!L24=0,"",EnrlAll!L24/'[2]Cl Enr (2)'!L24)</f>
        <v>1</v>
      </c>
      <c r="M24" s="72">
        <f>IF('[2]Cl Enr (2)'!M24=0,"",EnrlAll!M24/'[2]Cl Enr (2)'!M24)</f>
        <v>1</v>
      </c>
      <c r="N24" s="72">
        <f>IF('[2]Cl Enr (2)'!N24=0,"",EnrlAll!N24/'[2]Cl Enr (2)'!N24)</f>
        <v>1</v>
      </c>
      <c r="O24" s="72">
        <f>IF('[2]Cl Enr (2)'!O24=0,"",EnrlAll!O24/'[2]Cl Enr (2)'!O24)</f>
        <v>1</v>
      </c>
      <c r="P24" s="72">
        <f>IF('[2]Cl Enr (2)'!P24=0,"",EnrlAll!P24/'[2]Cl Enr (2)'!P24)</f>
        <v>1</v>
      </c>
      <c r="Q24" s="72">
        <f>IF('[2]Cl Enr (2)'!Q24=0,"",EnrlAll!Q24/'[2]Cl Enr (2)'!Q24)</f>
        <v>1</v>
      </c>
      <c r="R24" s="72">
        <f>IF('[2]Cl Enr (2)'!R24=0,"",EnrlAll!R24/'[2]Cl Enr (2)'!R24)</f>
        <v>1</v>
      </c>
      <c r="S24" s="72">
        <f>IF('[2]Cl Enr (2)'!S24=0,"",EnrlAll!S24/'[2]Cl Enr (2)'!S24)</f>
        <v>1</v>
      </c>
      <c r="T24" s="72">
        <f>IF('[2]Cl Enr (2)'!T24=0,"",EnrlAll!T24/'[2]Cl Enr (2)'!T24)</f>
        <v>1</v>
      </c>
      <c r="U24" s="72">
        <f>IF('[2]Cl Enr (2)'!U24=0,"",EnrlAll!U24/'[2]Cl Enr (2)'!U24)</f>
        <v>1</v>
      </c>
      <c r="V24" s="72">
        <f>IF('[2]Cl Enr (2)'!V24=0,"",EnrlAll!V24/'[2]Cl Enr (2)'!V24)</f>
        <v>1</v>
      </c>
      <c r="W24" s="72">
        <f>IF('[2]Cl Enr (2)'!W24=0,"",EnrlAll!W24/'[2]Cl Enr (2)'!W24)</f>
        <v>1</v>
      </c>
      <c r="X24" s="72">
        <f>IF('[2]Cl Enr (2)'!X24=0,"",EnrlAll!X24/'[2]Cl Enr (2)'!X24)</f>
        <v>1</v>
      </c>
      <c r="Y24" s="72">
        <f>IF('[2]Cl Enr (2)'!Y24=0,"",EnrlAll!Y24/'[2]Cl Enr (2)'!Y24)</f>
        <v>1</v>
      </c>
      <c r="Z24" s="72">
        <f>IF('[2]Cl Enr (2)'!Z24=0,"",EnrlAll!Z24/'[2]Cl Enr (2)'!Z24)</f>
        <v>1</v>
      </c>
      <c r="AA24" s="72">
        <f>IF('[2]Cl Enr (2)'!AA24=0,"",EnrlAll!AA24/'[2]Cl Enr (2)'!AA24)</f>
        <v>1</v>
      </c>
      <c r="AB24" s="72">
        <f>IF('[2]Cl Enr (2)'!AB24=0,"",EnrlAll!AB24/'[2]Cl Enr (2)'!AB24)</f>
        <v>1</v>
      </c>
      <c r="AC24" s="72">
        <f>IF('[2]Cl Enr (2)'!AC24=0,"",EnrlAll!AC24/'[2]Cl Enr (2)'!AC24)</f>
        <v>1</v>
      </c>
      <c r="AD24" s="72">
        <f>IF('[2]Cl Enr (2)'!AD24=0,"",EnrlAll!AD24/'[2]Cl Enr (2)'!AD24)</f>
        <v>1</v>
      </c>
      <c r="AE24" s="72">
        <f>IF('[2]Cl Enr (2)'!AE24=0,"",EnrlAll!AE24/'[2]Cl Enr (2)'!AE24)</f>
        <v>1</v>
      </c>
      <c r="AF24" s="72">
        <f>IF('[2]Cl Enr (2)'!AF24=0,"",EnrlAll!AF24/'[2]Cl Enr (2)'!AF24)</f>
        <v>1</v>
      </c>
      <c r="AG24" s="72">
        <f>IF('[2]Cl Enr (2)'!AG24=0,"",EnrlAll!AG24/'[2]Cl Enr (2)'!AG24)</f>
        <v>1</v>
      </c>
      <c r="AH24" s="72">
        <f>IF('[2]Cl Enr (2)'!AH24=0,"",EnrlAll!AH24/'[2]Cl Enr (2)'!AH24)</f>
        <v>1</v>
      </c>
      <c r="AI24" s="72">
        <f>IF('[2]Cl Enr (2)'!AI24=0,"",EnrlAll!AI24/'[2]Cl Enr (2)'!AI24)</f>
        <v>1</v>
      </c>
      <c r="AJ24" s="72">
        <f>IF('[2]Cl Enr (2)'!AJ24=0,"",EnrlAll!AJ24/'[2]Cl Enr (2)'!AJ24)</f>
        <v>1</v>
      </c>
      <c r="AK24" s="72">
        <f>IF('[2]Cl Enr (2)'!AK24=0,"",EnrlAll!AK24/'[2]Cl Enr (2)'!AK24)</f>
        <v>1</v>
      </c>
      <c r="AL24" s="72">
        <f>IF('[2]Cl Enr (2)'!AL24=0,"",EnrlAll!AL24/'[2]Cl Enr (2)'!AL24)</f>
        <v>1</v>
      </c>
      <c r="AM24" s="72">
        <f>IF('[2]Cl Enr (2)'!AM24=0,"",EnrlAll!AM24/'[2]Cl Enr (2)'!AM24)</f>
        <v>1</v>
      </c>
      <c r="AN24" s="72">
        <f>IF('[2]Cl Enr (2)'!AN24=0,"",EnrlAll!AN24/'[2]Cl Enr (2)'!AN24)</f>
        <v>1</v>
      </c>
      <c r="AO24" s="72">
        <f>IF('[2]Cl Enr (2)'!AO24=0,"",EnrlAll!AO24/'[2]Cl Enr (2)'!AO24)</f>
        <v>1</v>
      </c>
      <c r="AP24" s="72">
        <f>IF('[2]Cl Enr (2)'!AP24=0,"",EnrlAll!AP24/'[2]Cl Enr (2)'!AP24)</f>
        <v>1</v>
      </c>
      <c r="AQ24" s="72">
        <f>IF('[2]Cl Enr (2)'!AQ24=0,"",EnrlAll!AQ24/'[2]Cl Enr (2)'!AQ24)</f>
        <v>1</v>
      </c>
      <c r="AR24" s="72">
        <f>IF('[2]Cl Enr (2)'!AR24=0,"",EnrlAll!AR24/'[2]Cl Enr (2)'!AR24)</f>
        <v>1</v>
      </c>
      <c r="AS24" s="72">
        <f>IF('[2]Cl Enr (2)'!AS24=0,"",EnrlAll!AS24/'[2]Cl Enr (2)'!AS24)</f>
        <v>1</v>
      </c>
      <c r="AT24" s="72">
        <f>IF('[2]Cl Enr (2)'!AT24=0,"",EnrlAll!AT24/'[2]Cl Enr (2)'!AT24)</f>
        <v>1</v>
      </c>
      <c r="AU24" s="72">
        <f>IF('[2]Cl Enr (2)'!AU24=0,"",EnrlAll!AU24/'[2]Cl Enr (2)'!AU24)</f>
        <v>1</v>
      </c>
      <c r="AV24" s="72">
        <f>IF('[2]Cl Enr (2)'!AV24=0,"",EnrlAll!AV24/'[2]Cl Enr (2)'!AV24)</f>
        <v>1</v>
      </c>
      <c r="AW24" s="72">
        <f>IF('[2]Cl Enr (2)'!AW24=0,"",EnrlAll!AW24/'[2]Cl Enr (2)'!AW24)</f>
        <v>1</v>
      </c>
      <c r="AX24" s="72">
        <f>IF('[2]Cl Enr (2)'!AX24=0,"",EnrlAll!AX24/'[2]Cl Enr (2)'!AX24)</f>
        <v>1</v>
      </c>
      <c r="AY24" s="72">
        <f>IF('[2]Cl Enr (2)'!AY24=0,"",EnrlAll!AY24/'[2]Cl Enr (2)'!AY24)</f>
        <v>1</v>
      </c>
      <c r="AZ24" s="72">
        <f>IF('[2]Cl Enr (2)'!AZ24=0,"",EnrlAll!AZ24/'[2]Cl Enr (2)'!AZ24)</f>
        <v>1</v>
      </c>
      <c r="BA24" s="72">
        <f>IF('[2]Cl Enr (2)'!BA24=0,"",EnrlAll!BA24/'[2]Cl Enr (2)'!BA24)</f>
        <v>1</v>
      </c>
      <c r="BB24" s="72">
        <f>IF('[2]Cl Enr (2)'!BB24=0,"",EnrlAll!BB24/'[2]Cl Enr (2)'!BB24)</f>
        <v>1</v>
      </c>
      <c r="BC24" s="72">
        <f>IF('[2]Cl Enr (2)'!BC24=0,"",EnrlAll!BC24/'[2]Cl Enr (2)'!BC24)</f>
        <v>1</v>
      </c>
      <c r="BD24" s="72">
        <f>IF('[2]Cl Enr (2)'!BD24=0,"",EnrlAll!BD24/'[2]Cl Enr (2)'!BD24)</f>
        <v>1</v>
      </c>
      <c r="BE24" s="72">
        <f>IF('[2]Cl Enr (2)'!BE24=0,"",EnrlAll!BE24/'[2]Cl Enr (2)'!BE24)</f>
        <v>1</v>
      </c>
      <c r="BF24" s="72">
        <f>IF('[2]Cl Enr (2)'!BF24=0,"",EnrlAll!BF24/'[2]Cl Enr (2)'!BF24)</f>
        <v>1</v>
      </c>
      <c r="BG24" s="72">
        <f>IF('[2]Cl Enr (2)'!BG24=0,"",EnrlAll!BG24/'[2]Cl Enr (2)'!BG24)</f>
        <v>1</v>
      </c>
      <c r="BH24" s="72">
        <f>IF('[2]Cl Enr (2)'!BH24=0,"",EnrlAll!BH24/'[2]Cl Enr (2)'!BH24)</f>
        <v>1</v>
      </c>
      <c r="BI24" s="72">
        <f>IF('[2]Cl Enr (2)'!BI24=0,"",EnrlAll!BI24/'[2]Cl Enr (2)'!BI24)</f>
        <v>1</v>
      </c>
      <c r="BJ24" s="72">
        <f>IF('[2]Cl Enr (2)'!BJ24=0,"",EnrlAll!BJ24/'[2]Cl Enr (2)'!BJ24)</f>
        <v>1</v>
      </c>
      <c r="BK24" s="57">
        <f t="shared" si="0"/>
        <v>2</v>
      </c>
      <c r="BL24" s="57">
        <f t="shared" si="0"/>
        <v>2</v>
      </c>
      <c r="BM24" s="57">
        <f t="shared" si="1"/>
        <v>4</v>
      </c>
    </row>
    <row r="25" spans="1:65" s="58" customFormat="1" ht="18.75" customHeight="1" x14ac:dyDescent="0.25">
      <c r="A25" s="35">
        <v>20</v>
      </c>
      <c r="B25" s="36" t="s">
        <v>32</v>
      </c>
      <c r="C25" s="72" t="str">
        <f>IF('[2]Cl Enr (2)'!C25=0,"",EnrlAll!C25/'[2]Cl Enr (2)'!C25)</f>
        <v/>
      </c>
      <c r="D25" s="72" t="str">
        <f>IF('[2]Cl Enr (2)'!D25=0,"",EnrlAll!D25/'[2]Cl Enr (2)'!D25)</f>
        <v/>
      </c>
      <c r="E25" s="72" t="str">
        <f>IF('[2]Cl Enr (2)'!E25=0,"",EnrlAll!E25/'[2]Cl Enr (2)'!E25)</f>
        <v/>
      </c>
      <c r="F25" s="72">
        <f>IF('[2]Cl Enr (2)'!F25=0,"",EnrlAll!F25/'[2]Cl Enr (2)'!F25)</f>
        <v>1.0184252580487825</v>
      </c>
      <c r="G25" s="72">
        <f>IF('[2]Cl Enr (2)'!G25=0,"",EnrlAll!G25/'[2]Cl Enr (2)'!G25)</f>
        <v>1.0246880767178019</v>
      </c>
      <c r="H25" s="72">
        <f>IF('[2]Cl Enr (2)'!H25=0,"",EnrlAll!H25/'[2]Cl Enr (2)'!H25)</f>
        <v>1.0214346850303275</v>
      </c>
      <c r="I25" s="72">
        <f>IF('[2]Cl Enr (2)'!I25=0,"",EnrlAll!I25/'[2]Cl Enr (2)'!I25)</f>
        <v>0.97205837539083206</v>
      </c>
      <c r="J25" s="72">
        <f>IF('[2]Cl Enr (2)'!J25=0,"",EnrlAll!J25/'[2]Cl Enr (2)'!J25)</f>
        <v>0.9715804738734457</v>
      </c>
      <c r="K25" s="72">
        <f>IF('[2]Cl Enr (2)'!K25=0,"",EnrlAll!K25/'[2]Cl Enr (2)'!K25)</f>
        <v>0.97182683358528932</v>
      </c>
      <c r="L25" s="72">
        <f>IF('[2]Cl Enr (2)'!L25=0,"",EnrlAll!L25/'[2]Cl Enr (2)'!L25)</f>
        <v>0.98026614749455665</v>
      </c>
      <c r="M25" s="72">
        <f>IF('[2]Cl Enr (2)'!M25=0,"",EnrlAll!M25/'[2]Cl Enr (2)'!M25)</f>
        <v>0.96208501174516126</v>
      </c>
      <c r="N25" s="72">
        <f>IF('[2]Cl Enr (2)'!N25=0,"",EnrlAll!N25/'[2]Cl Enr (2)'!N25)</f>
        <v>0.97133986645077197</v>
      </c>
      <c r="O25" s="72">
        <f>IF('[2]Cl Enr (2)'!O25=0,"",EnrlAll!O25/'[2]Cl Enr (2)'!O25)</f>
        <v>1.0061129073740678</v>
      </c>
      <c r="P25" s="72">
        <f>IF('[2]Cl Enr (2)'!P25=0,"",EnrlAll!P25/'[2]Cl Enr (2)'!P25)</f>
        <v>1.0159817351598173</v>
      </c>
      <c r="Q25" s="72">
        <f>IF('[2]Cl Enr (2)'!Q25=0,"",EnrlAll!Q25/'[2]Cl Enr (2)'!Q25)</f>
        <v>1.0109298738914958</v>
      </c>
      <c r="R25" s="72">
        <f>IF('[2]Cl Enr (2)'!R25=0,"",EnrlAll!R25/'[2]Cl Enr (2)'!R25)</f>
        <v>0.98280665651838905</v>
      </c>
      <c r="S25" s="72">
        <f>IF('[2]Cl Enr (2)'!S25=0,"",EnrlAll!S25/'[2]Cl Enr (2)'!S25)</f>
        <v>0.98619339142130924</v>
      </c>
      <c r="T25" s="72">
        <f>IF('[2]Cl Enr (2)'!T25=0,"",EnrlAll!T25/'[2]Cl Enr (2)'!T25)</f>
        <v>0.98445668881575465</v>
      </c>
      <c r="U25" s="72">
        <f>IF('[2]Cl Enr (2)'!U25=0,"",EnrlAll!U25/'[2]Cl Enr (2)'!U25)</f>
        <v>0.99224151857310461</v>
      </c>
      <c r="V25" s="72">
        <f>IF('[2]Cl Enr (2)'!V25=0,"",EnrlAll!V25/'[2]Cl Enr (2)'!V25)</f>
        <v>0.99212257054984976</v>
      </c>
      <c r="W25" s="72">
        <f>IF('[2]Cl Enr (2)'!W25=0,"",EnrlAll!W25/'[2]Cl Enr (2)'!W25)</f>
        <v>0.9921836939851989</v>
      </c>
      <c r="X25" s="72">
        <f>IF('[2]Cl Enr (2)'!X25=0,"",EnrlAll!X25/'[2]Cl Enr (2)'!X25)</f>
        <v>0.98276338983050848</v>
      </c>
      <c r="Y25" s="72">
        <f>IF('[2]Cl Enr (2)'!Y25=0,"",EnrlAll!Y25/'[2]Cl Enr (2)'!Y25)</f>
        <v>0.99227368255823079</v>
      </c>
      <c r="Z25" s="72">
        <f>IF('[2]Cl Enr (2)'!Z25=0,"",EnrlAll!Z25/'[2]Cl Enr (2)'!Z25)</f>
        <v>0.98735354652068197</v>
      </c>
      <c r="AA25" s="72">
        <f>IF('[2]Cl Enr (2)'!AA25=0,"",EnrlAll!AA25/'[2]Cl Enr (2)'!AA25)</f>
        <v>0.92832872602701544</v>
      </c>
      <c r="AB25" s="72">
        <f>IF('[2]Cl Enr (2)'!AB25=0,"",EnrlAll!AB25/'[2]Cl Enr (2)'!AB25)</f>
        <v>0.93620068751023078</v>
      </c>
      <c r="AC25" s="72">
        <f>IF('[2]Cl Enr (2)'!AC25=0,"",EnrlAll!AC25/'[2]Cl Enr (2)'!AC25)</f>
        <v>0.93211929012365957</v>
      </c>
      <c r="AD25" s="72">
        <f>IF('[2]Cl Enr (2)'!AD25=0,"",EnrlAll!AD25/'[2]Cl Enr (2)'!AD25)</f>
        <v>1.001476129032258</v>
      </c>
      <c r="AE25" s="72">
        <f>IF('[2]Cl Enr (2)'!AE25=0,"",EnrlAll!AE25/'[2]Cl Enr (2)'!AE25)</f>
        <v>1.0098712831497587</v>
      </c>
      <c r="AF25" s="72">
        <f>IF('[2]Cl Enr (2)'!AF25=0,"",EnrlAll!AF25/'[2]Cl Enr (2)'!AF25)</f>
        <v>1.0054102580980173</v>
      </c>
      <c r="AG25" s="72">
        <f>IF('[2]Cl Enr (2)'!AG25=0,"",EnrlAll!AG25/'[2]Cl Enr (2)'!AG25)</f>
        <v>0.96754101844525531</v>
      </c>
      <c r="AH25" s="72">
        <f>IF('[2]Cl Enr (2)'!AH25=0,"",EnrlAll!AH25/'[2]Cl Enr (2)'!AH25)</f>
        <v>0.97568102037734605</v>
      </c>
      <c r="AI25" s="72">
        <f>IF('[2]Cl Enr (2)'!AI25=0,"",EnrlAll!AI25/'[2]Cl Enr (2)'!AI25)</f>
        <v>0.97143544249679348</v>
      </c>
      <c r="AJ25" s="72">
        <f>IF('[2]Cl Enr (2)'!AJ25=0,"",EnrlAll!AJ25/'[2]Cl Enr (2)'!AJ25)</f>
        <v>0.98449982827806759</v>
      </c>
      <c r="AK25" s="72">
        <f>IF('[2]Cl Enr (2)'!AK25=0,"",EnrlAll!AK25/'[2]Cl Enr (2)'!AK25)</f>
        <v>0.98707793856308712</v>
      </c>
      <c r="AL25" s="72">
        <f>IF('[2]Cl Enr (2)'!AL25=0,"",EnrlAll!AL25/'[2]Cl Enr (2)'!AL25)</f>
        <v>0.98574697257297328</v>
      </c>
      <c r="AM25" s="72">
        <f>IF('[2]Cl Enr (2)'!AM25=0,"",EnrlAll!AM25/'[2]Cl Enr (2)'!AM25)</f>
        <v>1.0481301834251469</v>
      </c>
      <c r="AN25" s="72">
        <f>IF('[2]Cl Enr (2)'!AN25=0,"",EnrlAll!AN25/'[2]Cl Enr (2)'!AN25)</f>
        <v>1.0720836303159895</v>
      </c>
      <c r="AO25" s="72">
        <f>IF('[2]Cl Enr (2)'!AO25=0,"",EnrlAll!AO25/'[2]Cl Enr (2)'!AO25)</f>
        <v>1.0593143592463881</v>
      </c>
      <c r="AP25" s="72">
        <f>IF('[2]Cl Enr (2)'!AP25=0,"",EnrlAll!AP25/'[2]Cl Enr (2)'!AP25)</f>
        <v>1.0458813545402283</v>
      </c>
      <c r="AQ25" s="72">
        <f>IF('[2]Cl Enr (2)'!AQ25=0,"",EnrlAll!AQ25/'[2]Cl Enr (2)'!AQ25)</f>
        <v>1.0579071361923467</v>
      </c>
      <c r="AR25" s="72">
        <f>IF('[2]Cl Enr (2)'!AR25=0,"",EnrlAll!AR25/'[2]Cl Enr (2)'!AR25)</f>
        <v>1.0515276275120595</v>
      </c>
      <c r="AS25" s="72">
        <f>IF('[2]Cl Enr (2)'!AS25=0,"",EnrlAll!AS25/'[2]Cl Enr (2)'!AS25)</f>
        <v>1.0471107268583058</v>
      </c>
      <c r="AT25" s="72">
        <f>IF('[2]Cl Enr (2)'!AT25=0,"",EnrlAll!AT25/'[2]Cl Enr (2)'!AT25)</f>
        <v>1.0656203140937957</v>
      </c>
      <c r="AU25" s="72">
        <f>IF('[2]Cl Enr (2)'!AU25=0,"",EnrlAll!AU25/'[2]Cl Enr (2)'!AU25)</f>
        <v>1.0557749770065878</v>
      </c>
      <c r="AV25" s="72">
        <f>IF('[2]Cl Enr (2)'!AV25=0,"",EnrlAll!AV25/'[2]Cl Enr (2)'!AV25)</f>
        <v>0.99236963316783977</v>
      </c>
      <c r="AW25" s="72">
        <f>IF('[2]Cl Enr (2)'!AW25=0,"",EnrlAll!AW25/'[2]Cl Enr (2)'!AW25)</f>
        <v>0.99642126017494448</v>
      </c>
      <c r="AX25" s="72">
        <f>IF('[2]Cl Enr (2)'!AX25=0,"",EnrlAll!AX25/'[2]Cl Enr (2)'!AX25)</f>
        <v>0.99432181832216537</v>
      </c>
      <c r="AY25" s="72">
        <f>IF('[2]Cl Enr (2)'!AY25=0,"",EnrlAll!AY25/'[2]Cl Enr (2)'!AY25)</f>
        <v>1.0587759893830606</v>
      </c>
      <c r="AZ25" s="72">
        <f>IF('[2]Cl Enr (2)'!AZ25=0,"",EnrlAll!AZ25/'[2]Cl Enr (2)'!AZ25)</f>
        <v>1.0591514790731753</v>
      </c>
      <c r="BA25" s="72">
        <f>IF('[2]Cl Enr (2)'!BA25=0,"",EnrlAll!BA25/'[2]Cl Enr (2)'!BA25)</f>
        <v>1.058936066373841</v>
      </c>
      <c r="BB25" s="72">
        <f>IF('[2]Cl Enr (2)'!BB25=0,"",EnrlAll!BB25/'[2]Cl Enr (2)'!BB25)</f>
        <v>1.0587844604923304</v>
      </c>
      <c r="BC25" s="72">
        <f>IF('[2]Cl Enr (2)'!BC25=0,"",EnrlAll!BC25/'[2]Cl Enr (2)'!BC25)</f>
        <v>1.0591084661743058</v>
      </c>
      <c r="BD25" s="72">
        <f>IF('[2]Cl Enr (2)'!BD25=0,"",EnrlAll!BD25/'[2]Cl Enr (2)'!BD25)</f>
        <v>1.0589321769456681</v>
      </c>
      <c r="BE25" s="72">
        <f>IF('[2]Cl Enr (2)'!BE25=0,"",EnrlAll!BE25/'[2]Cl Enr (2)'!BE25)</f>
        <v>1.0587797724137606</v>
      </c>
      <c r="BF25" s="72">
        <f>IF('[2]Cl Enr (2)'!BF25=0,"",EnrlAll!BF25/'[2]Cl Enr (2)'!BF25)</f>
        <v>1.0591309872746999</v>
      </c>
      <c r="BG25" s="72">
        <f>IF('[2]Cl Enr (2)'!BG25=0,"",EnrlAll!BG25/'[2]Cl Enr (2)'!BG25)</f>
        <v>1.0589342783912921</v>
      </c>
      <c r="BH25" s="72">
        <f>IF('[2]Cl Enr (2)'!BH25=0,"",EnrlAll!BH25/'[2]Cl Enr (2)'!BH25)</f>
        <v>0.99584490878755594</v>
      </c>
      <c r="BI25" s="72">
        <f>IF('[2]Cl Enr (2)'!BI25=0,"",EnrlAll!BI25/'[2]Cl Enr (2)'!BI25)</f>
        <v>0.9992159766593447</v>
      </c>
      <c r="BJ25" s="72">
        <f>IF('[2]Cl Enr (2)'!BJ25=0,"",EnrlAll!BJ25/'[2]Cl Enr (2)'!BJ25)</f>
        <v>0.99746231505819949</v>
      </c>
      <c r="BK25" s="57" t="e">
        <f t="shared" si="0"/>
        <v>#VALUE!</v>
      </c>
      <c r="BL25" s="57" t="e">
        <f t="shared" si="0"/>
        <v>#VALUE!</v>
      </c>
      <c r="BM25" s="57" t="e">
        <f t="shared" si="1"/>
        <v>#VALUE!</v>
      </c>
    </row>
    <row r="26" spans="1:65" s="58" customFormat="1" ht="18.75" customHeight="1" x14ac:dyDescent="0.25">
      <c r="A26" s="35">
        <v>21</v>
      </c>
      <c r="B26" s="36" t="s">
        <v>87</v>
      </c>
      <c r="C26" s="72" t="str">
        <f>IF('[2]Cl Enr (2)'!C26=0,"",EnrlAll!C26/'[2]Cl Enr (2)'!C26)</f>
        <v/>
      </c>
      <c r="D26" s="72" t="str">
        <f>IF('[2]Cl Enr (2)'!D26=0,"",EnrlAll!D26/'[2]Cl Enr (2)'!D26)</f>
        <v/>
      </c>
      <c r="E26" s="72" t="str">
        <f>IF('[2]Cl Enr (2)'!E26=0,"",EnrlAll!E26/'[2]Cl Enr (2)'!E26)</f>
        <v/>
      </c>
      <c r="F26" s="72">
        <f>IF('[2]Cl Enr (2)'!F26=0,"",EnrlAll!F26/'[2]Cl Enr (2)'!F26)</f>
        <v>0.77973410340567972</v>
      </c>
      <c r="G26" s="72">
        <f>IF('[2]Cl Enr (2)'!G26=0,"",EnrlAll!G26/'[2]Cl Enr (2)'!G26)</f>
        <v>0.80256049848428423</v>
      </c>
      <c r="H26" s="72">
        <f>IF('[2]Cl Enr (2)'!H26=0,"",EnrlAll!H26/'[2]Cl Enr (2)'!H26)</f>
        <v>0.78997642526521572</v>
      </c>
      <c r="I26" s="72">
        <f>IF('[2]Cl Enr (2)'!I26=0,"",EnrlAll!I26/'[2]Cl Enr (2)'!I26)</f>
        <v>0.76661950381803057</v>
      </c>
      <c r="J26" s="72">
        <f>IF('[2]Cl Enr (2)'!J26=0,"",EnrlAll!J26/'[2]Cl Enr (2)'!J26)</f>
        <v>0.7998379874440269</v>
      </c>
      <c r="K26" s="72">
        <f>IF('[2]Cl Enr (2)'!K26=0,"",EnrlAll!K26/'[2]Cl Enr (2)'!K26)</f>
        <v>0.78138313405311566</v>
      </c>
      <c r="L26" s="72">
        <f>IF('[2]Cl Enr (2)'!L26=0,"",EnrlAll!L26/'[2]Cl Enr (2)'!L26)</f>
        <v>0.76149581555598544</v>
      </c>
      <c r="M26" s="72">
        <f>IF('[2]Cl Enr (2)'!M26=0,"",EnrlAll!M26/'[2]Cl Enr (2)'!M26)</f>
        <v>0.79181275643416638</v>
      </c>
      <c r="N26" s="72">
        <f>IF('[2]Cl Enr (2)'!N26=0,"",EnrlAll!N26/'[2]Cl Enr (2)'!N26)</f>
        <v>0.77480751160253114</v>
      </c>
      <c r="O26" s="72">
        <f>IF('[2]Cl Enr (2)'!O26=0,"",EnrlAll!O26/'[2]Cl Enr (2)'!O26)</f>
        <v>0.75633786565325334</v>
      </c>
      <c r="P26" s="72">
        <f>IF('[2]Cl Enr (2)'!P26=0,"",EnrlAll!P26/'[2]Cl Enr (2)'!P26)</f>
        <v>0.76721937578589794</v>
      </c>
      <c r="Q26" s="72">
        <f>IF('[2]Cl Enr (2)'!Q26=0,"",EnrlAll!Q26/'[2]Cl Enr (2)'!Q26)</f>
        <v>0.76115152710177569</v>
      </c>
      <c r="R26" s="72">
        <f>IF('[2]Cl Enr (2)'!R26=0,"",EnrlAll!R26/'[2]Cl Enr (2)'!R26)</f>
        <v>0.7512745907303171</v>
      </c>
      <c r="S26" s="72">
        <f>IF('[2]Cl Enr (2)'!S26=0,"",EnrlAll!S26/'[2]Cl Enr (2)'!S26)</f>
        <v>0.78112311675408175</v>
      </c>
      <c r="T26" s="72">
        <f>IF('[2]Cl Enr (2)'!T26=0,"",EnrlAll!T26/'[2]Cl Enr (2)'!T26)</f>
        <v>0.76437235761792077</v>
      </c>
      <c r="U26" s="72">
        <f>IF('[2]Cl Enr (2)'!U26=0,"",EnrlAll!U26/'[2]Cl Enr (2)'!U26)</f>
        <v>0.76357226269732659</v>
      </c>
      <c r="V26" s="72">
        <f>IF('[2]Cl Enr (2)'!V26=0,"",EnrlAll!V26/'[2]Cl Enr (2)'!V26)</f>
        <v>0.78909620518000145</v>
      </c>
      <c r="W26" s="72">
        <f>IF('[2]Cl Enr (2)'!W26=0,"",EnrlAll!W26/'[2]Cl Enr (2)'!W26)</f>
        <v>0.77487610026044007</v>
      </c>
      <c r="X26" s="72">
        <f>IF('[2]Cl Enr (2)'!X26=0,"",EnrlAll!X26/'[2]Cl Enr (2)'!X26)</f>
        <v>0.93998752236265304</v>
      </c>
      <c r="Y26" s="72">
        <f>IF('[2]Cl Enr (2)'!Y26=0,"",EnrlAll!Y26/'[2]Cl Enr (2)'!Y26)</f>
        <v>0.94081399288497369</v>
      </c>
      <c r="Z26" s="72">
        <f>IF('[2]Cl Enr (2)'!Z26=0,"",EnrlAll!Z26/'[2]Cl Enr (2)'!Z26)</f>
        <v>0.94034980240364419</v>
      </c>
      <c r="AA26" s="72">
        <f>IF('[2]Cl Enr (2)'!AA26=0,"",EnrlAll!AA26/'[2]Cl Enr (2)'!AA26)</f>
        <v>0.80023059501750049</v>
      </c>
      <c r="AB26" s="72">
        <f>IF('[2]Cl Enr (2)'!AB26=0,"",EnrlAll!AB26/'[2]Cl Enr (2)'!AB26)</f>
        <v>0.81308656864109341</v>
      </c>
      <c r="AC26" s="72">
        <f>IF('[2]Cl Enr (2)'!AC26=0,"",EnrlAll!AC26/'[2]Cl Enr (2)'!AC26)</f>
        <v>0.80594029037655568</v>
      </c>
      <c r="AD26" s="72">
        <f>IF('[2]Cl Enr (2)'!AD26=0,"",EnrlAll!AD26/'[2]Cl Enr (2)'!AD26)</f>
        <v>0.82957806868792994</v>
      </c>
      <c r="AE26" s="72">
        <f>IF('[2]Cl Enr (2)'!AE26=0,"",EnrlAll!AE26/'[2]Cl Enr (2)'!AE26)</f>
        <v>0.8461594651057468</v>
      </c>
      <c r="AF26" s="72">
        <f>IF('[2]Cl Enr (2)'!AF26=0,"",EnrlAll!AF26/'[2]Cl Enr (2)'!AF26)</f>
        <v>0.83691273722077419</v>
      </c>
      <c r="AG26" s="72">
        <f>IF('[2]Cl Enr (2)'!AG26=0,"",EnrlAll!AG26/'[2]Cl Enr (2)'!AG26)</f>
        <v>0.85592472881182746</v>
      </c>
      <c r="AH26" s="72">
        <f>IF('[2]Cl Enr (2)'!AH26=0,"",EnrlAll!AH26/'[2]Cl Enr (2)'!AH26)</f>
        <v>0.86564469738694083</v>
      </c>
      <c r="AI26" s="72">
        <f>IF('[2]Cl Enr (2)'!AI26=0,"",EnrlAll!AI26/'[2]Cl Enr (2)'!AI26)</f>
        <v>0.86021741088856185</v>
      </c>
      <c r="AJ26" s="72">
        <f>IF('[2]Cl Enr (2)'!AJ26=0,"",EnrlAll!AJ26/'[2]Cl Enr (2)'!AJ26)</f>
        <v>0.79568882926868045</v>
      </c>
      <c r="AK26" s="72">
        <f>IF('[2]Cl Enr (2)'!AK26=0,"",EnrlAll!AK26/'[2]Cl Enr (2)'!AK26)</f>
        <v>0.81562979478610098</v>
      </c>
      <c r="AL26" s="72">
        <f>IF('[2]Cl Enr (2)'!AL26=0,"",EnrlAll!AL26/'[2]Cl Enr (2)'!AL26)</f>
        <v>0.80451156045328853</v>
      </c>
      <c r="AM26" s="72">
        <f>IF('[2]Cl Enr (2)'!AM26=0,"",EnrlAll!AM26/'[2]Cl Enr (2)'!AM26)</f>
        <v>1.2078864011523043</v>
      </c>
      <c r="AN26" s="72">
        <f>IF('[2]Cl Enr (2)'!AN26=0,"",EnrlAll!AN26/'[2]Cl Enr (2)'!AN26)</f>
        <v>1.1599461574673413</v>
      </c>
      <c r="AO26" s="72">
        <f>IF('[2]Cl Enr (2)'!AO26=0,"",EnrlAll!AO26/'[2]Cl Enr (2)'!AO26)</f>
        <v>1.1856311143740077</v>
      </c>
      <c r="AP26" s="72">
        <f>IF('[2]Cl Enr (2)'!AP26=0,"",EnrlAll!AP26/'[2]Cl Enr (2)'!AP26)</f>
        <v>1.1482267204194976</v>
      </c>
      <c r="AQ26" s="72">
        <f>IF('[2]Cl Enr (2)'!AQ26=0,"",EnrlAll!AQ26/'[2]Cl Enr (2)'!AQ26)</f>
        <v>1.1402719295426056</v>
      </c>
      <c r="AR26" s="72">
        <f>IF('[2]Cl Enr (2)'!AR26=0,"",EnrlAll!AR26/'[2]Cl Enr (2)'!AR26)</f>
        <v>1.1445097774173201</v>
      </c>
      <c r="AS26" s="72">
        <f>IF('[2]Cl Enr (2)'!AS26=0,"",EnrlAll!AS26/'[2]Cl Enr (2)'!AS26)</f>
        <v>1.1795560047793243</v>
      </c>
      <c r="AT26" s="72">
        <f>IF('[2]Cl Enr (2)'!AT26=0,"",EnrlAll!AT26/'[2]Cl Enr (2)'!AT26)</f>
        <v>1.1505437871549486</v>
      </c>
      <c r="AU26" s="72">
        <f>IF('[2]Cl Enr (2)'!AU26=0,"",EnrlAll!AU26/'[2]Cl Enr (2)'!AU26)</f>
        <v>1.1660458204201487</v>
      </c>
      <c r="AV26" s="72">
        <f>IF('[2]Cl Enr (2)'!AV26=0,"",EnrlAll!AV26/'[2]Cl Enr (2)'!AV26)</f>
        <v>0.84274279900390148</v>
      </c>
      <c r="AW26" s="72">
        <f>IF('[2]Cl Enr (2)'!AW26=0,"",EnrlAll!AW26/'[2]Cl Enr (2)'!AW26)</f>
        <v>0.86018047030168288</v>
      </c>
      <c r="AX26" s="72">
        <f>IF('[2]Cl Enr (2)'!AX26=0,"",EnrlAll!AX26/'[2]Cl Enr (2)'!AX26)</f>
        <v>0.85050950362019917</v>
      </c>
      <c r="AY26" s="72">
        <f>IF('[2]Cl Enr (2)'!AY26=0,"",EnrlAll!AY26/'[2]Cl Enr (2)'!AY26)</f>
        <v>1.0431121694603975</v>
      </c>
      <c r="AZ26" s="72">
        <f>IF('[2]Cl Enr (2)'!AZ26=0,"",EnrlAll!AZ26/'[2]Cl Enr (2)'!AZ26)</f>
        <v>1.0693992149971827</v>
      </c>
      <c r="BA26" s="72">
        <f>IF('[2]Cl Enr (2)'!BA26=0,"",EnrlAll!BA26/'[2]Cl Enr (2)'!BA26)</f>
        <v>1.0549149926033916</v>
      </c>
      <c r="BB26" s="72">
        <f>IF('[2]Cl Enr (2)'!BB26=0,"",EnrlAll!BB26/'[2]Cl Enr (2)'!BB26)</f>
        <v>0.93494902458813989</v>
      </c>
      <c r="BC26" s="72">
        <f>IF('[2]Cl Enr (2)'!BC26=0,"",EnrlAll!BC26/'[2]Cl Enr (2)'!BC26)</f>
        <v>0.80441248716001967</v>
      </c>
      <c r="BD26" s="72">
        <f>IF('[2]Cl Enr (2)'!BD26=0,"",EnrlAll!BD26/'[2]Cl Enr (2)'!BD26)</f>
        <v>0.87009580949929666</v>
      </c>
      <c r="BE26" s="72">
        <f>IF('[2]Cl Enr (2)'!BE26=0,"",EnrlAll!BE26/'[2]Cl Enr (2)'!BE26)</f>
        <v>0.99240977303733102</v>
      </c>
      <c r="BF26" s="72">
        <f>IF('[2]Cl Enr (2)'!BF26=0,"",EnrlAll!BF26/'[2]Cl Enr (2)'!BF26)</f>
        <v>0.93247733860099324</v>
      </c>
      <c r="BG26" s="72">
        <f>IF('[2]Cl Enr (2)'!BG26=0,"",EnrlAll!BG26/'[2]Cl Enr (2)'!BG26)</f>
        <v>0.96409178337309565</v>
      </c>
      <c r="BH26" s="72">
        <f>IF('[2]Cl Enr (2)'!BH26=0,"",EnrlAll!BH26/'[2]Cl Enr (2)'!BH26)</f>
        <v>0.85625438531014408</v>
      </c>
      <c r="BI26" s="72">
        <f>IF('[2]Cl Enr (2)'!BI26=0,"",EnrlAll!BI26/'[2]Cl Enr (2)'!BI26)</f>
        <v>0.86738508522596613</v>
      </c>
      <c r="BJ26" s="72">
        <f>IF('[2]Cl Enr (2)'!BJ26=0,"",EnrlAll!BJ26/'[2]Cl Enr (2)'!BJ26)</f>
        <v>0.86124047618066513</v>
      </c>
      <c r="BK26" s="57" t="e">
        <f t="shared" si="0"/>
        <v>#VALUE!</v>
      </c>
      <c r="BL26" s="57" t="e">
        <f t="shared" si="0"/>
        <v>#VALUE!</v>
      </c>
      <c r="BM26" s="57" t="e">
        <f t="shared" si="1"/>
        <v>#VALUE!</v>
      </c>
    </row>
    <row r="27" spans="1:65" s="58" customFormat="1" ht="18.75" customHeight="1" x14ac:dyDescent="0.25">
      <c r="A27" s="35">
        <v>22</v>
      </c>
      <c r="B27" s="36" t="s">
        <v>33</v>
      </c>
      <c r="C27" s="72">
        <f>IF('[2]Cl Enr (2)'!C27=0,"",EnrlAll!C27/'[2]Cl Enr (2)'!C27)</f>
        <v>2.0612551288872045</v>
      </c>
      <c r="D27" s="72">
        <f>IF('[2]Cl Enr (2)'!D27=0,"",EnrlAll!D27/'[2]Cl Enr (2)'!D27)</f>
        <v>2.0425145608290749</v>
      </c>
      <c r="E27" s="72">
        <f>IF('[2]Cl Enr (2)'!E27=0,"",EnrlAll!E27/'[2]Cl Enr (2)'!E27)</f>
        <v>2.0534452709883104</v>
      </c>
      <c r="F27" s="72">
        <f>IF('[2]Cl Enr (2)'!F27=0,"",EnrlAll!F27/'[2]Cl Enr (2)'!F27)</f>
        <v>0.85570150971358716</v>
      </c>
      <c r="G27" s="72">
        <f>IF('[2]Cl Enr (2)'!G27=0,"",EnrlAll!G27/'[2]Cl Enr (2)'!G27)</f>
        <v>0.87977500970319278</v>
      </c>
      <c r="H27" s="72">
        <f>IF('[2]Cl Enr (2)'!H27=0,"",EnrlAll!H27/'[2]Cl Enr (2)'!H27)</f>
        <v>0.86685423264516359</v>
      </c>
      <c r="I27" s="72">
        <f>IF('[2]Cl Enr (2)'!I27=0,"",EnrlAll!I27/'[2]Cl Enr (2)'!I27)</f>
        <v>0.92177433131589226</v>
      </c>
      <c r="J27" s="72">
        <f>IF('[2]Cl Enr (2)'!J27=0,"",EnrlAll!J27/'[2]Cl Enr (2)'!J27)</f>
        <v>0.93459036559110087</v>
      </c>
      <c r="K27" s="72">
        <f>IF('[2]Cl Enr (2)'!K27=0,"",EnrlAll!K27/'[2]Cl Enr (2)'!K27)</f>
        <v>0.92778663989138732</v>
      </c>
      <c r="L27" s="72">
        <f>IF('[2]Cl Enr (2)'!L27=0,"",EnrlAll!L27/'[2]Cl Enr (2)'!L27)</f>
        <v>0.93290375982074292</v>
      </c>
      <c r="M27" s="72">
        <f>IF('[2]Cl Enr (2)'!M27=0,"",EnrlAll!M27/'[2]Cl Enr (2)'!M27)</f>
        <v>0.95329279118624832</v>
      </c>
      <c r="N27" s="72">
        <f>IF('[2]Cl Enr (2)'!N27=0,"",EnrlAll!N27/'[2]Cl Enr (2)'!N27)</f>
        <v>0.94236824217156845</v>
      </c>
      <c r="O27" s="72">
        <f>IF('[2]Cl Enr (2)'!O27=0,"",EnrlAll!O27/'[2]Cl Enr (2)'!O27)</f>
        <v>0.95163850598871902</v>
      </c>
      <c r="P27" s="72">
        <f>IF('[2]Cl Enr (2)'!P27=0,"",EnrlAll!P27/'[2]Cl Enr (2)'!P27)</f>
        <v>0.96264918182804748</v>
      </c>
      <c r="Q27" s="72">
        <f>IF('[2]Cl Enr (2)'!Q27=0,"",EnrlAll!Q27/'[2]Cl Enr (2)'!Q27)</f>
        <v>0.95671560947010448</v>
      </c>
      <c r="R27" s="72">
        <f>IF('[2]Cl Enr (2)'!R27=0,"",EnrlAll!R27/'[2]Cl Enr (2)'!R27)</f>
        <v>0.98131813320032324</v>
      </c>
      <c r="S27" s="72">
        <f>IF('[2]Cl Enr (2)'!S27=0,"",EnrlAll!S27/'[2]Cl Enr (2)'!S27)</f>
        <v>1.003059196498258</v>
      </c>
      <c r="T27" s="72">
        <f>IF('[2]Cl Enr (2)'!T27=0,"",EnrlAll!T27/'[2]Cl Enr (2)'!T27)</f>
        <v>0.99117065568474272</v>
      </c>
      <c r="U27" s="72">
        <f>IF('[2]Cl Enr (2)'!U27=0,"",EnrlAll!U27/'[2]Cl Enr (2)'!U27)</f>
        <v>0.92002595980080848</v>
      </c>
      <c r="V27" s="72">
        <f>IF('[2]Cl Enr (2)'!V27=0,"",EnrlAll!V27/'[2]Cl Enr (2)'!V27)</f>
        <v>0.93804055214020277</v>
      </c>
      <c r="W27" s="72">
        <f>IF('[2]Cl Enr (2)'!W27=0,"",EnrlAll!W27/'[2]Cl Enr (2)'!W27)</f>
        <v>0.92836206931822363</v>
      </c>
      <c r="X27" s="72">
        <f>IF('[2]Cl Enr (2)'!X27=0,"",EnrlAll!X27/'[2]Cl Enr (2)'!X27)</f>
        <v>0.94871342031974604</v>
      </c>
      <c r="Y27" s="72">
        <f>IF('[2]Cl Enr (2)'!Y27=0,"",EnrlAll!Y27/'[2]Cl Enr (2)'!Y27)</f>
        <v>0.99311683310136079</v>
      </c>
      <c r="Z27" s="72">
        <f>IF('[2]Cl Enr (2)'!Z27=0,"",EnrlAll!Z27/'[2]Cl Enr (2)'!Z27)</f>
        <v>0.96746732071605857</v>
      </c>
      <c r="AA27" s="72">
        <f>IF('[2]Cl Enr (2)'!AA27=0,"",EnrlAll!AA27/'[2]Cl Enr (2)'!AA27)</f>
        <v>0.94764865243652707</v>
      </c>
      <c r="AB27" s="72">
        <f>IF('[2]Cl Enr (2)'!AB27=0,"",EnrlAll!AB27/'[2]Cl Enr (2)'!AB27)</f>
        <v>0.99740323976752809</v>
      </c>
      <c r="AC27" s="72">
        <f>IF('[2]Cl Enr (2)'!AC27=0,"",EnrlAll!AC27/'[2]Cl Enr (2)'!AC27)</f>
        <v>0.96820885166871995</v>
      </c>
      <c r="AD27" s="72">
        <f>IF('[2]Cl Enr (2)'!AD27=0,"",EnrlAll!AD27/'[2]Cl Enr (2)'!AD27)</f>
        <v>0.98060030337405391</v>
      </c>
      <c r="AE27" s="72">
        <f>IF('[2]Cl Enr (2)'!AE27=0,"",EnrlAll!AE27/'[2]Cl Enr (2)'!AE27)</f>
        <v>1.0434726388238544</v>
      </c>
      <c r="AF27" s="72">
        <f>IF('[2]Cl Enr (2)'!AF27=0,"",EnrlAll!AF27/'[2]Cl Enr (2)'!AF27)</f>
        <v>1.0057927803383033</v>
      </c>
      <c r="AG27" s="72">
        <f>IF('[2]Cl Enr (2)'!AG27=0,"",EnrlAll!AG27/'[2]Cl Enr (2)'!AG27)</f>
        <v>0.95892138690957429</v>
      </c>
      <c r="AH27" s="72">
        <f>IF('[2]Cl Enr (2)'!AH27=0,"",EnrlAll!AH27/'[2]Cl Enr (2)'!AH27)</f>
        <v>1.0103518199017905</v>
      </c>
      <c r="AI27" s="72">
        <f>IF('[2]Cl Enr (2)'!AI27=0,"",EnrlAll!AI27/'[2]Cl Enr (2)'!AI27)</f>
        <v>0.98013234580171349</v>
      </c>
      <c r="AJ27" s="72">
        <f>IF('[2]Cl Enr (2)'!AJ27=0,"",EnrlAll!AJ27/'[2]Cl Enr (2)'!AJ27)</f>
        <v>0.932786115596004</v>
      </c>
      <c r="AK27" s="72">
        <f>IF('[2]Cl Enr (2)'!AK27=0,"",EnrlAll!AK27/'[2]Cl Enr (2)'!AK27)</f>
        <v>0.9586223823944261</v>
      </c>
      <c r="AL27" s="72">
        <f>IF('[2]Cl Enr (2)'!AL27=0,"",EnrlAll!AL27/'[2]Cl Enr (2)'!AL27)</f>
        <v>0.94434037434905116</v>
      </c>
      <c r="AM27" s="72">
        <f>IF('[2]Cl Enr (2)'!AM27=0,"",EnrlAll!AM27/'[2]Cl Enr (2)'!AM27)</f>
        <v>1.0299812160721986</v>
      </c>
      <c r="AN27" s="72">
        <f>IF('[2]Cl Enr (2)'!AN27=0,"",EnrlAll!AN27/'[2]Cl Enr (2)'!AN27)</f>
        <v>1.0884660241495159</v>
      </c>
      <c r="AO27" s="72">
        <f>IF('[2]Cl Enr (2)'!AO27=0,"",EnrlAll!AO27/'[2]Cl Enr (2)'!AO27)</f>
        <v>1.0522364661670738</v>
      </c>
      <c r="AP27" s="72">
        <f>IF('[2]Cl Enr (2)'!AP27=0,"",EnrlAll!AP27/'[2]Cl Enr (2)'!AP27)</f>
        <v>1.0752130643880857</v>
      </c>
      <c r="AQ27" s="72">
        <f>IF('[2]Cl Enr (2)'!AQ27=0,"",EnrlAll!AQ27/'[2]Cl Enr (2)'!AQ27)</f>
        <v>1.1584055649213967</v>
      </c>
      <c r="AR27" s="72">
        <f>IF('[2]Cl Enr (2)'!AR27=0,"",EnrlAll!AR27/'[2]Cl Enr (2)'!AR27)</f>
        <v>1.1054645193051551</v>
      </c>
      <c r="AS27" s="72">
        <f>IF('[2]Cl Enr (2)'!AS27=0,"",EnrlAll!AS27/'[2]Cl Enr (2)'!AS27)</f>
        <v>1.052224171647665</v>
      </c>
      <c r="AT27" s="72">
        <f>IF('[2]Cl Enr (2)'!AT27=0,"",EnrlAll!AT27/'[2]Cl Enr (2)'!AT27)</f>
        <v>1.1215959322965576</v>
      </c>
      <c r="AU27" s="72">
        <f>IF('[2]Cl Enr (2)'!AU27=0,"",EnrlAll!AU27/'[2]Cl Enr (2)'!AU27)</f>
        <v>1.0780536503720415</v>
      </c>
      <c r="AV27" s="72">
        <f>IF('[2]Cl Enr (2)'!AV27=0,"",EnrlAll!AV27/'[2]Cl Enr (2)'!AV27)</f>
        <v>0.94898675279284306</v>
      </c>
      <c r="AW27" s="72">
        <f>IF('[2]Cl Enr (2)'!AW27=0,"",EnrlAll!AW27/'[2]Cl Enr (2)'!AW27)</f>
        <v>0.97543995044880172</v>
      </c>
      <c r="AX27" s="72">
        <f>IF('[2]Cl Enr (2)'!AX27=0,"",EnrlAll!AX27/'[2]Cl Enr (2)'!AX27)</f>
        <v>0.96057640155010959</v>
      </c>
      <c r="AY27" s="72">
        <f>IF('[2]Cl Enr (2)'!AY27=0,"",EnrlAll!AY27/'[2]Cl Enr (2)'!AY27)</f>
        <v>0.98876074075411635</v>
      </c>
      <c r="AZ27" s="72">
        <f>IF('[2]Cl Enr (2)'!AZ27=0,"",EnrlAll!AZ27/'[2]Cl Enr (2)'!AZ27)</f>
        <v>1.0241979487464048</v>
      </c>
      <c r="BA27" s="72">
        <f>IF('[2]Cl Enr (2)'!BA27=0,"",EnrlAll!BA27/'[2]Cl Enr (2)'!BA27)</f>
        <v>1.0014505304536883</v>
      </c>
      <c r="BB27" s="72">
        <f>IF('[2]Cl Enr (2)'!BB27=0,"",EnrlAll!BB27/'[2]Cl Enr (2)'!BB27)</f>
        <v>1.4197140763969245</v>
      </c>
      <c r="BC27" s="72">
        <f>IF('[2]Cl Enr (2)'!BC27=0,"",EnrlAll!BC27/'[2]Cl Enr (2)'!BC27)</f>
        <v>1.4601295820097817</v>
      </c>
      <c r="BD27" s="72">
        <f>IF('[2]Cl Enr (2)'!BD27=0,"",EnrlAll!BD27/'[2]Cl Enr (2)'!BD27)</f>
        <v>1.433939703174568</v>
      </c>
      <c r="BE27" s="72">
        <f>IF('[2]Cl Enr (2)'!BE27=0,"",EnrlAll!BE27/'[2]Cl Enr (2)'!BE27)</f>
        <v>1.1739483497973564</v>
      </c>
      <c r="BF27" s="72">
        <f>IF('[2]Cl Enr (2)'!BF27=0,"",EnrlAll!BF27/'[2]Cl Enr (2)'!BF27)</f>
        <v>1.2086807389270302</v>
      </c>
      <c r="BG27" s="72">
        <f>IF('[2]Cl Enr (2)'!BG27=0,"",EnrlAll!BG27/'[2]Cl Enr (2)'!BG27)</f>
        <v>1.1862950809102606</v>
      </c>
      <c r="BH27" s="72">
        <f>IF('[2]Cl Enr (2)'!BH27=0,"",EnrlAll!BH27/'[2]Cl Enr (2)'!BH27)</f>
        <v>0.96632642566889448</v>
      </c>
      <c r="BI27" s="72">
        <f>IF('[2]Cl Enr (2)'!BI27=0,"",EnrlAll!BI27/'[2]Cl Enr (2)'!BI27)</f>
        <v>0.98845002945031968</v>
      </c>
      <c r="BJ27" s="72">
        <f>IF('[2]Cl Enr (2)'!BJ27=0,"",EnrlAll!BJ27/'[2]Cl Enr (2)'!BJ27)</f>
        <v>0.97589512136895351</v>
      </c>
      <c r="BK27" s="57">
        <f t="shared" si="0"/>
        <v>3.0275815545560989</v>
      </c>
      <c r="BL27" s="57">
        <f t="shared" si="0"/>
        <v>3.0309645902793947</v>
      </c>
      <c r="BM27" s="57">
        <f t="shared" si="1"/>
        <v>6.0585461448354936</v>
      </c>
    </row>
    <row r="28" spans="1:65" s="58" customFormat="1" ht="18.75" customHeight="1" x14ac:dyDescent="0.25">
      <c r="A28" s="35">
        <v>23</v>
      </c>
      <c r="B28" s="36" t="s">
        <v>34</v>
      </c>
      <c r="C28" s="72">
        <f>IF('[2]Cl Enr (2)'!C28=0,"",EnrlAll!C28/'[2]Cl Enr (2)'!C28)</f>
        <v>0</v>
      </c>
      <c r="D28" s="72">
        <f>IF('[2]Cl Enr (2)'!D28=0,"",EnrlAll!D28/'[2]Cl Enr (2)'!D28)</f>
        <v>0</v>
      </c>
      <c r="E28" s="72">
        <f>IF('[2]Cl Enr (2)'!E28=0,"",EnrlAll!E28/'[2]Cl Enr (2)'!E28)</f>
        <v>0</v>
      </c>
      <c r="F28" s="72">
        <f>IF('[2]Cl Enr (2)'!F28=0,"",EnrlAll!F28/'[2]Cl Enr (2)'!F28)</f>
        <v>1.4467766116941529</v>
      </c>
      <c r="G28" s="72">
        <f>IF('[2]Cl Enr (2)'!G28=0,"",EnrlAll!G28/'[2]Cl Enr (2)'!G28)</f>
        <v>1.3964082926185131</v>
      </c>
      <c r="H28" s="72">
        <f>IF('[2]Cl Enr (2)'!H28=0,"",EnrlAll!H28/'[2]Cl Enr (2)'!H28)</f>
        <v>1.4222892726455671</v>
      </c>
      <c r="I28" s="72">
        <f>IF('[2]Cl Enr (2)'!I28=0,"",EnrlAll!I28/'[2]Cl Enr (2)'!I28)</f>
        <v>0.92203898050974509</v>
      </c>
      <c r="J28" s="72">
        <f>IF('[2]Cl Enr (2)'!J28=0,"",EnrlAll!J28/'[2]Cl Enr (2)'!J28)</f>
        <v>0.95393593245592256</v>
      </c>
      <c r="K28" s="72">
        <f>IF('[2]Cl Enr (2)'!K28=0,"",EnrlAll!K28/'[2]Cl Enr (2)'!K28)</f>
        <v>0.93739910313901342</v>
      </c>
      <c r="L28" s="72">
        <f>IF('[2]Cl Enr (2)'!L28=0,"",EnrlAll!L28/'[2]Cl Enr (2)'!L28)</f>
        <v>0.94933035714285718</v>
      </c>
      <c r="M28" s="72">
        <f>IF('[2]Cl Enr (2)'!M28=0,"",EnrlAll!M28/'[2]Cl Enr (2)'!M28)</f>
        <v>1.0008522035549063</v>
      </c>
      <c r="N28" s="72">
        <f>IF('[2]Cl Enr (2)'!N28=0,"",EnrlAll!N28/'[2]Cl Enr (2)'!N28)</f>
        <v>0.97397228368463962</v>
      </c>
      <c r="O28" s="72">
        <f>IF('[2]Cl Enr (2)'!O28=0,"",EnrlAll!O28/'[2]Cl Enr (2)'!O28)</f>
        <v>0.95746876074744924</v>
      </c>
      <c r="P28" s="72">
        <f>IF('[2]Cl Enr (2)'!P28=0,"",EnrlAll!P28/'[2]Cl Enr (2)'!P28)</f>
        <v>0.96911558259241926</v>
      </c>
      <c r="Q28" s="72">
        <f>IF('[2]Cl Enr (2)'!Q28=0,"",EnrlAll!Q28/'[2]Cl Enr (2)'!Q28)</f>
        <v>0.96323316542180537</v>
      </c>
      <c r="R28" s="72">
        <f>IF('[2]Cl Enr (2)'!R28=0,"",EnrlAll!R28/'[2]Cl Enr (2)'!R28)</f>
        <v>1.1327433628318584</v>
      </c>
      <c r="S28" s="72">
        <f>IF('[2]Cl Enr (2)'!S28=0,"",EnrlAll!S28/'[2]Cl Enr (2)'!S28)</f>
        <v>1.1497506402480118</v>
      </c>
      <c r="T28" s="72">
        <f>IF('[2]Cl Enr (2)'!T28=0,"",EnrlAll!T28/'[2]Cl Enr (2)'!T28)</f>
        <v>1.1414904679376083</v>
      </c>
      <c r="U28" s="72">
        <f>IF('[2]Cl Enr (2)'!U28=0,"",EnrlAll!U28/'[2]Cl Enr (2)'!U28)</f>
        <v>1.0726477129871386</v>
      </c>
      <c r="V28" s="72">
        <f>IF('[2]Cl Enr (2)'!V28=0,"",EnrlAll!V28/'[2]Cl Enr (2)'!V28)</f>
        <v>1.0875452170418007</v>
      </c>
      <c r="W28" s="72">
        <f>IF('[2]Cl Enr (2)'!W28=0,"",EnrlAll!W28/'[2]Cl Enr (2)'!W28)</f>
        <v>1.0799536786083872</v>
      </c>
      <c r="X28" s="72">
        <f>IF('[2]Cl Enr (2)'!X28=0,"",EnrlAll!X28/'[2]Cl Enr (2)'!X28)</f>
        <v>1.0878196500672948</v>
      </c>
      <c r="Y28" s="72">
        <f>IF('[2]Cl Enr (2)'!Y28=0,"",EnrlAll!Y28/'[2]Cl Enr (2)'!Y28)</f>
        <v>1.0602771032709613</v>
      </c>
      <c r="Z28" s="72">
        <f>IF('[2]Cl Enr (2)'!Z28=0,"",EnrlAll!Z28/'[2]Cl Enr (2)'!Z28)</f>
        <v>1.0729239088451139</v>
      </c>
      <c r="AA28" s="72">
        <f>IF('[2]Cl Enr (2)'!AA28=0,"",EnrlAll!AA28/'[2]Cl Enr (2)'!AA28)</f>
        <v>1.1156801661474558</v>
      </c>
      <c r="AB28" s="72">
        <f>IF('[2]Cl Enr (2)'!AB28=0,"",EnrlAll!AB28/'[2]Cl Enr (2)'!AB28)</f>
        <v>1.1422771403353928</v>
      </c>
      <c r="AC28" s="72">
        <f>IF('[2]Cl Enr (2)'!AC28=0,"",EnrlAll!AC28/'[2]Cl Enr (2)'!AC28)</f>
        <v>1.1300572519083969</v>
      </c>
      <c r="AD28" s="72">
        <f>IF('[2]Cl Enr (2)'!AD28=0,"",EnrlAll!AD28/'[2]Cl Enr (2)'!AD28)</f>
        <v>1.056706900478251</v>
      </c>
      <c r="AE28" s="72">
        <f>IF('[2]Cl Enr (2)'!AE28=0,"",EnrlAll!AE28/'[2]Cl Enr (2)'!AE28)</f>
        <v>1.0722149654786342</v>
      </c>
      <c r="AF28" s="72">
        <f>IF('[2]Cl Enr (2)'!AF28=0,"",EnrlAll!AF28/'[2]Cl Enr (2)'!AF28)</f>
        <v>1.0652307692307692</v>
      </c>
      <c r="AG28" s="72">
        <f>IF('[2]Cl Enr (2)'!AG28=0,"",EnrlAll!AG28/'[2]Cl Enr (2)'!AG28)</f>
        <v>1.0876567656765677</v>
      </c>
      <c r="AH28" s="72">
        <f>IF('[2]Cl Enr (2)'!AH28=0,"",EnrlAll!AH28/'[2]Cl Enr (2)'!AH28)</f>
        <v>1.0895977808599169</v>
      </c>
      <c r="AI28" s="72">
        <f>IF('[2]Cl Enr (2)'!AI28=0,"",EnrlAll!AI28/'[2]Cl Enr (2)'!AI28)</f>
        <v>1.0887113790504899</v>
      </c>
      <c r="AJ28" s="72">
        <f>IF('[2]Cl Enr (2)'!AJ28=0,"",EnrlAll!AJ28/'[2]Cl Enr (2)'!AJ28)</f>
        <v>1.076671267296599</v>
      </c>
      <c r="AK28" s="72">
        <f>IF('[2]Cl Enr (2)'!AK28=0,"",EnrlAll!AK28/'[2]Cl Enr (2)'!AK28)</f>
        <v>1.0881849463109297</v>
      </c>
      <c r="AL28" s="72">
        <f>IF('[2]Cl Enr (2)'!AL28=0,"",EnrlAll!AL28/'[2]Cl Enr (2)'!AL28)</f>
        <v>1.0824945123177696</v>
      </c>
      <c r="AM28" s="72">
        <f>IF('[2]Cl Enr (2)'!AM28=0,"",EnrlAll!AM28/'[2]Cl Enr (2)'!AM28)</f>
        <v>1.0902189781021898</v>
      </c>
      <c r="AN28" s="72">
        <f>IF('[2]Cl Enr (2)'!AN28=0,"",EnrlAll!AN28/'[2]Cl Enr (2)'!AN28)</f>
        <v>1.1035443037974684</v>
      </c>
      <c r="AO28" s="72">
        <f>IF('[2]Cl Enr (2)'!AO28=0,"",EnrlAll!AO28/'[2]Cl Enr (2)'!AO28)</f>
        <v>1.0973559322033899</v>
      </c>
      <c r="AP28" s="72">
        <f>IF('[2]Cl Enr (2)'!AP28=0,"",EnrlAll!AP28/'[2]Cl Enr (2)'!AP28)</f>
        <v>1.3177379983726607</v>
      </c>
      <c r="AQ28" s="72">
        <f>IF('[2]Cl Enr (2)'!AQ28=0,"",EnrlAll!AQ28/'[2]Cl Enr (2)'!AQ28)</f>
        <v>1.3229317851959361</v>
      </c>
      <c r="AR28" s="72">
        <f>IF('[2]Cl Enr (2)'!AR28=0,"",EnrlAll!AR28/'[2]Cl Enr (2)'!AR28)</f>
        <v>1.3204833141542003</v>
      </c>
      <c r="AS28" s="72">
        <f>IF('[2]Cl Enr (2)'!AS28=0,"",EnrlAll!AS28/'[2]Cl Enr (2)'!AS28)</f>
        <v>1.1852796192418833</v>
      </c>
      <c r="AT28" s="72">
        <f>IF('[2]Cl Enr (2)'!AT28=0,"",EnrlAll!AT28/'[2]Cl Enr (2)'!AT28)</f>
        <v>1.1937071279451237</v>
      </c>
      <c r="AU28" s="72">
        <f>IF('[2]Cl Enr (2)'!AU28=0,"",EnrlAll!AU28/'[2]Cl Enr (2)'!AU28)</f>
        <v>1.1897688458177775</v>
      </c>
      <c r="AV28" s="72">
        <f>IF('[2]Cl Enr (2)'!AV28=0,"",EnrlAll!AV28/'[2]Cl Enr (2)'!AV28)</f>
        <v>1.0869112297065564</v>
      </c>
      <c r="AW28" s="72">
        <f>IF('[2]Cl Enr (2)'!AW28=0,"",EnrlAll!AW28/'[2]Cl Enr (2)'!AW28)</f>
        <v>1.0991493515548738</v>
      </c>
      <c r="AX28" s="72">
        <f>IF('[2]Cl Enr (2)'!AX28=0,"",EnrlAll!AX28/'[2]Cl Enr (2)'!AX28)</f>
        <v>1.0931335476145458</v>
      </c>
      <c r="AY28" s="72">
        <f>IF('[2]Cl Enr (2)'!AY28=0,"",EnrlAll!AY28/'[2]Cl Enr (2)'!AY28)</f>
        <v>1.0821661998132586</v>
      </c>
      <c r="AZ28" s="72">
        <f>IF('[2]Cl Enr (2)'!AZ28=0,"",EnrlAll!AZ28/'[2]Cl Enr (2)'!AZ28)</f>
        <v>1.234726688102894</v>
      </c>
      <c r="BA28" s="72">
        <f>IF('[2]Cl Enr (2)'!BA28=0,"",EnrlAll!BA28/'[2]Cl Enr (2)'!BA28)</f>
        <v>1.1590645982866403</v>
      </c>
      <c r="BB28" s="72">
        <f>IF('[2]Cl Enr (2)'!BB28=0,"",EnrlAll!BB28/'[2]Cl Enr (2)'!BB28)</f>
        <v>1.0155038759689923</v>
      </c>
      <c r="BC28" s="72">
        <f>IF('[2]Cl Enr (2)'!BC28=0,"",EnrlAll!BC28/'[2]Cl Enr (2)'!BC28)</f>
        <v>0.91720629047178537</v>
      </c>
      <c r="BD28" s="72">
        <f>IF('[2]Cl Enr (2)'!BD28=0,"",EnrlAll!BD28/'[2]Cl Enr (2)'!BD28)</f>
        <v>0.96363192579936541</v>
      </c>
      <c r="BE28" s="72">
        <f>IF('[2]Cl Enr (2)'!BE28=0,"",EnrlAll!BE28/'[2]Cl Enr (2)'!BE28)</f>
        <v>1.0505273485405935</v>
      </c>
      <c r="BF28" s="72">
        <f>IF('[2]Cl Enr (2)'!BF28=0,"",EnrlAll!BF28/'[2]Cl Enr (2)'!BF28)</f>
        <v>1.0765153261120073</v>
      </c>
      <c r="BG28" s="72">
        <f>IF('[2]Cl Enr (2)'!BG28=0,"",EnrlAll!BG28/'[2]Cl Enr (2)'!BG28)</f>
        <v>1.063925855513308</v>
      </c>
      <c r="BH28" s="72">
        <f>IF('[2]Cl Enr (2)'!BH28=0,"",EnrlAll!BH28/'[2]Cl Enr (2)'!BH28)</f>
        <v>1.0846797244035262</v>
      </c>
      <c r="BI28" s="72">
        <f>IF('[2]Cl Enr (2)'!BI28=0,"",EnrlAll!BI28/'[2]Cl Enr (2)'!BI28)</f>
        <v>1.0977235111356312</v>
      </c>
      <c r="BJ28" s="72">
        <f>IF('[2]Cl Enr (2)'!BJ28=0,"",EnrlAll!BJ28/'[2]Cl Enr (2)'!BJ28)</f>
        <v>1.0913174537502217</v>
      </c>
      <c r="BK28" s="57">
        <f t="shared" si="0"/>
        <v>1.0846797244035262</v>
      </c>
      <c r="BL28" s="57">
        <f t="shared" si="0"/>
        <v>1.0977235111356312</v>
      </c>
      <c r="BM28" s="57">
        <f t="shared" si="1"/>
        <v>2.1824032355391574</v>
      </c>
    </row>
    <row r="29" spans="1:65" s="58" customFormat="1" ht="18.75" customHeight="1" x14ac:dyDescent="0.25">
      <c r="A29" s="35">
        <v>24</v>
      </c>
      <c r="B29" s="36" t="s">
        <v>35</v>
      </c>
      <c r="C29" s="72">
        <f>IF('[2]Cl Enr (2)'!C29=0,"",EnrlAll!C29/'[2]Cl Enr (2)'!C29)</f>
        <v>1.2527919003660075</v>
      </c>
      <c r="D29" s="72">
        <f>IF('[2]Cl Enr (2)'!D29=0,"",EnrlAll!D29/'[2]Cl Enr (2)'!D29)</f>
        <v>1.0628274866785079</v>
      </c>
      <c r="E29" s="72">
        <f>IF('[2]Cl Enr (2)'!E29=0,"",EnrlAll!E29/'[2]Cl Enr (2)'!E29)</f>
        <v>1.1522117990043084</v>
      </c>
      <c r="F29" s="72">
        <f>IF('[2]Cl Enr (2)'!F29=0,"",EnrlAll!F29/'[2]Cl Enr (2)'!F29)</f>
        <v>0.98765705051224828</v>
      </c>
      <c r="G29" s="72">
        <f>IF('[2]Cl Enr (2)'!G29=0,"",EnrlAll!G29/'[2]Cl Enr (2)'!G29)</f>
        <v>0.98877132259549938</v>
      </c>
      <c r="H29" s="72">
        <f>IF('[2]Cl Enr (2)'!H29=0,"",EnrlAll!H29/'[2]Cl Enr (2)'!H29)</f>
        <v>0.9881978394768639</v>
      </c>
      <c r="I29" s="72">
        <f>IF('[2]Cl Enr (2)'!I29=0,"",EnrlAll!I29/'[2]Cl Enr (2)'!I29)</f>
        <v>0.99297145819159616</v>
      </c>
      <c r="J29" s="72">
        <f>IF('[2]Cl Enr (2)'!J29=0,"",EnrlAll!J29/'[2]Cl Enr (2)'!J29)</f>
        <v>0.99330368579069794</v>
      </c>
      <c r="K29" s="72">
        <f>IF('[2]Cl Enr (2)'!K29=0,"",EnrlAll!K29/'[2]Cl Enr (2)'!K29)</f>
        <v>0.99313318136548268</v>
      </c>
      <c r="L29" s="72">
        <f>IF('[2]Cl Enr (2)'!L29=0,"",EnrlAll!L29/'[2]Cl Enr (2)'!L29)</f>
        <v>0.98127537820757571</v>
      </c>
      <c r="M29" s="72">
        <f>IF('[2]Cl Enr (2)'!M29=0,"",EnrlAll!M29/'[2]Cl Enr (2)'!M29)</f>
        <v>0.98746889024545681</v>
      </c>
      <c r="N29" s="72">
        <f>IF('[2]Cl Enr (2)'!N29=0,"",EnrlAll!N29/'[2]Cl Enr (2)'!N29)</f>
        <v>0.98428402324442743</v>
      </c>
      <c r="O29" s="72">
        <f>IF('[2]Cl Enr (2)'!O29=0,"",EnrlAll!O29/'[2]Cl Enr (2)'!O29)</f>
        <v>0.98289776588811018</v>
      </c>
      <c r="P29" s="72">
        <f>IF('[2]Cl Enr (2)'!P29=0,"",EnrlAll!P29/'[2]Cl Enr (2)'!P29)</f>
        <v>0.98736393830773783</v>
      </c>
      <c r="Q29" s="72">
        <f>IF('[2]Cl Enr (2)'!Q29=0,"",EnrlAll!Q29/'[2]Cl Enr (2)'!Q29)</f>
        <v>0.98506361836476442</v>
      </c>
      <c r="R29" s="72">
        <f>IF('[2]Cl Enr (2)'!R29=0,"",EnrlAll!R29/'[2]Cl Enr (2)'!R29)</f>
        <v>0.97781295960636327</v>
      </c>
      <c r="S29" s="72">
        <f>IF('[2]Cl Enr (2)'!S29=0,"",EnrlAll!S29/'[2]Cl Enr (2)'!S29)</f>
        <v>0.97650966597439937</v>
      </c>
      <c r="T29" s="72">
        <f>IF('[2]Cl Enr (2)'!T29=0,"",EnrlAll!T29/'[2]Cl Enr (2)'!T29)</f>
        <v>0.97718125056975413</v>
      </c>
      <c r="U29" s="72">
        <f>IF('[2]Cl Enr (2)'!U29=0,"",EnrlAll!U29/'[2]Cl Enr (2)'!U29)</f>
        <v>0.98440092909826682</v>
      </c>
      <c r="V29" s="72">
        <f>IF('[2]Cl Enr (2)'!V29=0,"",EnrlAll!V29/'[2]Cl Enr (2)'!V29)</f>
        <v>0.98655500876002322</v>
      </c>
      <c r="W29" s="72">
        <f>IF('[2]Cl Enr (2)'!W29=0,"",EnrlAll!W29/'[2]Cl Enr (2)'!W29)</f>
        <v>0.98544671553188989</v>
      </c>
      <c r="X29" s="72">
        <f>IF('[2]Cl Enr (2)'!X29=0,"",EnrlAll!X29/'[2]Cl Enr (2)'!X29)</f>
        <v>1.0190722396105574</v>
      </c>
      <c r="Y29" s="72">
        <f>IF('[2]Cl Enr (2)'!Y29=0,"",EnrlAll!Y29/'[2]Cl Enr (2)'!Y29)</f>
        <v>1.0322841752506617</v>
      </c>
      <c r="Z29" s="72">
        <f>IF('[2]Cl Enr (2)'!Z29=0,"",EnrlAll!Z29/'[2]Cl Enr (2)'!Z29)</f>
        <v>1.0254376883106076</v>
      </c>
      <c r="AA29" s="72">
        <f>IF('[2]Cl Enr (2)'!AA29=0,"",EnrlAll!AA29/'[2]Cl Enr (2)'!AA29)</f>
        <v>0.96468939430227874</v>
      </c>
      <c r="AB29" s="72">
        <f>IF('[2]Cl Enr (2)'!AB29=0,"",EnrlAll!AB29/'[2]Cl Enr (2)'!AB29)</f>
        <v>0.97202030700751918</v>
      </c>
      <c r="AC29" s="72">
        <f>IF('[2]Cl Enr (2)'!AC29=0,"",EnrlAll!AC29/'[2]Cl Enr (2)'!AC29)</f>
        <v>0.96821438025943185</v>
      </c>
      <c r="AD29" s="72">
        <f>IF('[2]Cl Enr (2)'!AD29=0,"",EnrlAll!AD29/'[2]Cl Enr (2)'!AD29)</f>
        <v>0.969872587363522</v>
      </c>
      <c r="AE29" s="72">
        <f>IF('[2]Cl Enr (2)'!AE29=0,"",EnrlAll!AE29/'[2]Cl Enr (2)'!AE29)</f>
        <v>0.9671991162626038</v>
      </c>
      <c r="AF29" s="72">
        <f>IF('[2]Cl Enr (2)'!AF29=0,"",EnrlAll!AF29/'[2]Cl Enr (2)'!AF29)</f>
        <v>0.96858096899430435</v>
      </c>
      <c r="AG29" s="72">
        <f>IF('[2]Cl Enr (2)'!AG29=0,"",EnrlAll!AG29/'[2]Cl Enr (2)'!AG29)</f>
        <v>0.98428811800551497</v>
      </c>
      <c r="AH29" s="72">
        <f>IF('[2]Cl Enr (2)'!AH29=0,"",EnrlAll!AH29/'[2]Cl Enr (2)'!AH29)</f>
        <v>0.99015650485091711</v>
      </c>
      <c r="AI29" s="72">
        <f>IF('[2]Cl Enr (2)'!AI29=0,"",EnrlAll!AI29/'[2]Cl Enr (2)'!AI29)</f>
        <v>0.98711624216099514</v>
      </c>
      <c r="AJ29" s="72">
        <f>IF('[2]Cl Enr (2)'!AJ29=0,"",EnrlAll!AJ29/'[2]Cl Enr (2)'!AJ29)</f>
        <v>0.98435833629576963</v>
      </c>
      <c r="AK29" s="72">
        <f>IF('[2]Cl Enr (2)'!AK29=0,"",EnrlAll!AK29/'[2]Cl Enr (2)'!AK29)</f>
        <v>0.98790272118092326</v>
      </c>
      <c r="AL29" s="72">
        <f>IF('[2]Cl Enr (2)'!AL29=0,"",EnrlAll!AL29/'[2]Cl Enr (2)'!AL29)</f>
        <v>0.98607435225004492</v>
      </c>
      <c r="AM29" s="72">
        <f>IF('[2]Cl Enr (2)'!AM29=0,"",EnrlAll!AM29/'[2]Cl Enr (2)'!AM29)</f>
        <v>1.0199300096638566</v>
      </c>
      <c r="AN29" s="72">
        <f>IF('[2]Cl Enr (2)'!AN29=0,"",EnrlAll!AN29/'[2]Cl Enr (2)'!AN29)</f>
        <v>0.99894960117352105</v>
      </c>
      <c r="AO29" s="72">
        <f>IF('[2]Cl Enr (2)'!AO29=0,"",EnrlAll!AO29/'[2]Cl Enr (2)'!AO29)</f>
        <v>1.009691131137642</v>
      </c>
      <c r="AP29" s="72">
        <f>IF('[2]Cl Enr (2)'!AP29=0,"",EnrlAll!AP29/'[2]Cl Enr (2)'!AP29)</f>
        <v>0.99189098108597662</v>
      </c>
      <c r="AQ29" s="72">
        <f>IF('[2]Cl Enr (2)'!AQ29=0,"",EnrlAll!AQ29/'[2]Cl Enr (2)'!AQ29)</f>
        <v>0.98066498463690643</v>
      </c>
      <c r="AR29" s="72">
        <f>IF('[2]Cl Enr (2)'!AR29=0,"",EnrlAll!AR29/'[2]Cl Enr (2)'!AR29)</f>
        <v>0.9861936303295249</v>
      </c>
      <c r="AS29" s="72">
        <f>IF('[2]Cl Enr (2)'!AS29=0,"",EnrlAll!AS29/'[2]Cl Enr (2)'!AS29)</f>
        <v>1.0072335451683287</v>
      </c>
      <c r="AT29" s="72">
        <f>IF('[2]Cl Enr (2)'!AT29=0,"",EnrlAll!AT29/'[2]Cl Enr (2)'!AT29)</f>
        <v>0.99031564498919611</v>
      </c>
      <c r="AU29" s="72">
        <f>IF('[2]Cl Enr (2)'!AU29=0,"",EnrlAll!AU29/'[2]Cl Enr (2)'!AU29)</f>
        <v>0.99882474840021873</v>
      </c>
      <c r="AV29" s="72">
        <f>IF('[2]Cl Enr (2)'!AV29=0,"",EnrlAll!AV29/'[2]Cl Enr (2)'!AV29)</f>
        <v>0.9879151977814925</v>
      </c>
      <c r="AW29" s="72">
        <f>IF('[2]Cl Enr (2)'!AW29=0,"",EnrlAll!AW29/'[2]Cl Enr (2)'!AW29)</f>
        <v>0.98829453480862284</v>
      </c>
      <c r="AX29" s="72">
        <f>IF('[2]Cl Enr (2)'!AX29=0,"",EnrlAll!AX29/'[2]Cl Enr (2)'!AX29)</f>
        <v>0.98809963038712589</v>
      </c>
      <c r="AY29" s="72">
        <f>IF('[2]Cl Enr (2)'!AY29=0,"",EnrlAll!AY29/'[2]Cl Enr (2)'!AY29)</f>
        <v>1.0057236425335176</v>
      </c>
      <c r="AZ29" s="72">
        <f>IF('[2]Cl Enr (2)'!AZ29=0,"",EnrlAll!AZ29/'[2]Cl Enr (2)'!AZ29)</f>
        <v>0.9996130959042524</v>
      </c>
      <c r="BA29" s="72">
        <f>IF('[2]Cl Enr (2)'!BA29=0,"",EnrlAll!BA29/'[2]Cl Enr (2)'!BA29)</f>
        <v>1.0024439135568552</v>
      </c>
      <c r="BB29" s="72">
        <f>IF('[2]Cl Enr (2)'!BB29=0,"",EnrlAll!BB29/'[2]Cl Enr (2)'!BB29)</f>
        <v>1.0047556327869336</v>
      </c>
      <c r="BC29" s="72">
        <f>IF('[2]Cl Enr (2)'!BC29=0,"",EnrlAll!BC29/'[2]Cl Enr (2)'!BC29)</f>
        <v>1.0415640619091953</v>
      </c>
      <c r="BD29" s="72">
        <f>IF('[2]Cl Enr (2)'!BD29=0,"",EnrlAll!BD29/'[2]Cl Enr (2)'!BD29)</f>
        <v>1.0245319803471011</v>
      </c>
      <c r="BE29" s="72">
        <f>IF('[2]Cl Enr (2)'!BE29=0,"",EnrlAll!BE29/'[2]Cl Enr (2)'!BE29)</f>
        <v>1.0052386409848793</v>
      </c>
      <c r="BF29" s="72">
        <f>IF('[2]Cl Enr (2)'!BF29=0,"",EnrlAll!BF29/'[2]Cl Enr (2)'!BF29)</f>
        <v>1.0206547689247727</v>
      </c>
      <c r="BG29" s="72">
        <f>IF('[2]Cl Enr (2)'!BG29=0,"",EnrlAll!BG29/'[2]Cl Enr (2)'!BG29)</f>
        <v>1.013517191327225</v>
      </c>
      <c r="BH29" s="72">
        <f>IF('[2]Cl Enr (2)'!BH29=0,"",EnrlAll!BH29/'[2]Cl Enr (2)'!BH29)</f>
        <v>0.98933301058635315</v>
      </c>
      <c r="BI29" s="72">
        <f>IF('[2]Cl Enr (2)'!BI29=0,"",EnrlAll!BI29/'[2]Cl Enr (2)'!BI29)</f>
        <v>0.99148191828650667</v>
      </c>
      <c r="BJ29" s="72">
        <f>IF('[2]Cl Enr (2)'!BJ29=0,"",EnrlAll!BJ29/'[2]Cl Enr (2)'!BJ29)</f>
        <v>0.99038763180017408</v>
      </c>
      <c r="BK29" s="57">
        <f t="shared" si="0"/>
        <v>2.2421249109523607</v>
      </c>
      <c r="BL29" s="57">
        <f t="shared" si="0"/>
        <v>2.0543094049650144</v>
      </c>
      <c r="BM29" s="57">
        <f t="shared" si="1"/>
        <v>4.2964343159173755</v>
      </c>
    </row>
    <row r="30" spans="1:65" s="58" customFormat="1" ht="18.75" customHeight="1" x14ac:dyDescent="0.25">
      <c r="A30" s="35">
        <v>25</v>
      </c>
      <c r="B30" s="36" t="s">
        <v>36</v>
      </c>
      <c r="C30" s="72">
        <f>IF('[2]Cl Enr (2)'!C30=0,"",EnrlAll!C30/'[2]Cl Enr (2)'!C30)</f>
        <v>0.80957538994800693</v>
      </c>
      <c r="D30" s="72">
        <f>IF('[2]Cl Enr (2)'!D30=0,"",EnrlAll!D30/'[2]Cl Enr (2)'!D30)</f>
        <v>0.79331462107680528</v>
      </c>
      <c r="E30" s="72">
        <f>IF('[2]Cl Enr (2)'!E30=0,"",EnrlAll!E30/'[2]Cl Enr (2)'!E30)</f>
        <v>0.80210896309314583</v>
      </c>
      <c r="F30" s="72">
        <f>IF('[2]Cl Enr (2)'!F30=0,"",EnrlAll!F30/'[2]Cl Enr (2)'!F30)</f>
        <v>0.84604207596594627</v>
      </c>
      <c r="G30" s="72">
        <f>IF('[2]Cl Enr (2)'!G30=0,"",EnrlAll!G30/'[2]Cl Enr (2)'!G30)</f>
        <v>0.83671477079796264</v>
      </c>
      <c r="H30" s="72">
        <f>IF('[2]Cl Enr (2)'!H30=0,"",EnrlAll!H30/'[2]Cl Enr (2)'!H30)</f>
        <v>0.84146316052675441</v>
      </c>
      <c r="I30" s="72">
        <f>IF('[2]Cl Enr (2)'!I30=0,"",EnrlAll!I30/'[2]Cl Enr (2)'!I30)</f>
        <v>0.93933609572140231</v>
      </c>
      <c r="J30" s="72">
        <f>IF('[2]Cl Enr (2)'!J30=0,"",EnrlAll!J30/'[2]Cl Enr (2)'!J30)</f>
        <v>0.95272289156626511</v>
      </c>
      <c r="K30" s="72">
        <f>IF('[2]Cl Enr (2)'!K30=0,"",EnrlAll!K30/'[2]Cl Enr (2)'!K30)</f>
        <v>0.94591394539297635</v>
      </c>
      <c r="L30" s="72">
        <f>IF('[2]Cl Enr (2)'!L30=0,"",EnrlAll!L30/'[2]Cl Enr (2)'!L30)</f>
        <v>0.85982499729934103</v>
      </c>
      <c r="M30" s="72">
        <f>IF('[2]Cl Enr (2)'!M30=0,"",EnrlAll!M30/'[2]Cl Enr (2)'!M30)</f>
        <v>0.88145161290322582</v>
      </c>
      <c r="N30" s="72">
        <f>IF('[2]Cl Enr (2)'!N30=0,"",EnrlAll!N30/'[2]Cl Enr (2)'!N30)</f>
        <v>0.870290461058148</v>
      </c>
      <c r="O30" s="72">
        <f>IF('[2]Cl Enr (2)'!O30=0,"",EnrlAll!O30/'[2]Cl Enr (2)'!O30)</f>
        <v>0.91772008002910144</v>
      </c>
      <c r="P30" s="72">
        <f>IF('[2]Cl Enr (2)'!P30=0,"",EnrlAll!P30/'[2]Cl Enr (2)'!P30)</f>
        <v>0.92173598553345393</v>
      </c>
      <c r="Q30" s="72">
        <f>IF('[2]Cl Enr (2)'!Q30=0,"",EnrlAll!Q30/'[2]Cl Enr (2)'!Q30)</f>
        <v>0.91966908107981604</v>
      </c>
      <c r="R30" s="72">
        <f>IF('[2]Cl Enr (2)'!R30=0,"",EnrlAll!R30/'[2]Cl Enr (2)'!R30)</f>
        <v>0.85788764825998176</v>
      </c>
      <c r="S30" s="72">
        <f>IF('[2]Cl Enr (2)'!S30=0,"",EnrlAll!S30/'[2]Cl Enr (2)'!S30)</f>
        <v>0.87707478552778817</v>
      </c>
      <c r="T30" s="72">
        <f>IF('[2]Cl Enr (2)'!T30=0,"",EnrlAll!T30/'[2]Cl Enr (2)'!T30)</f>
        <v>0.86714269650286746</v>
      </c>
      <c r="U30" s="72">
        <f>IF('[2]Cl Enr (2)'!U30=0,"",EnrlAll!U30/'[2]Cl Enr (2)'!U30)</f>
        <v>0.88261698630136987</v>
      </c>
      <c r="V30" s="72">
        <f>IF('[2]Cl Enr (2)'!V30=0,"",EnrlAll!V30/'[2]Cl Enr (2)'!V30)</f>
        <v>0.89223211686253123</v>
      </c>
      <c r="W30" s="72">
        <f>IF('[2]Cl Enr (2)'!W30=0,"",EnrlAll!W30/'[2]Cl Enr (2)'!W30)</f>
        <v>0.88729764507914222</v>
      </c>
      <c r="X30" s="72">
        <f>IF('[2]Cl Enr (2)'!X30=0,"",EnrlAll!X30/'[2]Cl Enr (2)'!X30)</f>
        <v>0.94910386285205384</v>
      </c>
      <c r="Y30" s="72">
        <f>IF('[2]Cl Enr (2)'!Y30=0,"",EnrlAll!Y30/'[2]Cl Enr (2)'!Y30)</f>
        <v>0.93960011108025554</v>
      </c>
      <c r="Z30" s="72">
        <f>IF('[2]Cl Enr (2)'!Z30=0,"",EnrlAll!Z30/'[2]Cl Enr (2)'!Z30)</f>
        <v>0.94444381404109978</v>
      </c>
      <c r="AA30" s="72">
        <f>IF('[2]Cl Enr (2)'!AA30=0,"",EnrlAll!AA30/'[2]Cl Enr (2)'!AA30)</f>
        <v>1.0006354117744565</v>
      </c>
      <c r="AB30" s="72">
        <f>IF('[2]Cl Enr (2)'!AB30=0,"",EnrlAll!AB30/'[2]Cl Enr (2)'!AB30)</f>
        <v>1.029055619930475</v>
      </c>
      <c r="AC30" s="72">
        <f>IF('[2]Cl Enr (2)'!AC30=0,"",EnrlAll!AC30/'[2]Cl Enr (2)'!AC30)</f>
        <v>1.0145085340158662</v>
      </c>
      <c r="AD30" s="72">
        <f>IF('[2]Cl Enr (2)'!AD30=0,"",EnrlAll!AD30/'[2]Cl Enr (2)'!AD30)</f>
        <v>1.0161306251440234</v>
      </c>
      <c r="AE30" s="72">
        <f>IF('[2]Cl Enr (2)'!AE30=0,"",EnrlAll!AE30/'[2]Cl Enr (2)'!AE30)</f>
        <v>0.99192207964895951</v>
      </c>
      <c r="AF30" s="72">
        <f>IF('[2]Cl Enr (2)'!AF30=0,"",EnrlAll!AF30/'[2]Cl Enr (2)'!AF30)</f>
        <v>1.0040854132552639</v>
      </c>
      <c r="AG30" s="72">
        <f>IF('[2]Cl Enr (2)'!AG30=0,"",EnrlAll!AG30/'[2]Cl Enr (2)'!AG30)</f>
        <v>0.98409708581115629</v>
      </c>
      <c r="AH30" s="72">
        <f>IF('[2]Cl Enr (2)'!AH30=0,"",EnrlAll!AH30/'[2]Cl Enr (2)'!AH30)</f>
        <v>0.98284081844658389</v>
      </c>
      <c r="AI30" s="72">
        <f>IF('[2]Cl Enr (2)'!AI30=0,"",EnrlAll!AI30/'[2]Cl Enr (2)'!AI30)</f>
        <v>0.98347947816491343</v>
      </c>
      <c r="AJ30" s="72">
        <f>IF('[2]Cl Enr (2)'!AJ30=0,"",EnrlAll!AJ30/'[2]Cl Enr (2)'!AJ30)</f>
        <v>0.91593102757836842</v>
      </c>
      <c r="AK30" s="72">
        <f>IF('[2]Cl Enr (2)'!AK30=0,"",EnrlAll!AK30/'[2]Cl Enr (2)'!AK30)</f>
        <v>0.92236393639826653</v>
      </c>
      <c r="AL30" s="72">
        <f>IF('[2]Cl Enr (2)'!AL30=0,"",EnrlAll!AL30/'[2]Cl Enr (2)'!AL30)</f>
        <v>0.91907281954870224</v>
      </c>
      <c r="AM30" s="72">
        <f>IF('[2]Cl Enr (2)'!AM30=0,"",EnrlAll!AM30/'[2]Cl Enr (2)'!AM30)</f>
        <v>1.0461126696978491</v>
      </c>
      <c r="AN30" s="72">
        <f>IF('[2]Cl Enr (2)'!AN30=0,"",EnrlAll!AN30/'[2]Cl Enr (2)'!AN30)</f>
        <v>1.0749675140772332</v>
      </c>
      <c r="AO30" s="72">
        <f>IF('[2]Cl Enr (2)'!AO30=0,"",EnrlAll!AO30/'[2]Cl Enr (2)'!AO30)</f>
        <v>1.0603041426324069</v>
      </c>
      <c r="AP30" s="72">
        <f>IF('[2]Cl Enr (2)'!AP30=0,"",EnrlAll!AP30/'[2]Cl Enr (2)'!AP30)</f>
        <v>1.0741491428088843</v>
      </c>
      <c r="AQ30" s="72">
        <f>IF('[2]Cl Enr (2)'!AQ30=0,"",EnrlAll!AQ30/'[2]Cl Enr (2)'!AQ30)</f>
        <v>1.0762593178224531</v>
      </c>
      <c r="AR30" s="72">
        <f>IF('[2]Cl Enr (2)'!AR30=0,"",EnrlAll!AR30/'[2]Cl Enr (2)'!AR30)</f>
        <v>1.0751686055394285</v>
      </c>
      <c r="AS30" s="72">
        <f>IF('[2]Cl Enr (2)'!AS30=0,"",EnrlAll!AS30/'[2]Cl Enr (2)'!AS30)</f>
        <v>1.058252427184466</v>
      </c>
      <c r="AT30" s="72">
        <f>IF('[2]Cl Enr (2)'!AT30=0,"",EnrlAll!AT30/'[2]Cl Enr (2)'!AT30)</f>
        <v>1.0755158395336351</v>
      </c>
      <c r="AU30" s="72">
        <f>IF('[2]Cl Enr (2)'!AU30=0,"",EnrlAll!AU30/'[2]Cl Enr (2)'!AU30)</f>
        <v>1.066678522290132</v>
      </c>
      <c r="AV30" s="72">
        <f>IF('[2]Cl Enr (2)'!AV30=0,"",EnrlAll!AV30/'[2]Cl Enr (2)'!AV30)</f>
        <v>0.93567195104322265</v>
      </c>
      <c r="AW30" s="72">
        <f>IF('[2]Cl Enr (2)'!AW30=0,"",EnrlAll!AW30/'[2]Cl Enr (2)'!AW30)</f>
        <v>0.94358487908957811</v>
      </c>
      <c r="AX30" s="72">
        <f>IF('[2]Cl Enr (2)'!AX30=0,"",EnrlAll!AX30/'[2]Cl Enr (2)'!AX30)</f>
        <v>0.93953624166299021</v>
      </c>
      <c r="AY30" s="72">
        <f>IF('[2]Cl Enr (2)'!AY30=0,"",EnrlAll!AY30/'[2]Cl Enr (2)'!AY30)</f>
        <v>1.1561167859728143</v>
      </c>
      <c r="AZ30" s="72">
        <f>IF('[2]Cl Enr (2)'!AZ30=0,"",EnrlAll!AZ30/'[2]Cl Enr (2)'!AZ30)</f>
        <v>1.153660939039072</v>
      </c>
      <c r="BA30" s="72">
        <f>IF('[2]Cl Enr (2)'!BA30=0,"",EnrlAll!BA30/'[2]Cl Enr (2)'!BA30)</f>
        <v>1.155076495132128</v>
      </c>
      <c r="BB30" s="72">
        <f>IF('[2]Cl Enr (2)'!BB30=0,"",EnrlAll!BB30/'[2]Cl Enr (2)'!BB30)</f>
        <v>1.0394555320518717</v>
      </c>
      <c r="BC30" s="72">
        <f>IF('[2]Cl Enr (2)'!BC30=0,"",EnrlAll!BC30/'[2]Cl Enr (2)'!BC30)</f>
        <v>0.9951783992285439</v>
      </c>
      <c r="BD30" s="72">
        <f>IF('[2]Cl Enr (2)'!BD30=0,"",EnrlAll!BD30/'[2]Cl Enr (2)'!BD30)</f>
        <v>1.0202931816996192</v>
      </c>
      <c r="BE30" s="72">
        <f>IF('[2]Cl Enr (2)'!BE30=0,"",EnrlAll!BE30/'[2]Cl Enr (2)'!BE30)</f>
        <v>1.1016905517892388</v>
      </c>
      <c r="BF30" s="72">
        <f>IF('[2]Cl Enr (2)'!BF30=0,"",EnrlAll!BF30/'[2]Cl Enr (2)'!BF30)</f>
        <v>1.0782424138128837</v>
      </c>
      <c r="BG30" s="72">
        <f>IF('[2]Cl Enr (2)'!BG30=0,"",EnrlAll!BG30/'[2]Cl Enr (2)'!BG30)</f>
        <v>1.0916566435111319</v>
      </c>
      <c r="BH30" s="72">
        <f>IF('[2]Cl Enr (2)'!BH30=0,"",EnrlAll!BH30/'[2]Cl Enr (2)'!BH30)</f>
        <v>0.94493705895170887</v>
      </c>
      <c r="BI30" s="72">
        <f>IF('[2]Cl Enr (2)'!BI30=0,"",EnrlAll!BI30/'[2]Cl Enr (2)'!BI30)</f>
        <v>0.94954620022042424</v>
      </c>
      <c r="BJ30" s="72">
        <f>IF('[2]Cl Enr (2)'!BJ30=0,"",EnrlAll!BJ30/'[2]Cl Enr (2)'!BJ30)</f>
        <v>0.94717395510716673</v>
      </c>
      <c r="BK30" s="57">
        <f t="shared" si="0"/>
        <v>1.7545124488997157</v>
      </c>
      <c r="BL30" s="57">
        <f t="shared" si="0"/>
        <v>1.7428608212972296</v>
      </c>
      <c r="BM30" s="57">
        <f t="shared" si="1"/>
        <v>3.4973732701969453</v>
      </c>
    </row>
    <row r="31" spans="1:65" s="58" customFormat="1" ht="18.75" customHeight="1" x14ac:dyDescent="0.25">
      <c r="A31" s="35">
        <v>26</v>
      </c>
      <c r="B31" s="36" t="s">
        <v>37</v>
      </c>
      <c r="C31" s="72" t="str">
        <f>IF('[2]Cl Enr (2)'!C31=0,"",EnrlAll!C31/'[2]Cl Enr (2)'!C31)</f>
        <v/>
      </c>
      <c r="D31" s="72" t="str">
        <f>IF('[2]Cl Enr (2)'!D31=0,"",EnrlAll!D31/'[2]Cl Enr (2)'!D31)</f>
        <v/>
      </c>
      <c r="E31" s="72" t="str">
        <f>IF('[2]Cl Enr (2)'!E31=0,"",EnrlAll!E31/'[2]Cl Enr (2)'!E31)</f>
        <v/>
      </c>
      <c r="F31" s="72">
        <f>IF('[2]Cl Enr (2)'!F31=0,"",EnrlAll!F31/'[2]Cl Enr (2)'!F31)</f>
        <v>1.1954864021545528</v>
      </c>
      <c r="G31" s="72">
        <f>IF('[2]Cl Enr (2)'!G31=0,"",EnrlAll!G31/'[2]Cl Enr (2)'!G31)</f>
        <v>1.1321645091748227</v>
      </c>
      <c r="H31" s="72">
        <f>IF('[2]Cl Enr (2)'!H31=0,"",EnrlAll!H31/'[2]Cl Enr (2)'!H31)</f>
        <v>1.1641104044496211</v>
      </c>
      <c r="I31" s="72">
        <f>IF('[2]Cl Enr (2)'!I31=0,"",EnrlAll!I31/'[2]Cl Enr (2)'!I31)</f>
        <v>1.1512867874532973</v>
      </c>
      <c r="J31" s="72">
        <f>IF('[2]Cl Enr (2)'!J31=0,"",EnrlAll!J31/'[2]Cl Enr (2)'!J31)</f>
        <v>1.1303662380834114</v>
      </c>
      <c r="K31" s="72">
        <f>IF('[2]Cl Enr (2)'!K31=0,"",EnrlAll!K31/'[2]Cl Enr (2)'!K31)</f>
        <v>1.1408769500543856</v>
      </c>
      <c r="L31" s="72">
        <f>IF('[2]Cl Enr (2)'!L31=0,"",EnrlAll!L31/'[2]Cl Enr (2)'!L31)</f>
        <v>1.1582142854416382</v>
      </c>
      <c r="M31" s="72">
        <f>IF('[2]Cl Enr (2)'!M31=0,"",EnrlAll!M31/'[2]Cl Enr (2)'!M31)</f>
        <v>1.1305846355168963</v>
      </c>
      <c r="N31" s="72">
        <f>IF('[2]Cl Enr (2)'!N31=0,"",EnrlAll!N31/'[2]Cl Enr (2)'!N31)</f>
        <v>1.1444566840947532</v>
      </c>
      <c r="O31" s="72">
        <f>IF('[2]Cl Enr (2)'!O31=0,"",EnrlAll!O31/'[2]Cl Enr (2)'!O31)</f>
        <v>1.1682497560850313</v>
      </c>
      <c r="P31" s="72">
        <f>IF('[2]Cl Enr (2)'!P31=0,"",EnrlAll!P31/'[2]Cl Enr (2)'!P31)</f>
        <v>1.1302530345806197</v>
      </c>
      <c r="Q31" s="72">
        <f>IF('[2]Cl Enr (2)'!Q31=0,"",EnrlAll!Q31/'[2]Cl Enr (2)'!Q31)</f>
        <v>1.1497211016433679</v>
      </c>
      <c r="R31" s="72">
        <f>IF('[2]Cl Enr (2)'!R31=0,"",EnrlAll!R31/'[2]Cl Enr (2)'!R31)</f>
        <v>1.167355486952707</v>
      </c>
      <c r="S31" s="72">
        <f>IF('[2]Cl Enr (2)'!S31=0,"",EnrlAll!S31/'[2]Cl Enr (2)'!S31)</f>
        <v>1.130146689869981</v>
      </c>
      <c r="T31" s="72">
        <f>IF('[2]Cl Enr (2)'!T31=0,"",EnrlAll!T31/'[2]Cl Enr (2)'!T31)</f>
        <v>1.14995140906483</v>
      </c>
      <c r="U31" s="72">
        <f>IF('[2]Cl Enr (2)'!U31=0,"",EnrlAll!U31/'[2]Cl Enr (2)'!U31)</f>
        <v>1.1685335810623751</v>
      </c>
      <c r="V31" s="72">
        <f>IF('[2]Cl Enr (2)'!V31=0,"",EnrlAll!V31/'[2]Cl Enr (2)'!V31)</f>
        <v>1.1307605419757416</v>
      </c>
      <c r="W31" s="72">
        <f>IF('[2]Cl Enr (2)'!W31=0,"",EnrlAll!W31/'[2]Cl Enr (2)'!W31)</f>
        <v>1.150012532950093</v>
      </c>
      <c r="X31" s="72">
        <f>IF('[2]Cl Enr (2)'!X31=0,"",EnrlAll!X31/'[2]Cl Enr (2)'!X31)</f>
        <v>1.1432668355747868</v>
      </c>
      <c r="Y31" s="72">
        <f>IF('[2]Cl Enr (2)'!Y31=0,"",EnrlAll!Y31/'[2]Cl Enr (2)'!Y31)</f>
        <v>1.1114286806980864</v>
      </c>
      <c r="Z31" s="72">
        <f>IF('[2]Cl Enr (2)'!Z31=0,"",EnrlAll!Z31/'[2]Cl Enr (2)'!Z31)</f>
        <v>1.1283657480524021</v>
      </c>
      <c r="AA31" s="72">
        <f>IF('[2]Cl Enr (2)'!AA31=0,"",EnrlAll!AA31/'[2]Cl Enr (2)'!AA31)</f>
        <v>1.1176507288397315</v>
      </c>
      <c r="AB31" s="72">
        <f>IF('[2]Cl Enr (2)'!AB31=0,"",EnrlAll!AB31/'[2]Cl Enr (2)'!AB31)</f>
        <v>1.1420596146095221</v>
      </c>
      <c r="AC31" s="72">
        <f>IF('[2]Cl Enr (2)'!AC31=0,"",EnrlAll!AC31/'[2]Cl Enr (2)'!AC31)</f>
        <v>1.1284214297703123</v>
      </c>
      <c r="AD31" s="72">
        <f>IF('[2]Cl Enr (2)'!AD31=0,"",EnrlAll!AD31/'[2]Cl Enr (2)'!AD31)</f>
        <v>1.0893608561094921</v>
      </c>
      <c r="AE31" s="72">
        <f>IF('[2]Cl Enr (2)'!AE31=0,"",EnrlAll!AE31/'[2]Cl Enr (2)'!AE31)</f>
        <v>1.1783304422050696</v>
      </c>
      <c r="AF31" s="72">
        <f>IF('[2]Cl Enr (2)'!AF31=0,"",EnrlAll!AF31/'[2]Cl Enr (2)'!AF31)</f>
        <v>1.1285922621038234</v>
      </c>
      <c r="AG31" s="72">
        <f>IF('[2]Cl Enr (2)'!AG31=0,"",EnrlAll!AG31/'[2]Cl Enr (2)'!AG31)</f>
        <v>1.1171605900026937</v>
      </c>
      <c r="AH31" s="72">
        <f>IF('[2]Cl Enr (2)'!AH31=0,"",EnrlAll!AH31/'[2]Cl Enr (2)'!AH31)</f>
        <v>1.142229131529646</v>
      </c>
      <c r="AI31" s="72">
        <f>IF('[2]Cl Enr (2)'!AI31=0,"",EnrlAll!AI31/'[2]Cl Enr (2)'!AI31)</f>
        <v>1.128456628294948</v>
      </c>
      <c r="AJ31" s="72">
        <f>IF('[2]Cl Enr (2)'!AJ31=0,"",EnrlAll!AJ31/'[2]Cl Enr (2)'!AJ31)</f>
        <v>1.1536363292908685</v>
      </c>
      <c r="AK31" s="72">
        <f>IF('[2]Cl Enr (2)'!AK31=0,"",EnrlAll!AK31/'[2]Cl Enr (2)'!AK31)</f>
        <v>1.1337225209380442</v>
      </c>
      <c r="AL31" s="72">
        <f>IF('[2]Cl Enr (2)'!AL31=0,"",EnrlAll!AL31/'[2]Cl Enr (2)'!AL31)</f>
        <v>1.1440894349593342</v>
      </c>
      <c r="AM31" s="72">
        <f>IF('[2]Cl Enr (2)'!AM31=0,"",EnrlAll!AM31/'[2]Cl Enr (2)'!AM31)</f>
        <v>0.94254246573595502</v>
      </c>
      <c r="AN31" s="72">
        <f>IF('[2]Cl Enr (2)'!AN31=0,"",EnrlAll!AN31/'[2]Cl Enr (2)'!AN31)</f>
        <v>0.93921220560564822</v>
      </c>
      <c r="AO31" s="72">
        <f>IF('[2]Cl Enr (2)'!AO31=0,"",EnrlAll!AO31/'[2]Cl Enr (2)'!AO31)</f>
        <v>0.94112750252808397</v>
      </c>
      <c r="AP31" s="72">
        <f>IF('[2]Cl Enr (2)'!AP31=0,"",EnrlAll!AP31/'[2]Cl Enr (2)'!AP31)</f>
        <v>0.94120591397732201</v>
      </c>
      <c r="AQ31" s="72">
        <f>IF('[2]Cl Enr (2)'!AQ31=0,"",EnrlAll!AQ31/'[2]Cl Enr (2)'!AQ31)</f>
        <v>0.94109992912617835</v>
      </c>
      <c r="AR31" s="72">
        <f>IF('[2]Cl Enr (2)'!AR31=0,"",EnrlAll!AR31/'[2]Cl Enr (2)'!AR31)</f>
        <v>0.9411609718259657</v>
      </c>
      <c r="AS31" s="72">
        <f>IF('[2]Cl Enr (2)'!AS31=0,"",EnrlAll!AS31/'[2]Cl Enr (2)'!AS31)</f>
        <v>0.94188280434892002</v>
      </c>
      <c r="AT31" s="72">
        <f>IF('[2]Cl Enr (2)'!AT31=0,"",EnrlAll!AT31/'[2]Cl Enr (2)'!AT31)</f>
        <v>0.94014228276373157</v>
      </c>
      <c r="AU31" s="72">
        <f>IF('[2]Cl Enr (2)'!AU31=0,"",EnrlAll!AU31/'[2]Cl Enr (2)'!AU31)</f>
        <v>0.9411440092829676</v>
      </c>
      <c r="AV31" s="72">
        <f>IF('[2]Cl Enr (2)'!AV31=0,"",EnrlAll!AV31/'[2]Cl Enr (2)'!AV31)</f>
        <v>1.1174000202718164</v>
      </c>
      <c r="AW31" s="72">
        <f>IF('[2]Cl Enr (2)'!AW31=0,"",EnrlAll!AW31/'[2]Cl Enr (2)'!AW31)</f>
        <v>1.1062566364030295</v>
      </c>
      <c r="AX31" s="72">
        <f>IF('[2]Cl Enr (2)'!AX31=0,"",EnrlAll!AX31/'[2]Cl Enr (2)'!AX31)</f>
        <v>1.1121541055356934</v>
      </c>
      <c r="AY31" s="72">
        <f>IF('[2]Cl Enr (2)'!AY31=0,"",EnrlAll!AY31/'[2]Cl Enr (2)'!AY31)</f>
        <v>1.1459592073263414</v>
      </c>
      <c r="AZ31" s="72">
        <f>IF('[2]Cl Enr (2)'!AZ31=0,"",EnrlAll!AZ31/'[2]Cl Enr (2)'!AZ31)</f>
        <v>1.0482774409498548</v>
      </c>
      <c r="BA31" s="72">
        <f>IF('[2]Cl Enr (2)'!BA31=0,"",EnrlAll!BA31/'[2]Cl Enr (2)'!BA31)</f>
        <v>1.1040284058253902</v>
      </c>
      <c r="BB31" s="72">
        <f>IF('[2]Cl Enr (2)'!BB31=0,"",EnrlAll!BB31/'[2]Cl Enr (2)'!BB31)</f>
        <v>1.0706644047855203</v>
      </c>
      <c r="BC31" s="72">
        <f>IF('[2]Cl Enr (2)'!BC31=0,"",EnrlAll!BC31/'[2]Cl Enr (2)'!BC31)</f>
        <v>0.979394101080165</v>
      </c>
      <c r="BD31" s="72">
        <f>IF('[2]Cl Enr (2)'!BD31=0,"",EnrlAll!BD31/'[2]Cl Enr (2)'!BD31)</f>
        <v>1.0314856265372252</v>
      </c>
      <c r="BE31" s="72">
        <f>IF('[2]Cl Enr (2)'!BE31=0,"",EnrlAll!BE31/'[2]Cl Enr (2)'!BE31)</f>
        <v>1.1075446500757886</v>
      </c>
      <c r="BF31" s="72">
        <f>IF('[2]Cl Enr (2)'!BF31=0,"",EnrlAll!BF31/'[2]Cl Enr (2)'!BF31)</f>
        <v>1.0131338191008403</v>
      </c>
      <c r="BG31" s="72">
        <f>IF('[2]Cl Enr (2)'!BG31=0,"",EnrlAll!BG31/'[2]Cl Enr (2)'!BG31)</f>
        <v>1.0670178453105434</v>
      </c>
      <c r="BH31" s="72">
        <f>IF('[2]Cl Enr (2)'!BH31=0,"",EnrlAll!BH31/'[2]Cl Enr (2)'!BH31)</f>
        <v>1.1166769757023249</v>
      </c>
      <c r="BI31" s="72">
        <f>IF('[2]Cl Enr (2)'!BI31=0,"",EnrlAll!BI31/'[2]Cl Enr (2)'!BI31)</f>
        <v>1.1004137827162306</v>
      </c>
      <c r="BJ31" s="72">
        <f>IF('[2]Cl Enr (2)'!BJ31=0,"",EnrlAll!BJ31/'[2]Cl Enr (2)'!BJ31)</f>
        <v>1.10906700106094</v>
      </c>
      <c r="BK31" s="57" t="e">
        <f t="shared" si="0"/>
        <v>#VALUE!</v>
      </c>
      <c r="BL31" s="57" t="e">
        <f t="shared" si="0"/>
        <v>#VALUE!</v>
      </c>
      <c r="BM31" s="57" t="e">
        <f t="shared" si="1"/>
        <v>#VALUE!</v>
      </c>
    </row>
    <row r="32" spans="1:65" s="58" customFormat="1" ht="18.75" customHeight="1" x14ac:dyDescent="0.25">
      <c r="A32" s="35">
        <v>27</v>
      </c>
      <c r="B32" s="36" t="s">
        <v>38</v>
      </c>
      <c r="C32" s="72" t="str">
        <f>IF('[2]Cl Enr (2)'!C32=0,"",EnrlAll!C32/'[2]Cl Enr (2)'!C32)</f>
        <v/>
      </c>
      <c r="D32" s="72" t="str">
        <f>IF('[2]Cl Enr (2)'!D32=0,"",EnrlAll!D32/'[2]Cl Enr (2)'!D32)</f>
        <v/>
      </c>
      <c r="E32" s="72" t="str">
        <f>IF('[2]Cl Enr (2)'!E32=0,"",EnrlAll!E32/'[2]Cl Enr (2)'!E32)</f>
        <v/>
      </c>
      <c r="F32" s="72">
        <f>IF('[2]Cl Enr (2)'!F32=0,"",EnrlAll!F32/'[2]Cl Enr (2)'!F32)</f>
        <v>1.0433477878330819</v>
      </c>
      <c r="G32" s="72">
        <f>IF('[2]Cl Enr (2)'!G32=0,"",EnrlAll!G32/'[2]Cl Enr (2)'!G32)</f>
        <v>1.1201612057208798</v>
      </c>
      <c r="H32" s="72">
        <f>IF('[2]Cl Enr (2)'!H32=0,"",EnrlAll!H32/'[2]Cl Enr (2)'!H32)</f>
        <v>1.0797032488704259</v>
      </c>
      <c r="I32" s="72">
        <f>IF('[2]Cl Enr (2)'!I32=0,"",EnrlAll!I32/'[2]Cl Enr (2)'!I32)</f>
        <v>0.99533480168571475</v>
      </c>
      <c r="J32" s="72">
        <f>IF('[2]Cl Enr (2)'!J32=0,"",EnrlAll!J32/'[2]Cl Enr (2)'!J32)</f>
        <v>0.97747747747747749</v>
      </c>
      <c r="K32" s="72">
        <f>IF('[2]Cl Enr (2)'!K32=0,"",EnrlAll!K32/'[2]Cl Enr (2)'!K32)</f>
        <v>0.98676802309843903</v>
      </c>
      <c r="L32" s="72">
        <f>IF('[2]Cl Enr (2)'!L32=0,"",EnrlAll!L32/'[2]Cl Enr (2)'!L32)</f>
        <v>0.98447171634047725</v>
      </c>
      <c r="M32" s="72">
        <f>IF('[2]Cl Enr (2)'!M32=0,"",EnrlAll!M32/'[2]Cl Enr (2)'!M32)</f>
        <v>0.94203922455208278</v>
      </c>
      <c r="N32" s="72">
        <f>IF('[2]Cl Enr (2)'!N32=0,"",EnrlAll!N32/'[2]Cl Enr (2)'!N32)</f>
        <v>0.96380428897840831</v>
      </c>
      <c r="O32" s="72">
        <f>IF('[2]Cl Enr (2)'!O32=0,"",EnrlAll!O32/'[2]Cl Enr (2)'!O32)</f>
        <v>0.96315209772704513</v>
      </c>
      <c r="P32" s="72">
        <f>IF('[2]Cl Enr (2)'!P32=0,"",EnrlAll!P32/'[2]Cl Enr (2)'!P32)</f>
        <v>0.93971990294044594</v>
      </c>
      <c r="Q32" s="72">
        <f>IF('[2]Cl Enr (2)'!Q32=0,"",EnrlAll!Q32/'[2]Cl Enr (2)'!Q32)</f>
        <v>0.95171883375672972</v>
      </c>
      <c r="R32" s="72">
        <f>IF('[2]Cl Enr (2)'!R32=0,"",EnrlAll!R32/'[2]Cl Enr (2)'!R32)</f>
        <v>1.0006078088971646</v>
      </c>
      <c r="S32" s="72">
        <f>IF('[2]Cl Enr (2)'!S32=0,"",EnrlAll!S32/'[2]Cl Enr (2)'!S32)</f>
        <v>0.95889921017336444</v>
      </c>
      <c r="T32" s="72">
        <f>IF('[2]Cl Enr (2)'!T32=0,"",EnrlAll!T32/'[2]Cl Enr (2)'!T32)</f>
        <v>0.98005932278053509</v>
      </c>
      <c r="U32" s="72">
        <f>IF('[2]Cl Enr (2)'!U32=0,"",EnrlAll!U32/'[2]Cl Enr (2)'!U32)</f>
        <v>0.99869524336088411</v>
      </c>
      <c r="V32" s="72">
        <f>IF('[2]Cl Enr (2)'!V32=0,"",EnrlAll!V32/'[2]Cl Enr (2)'!V32)</f>
        <v>0.99013560258315692</v>
      </c>
      <c r="W32" s="72">
        <f>IF('[2]Cl Enr (2)'!W32=0,"",EnrlAll!W32/'[2]Cl Enr (2)'!W32)</f>
        <v>0.99455432449899517</v>
      </c>
      <c r="X32" s="72">
        <f>IF('[2]Cl Enr (2)'!X32=0,"",EnrlAll!X32/'[2]Cl Enr (2)'!X32)</f>
        <v>1.0085996698927151</v>
      </c>
      <c r="Y32" s="72">
        <f>IF('[2]Cl Enr (2)'!Y32=0,"",EnrlAll!Y32/'[2]Cl Enr (2)'!Y32)</f>
        <v>1.0013695219123506</v>
      </c>
      <c r="Z32" s="72">
        <f>IF('[2]Cl Enr (2)'!Z32=0,"",EnrlAll!Z32/'[2]Cl Enr (2)'!Z32)</f>
        <v>1.0050225541109132</v>
      </c>
      <c r="AA32" s="72">
        <f>IF('[2]Cl Enr (2)'!AA32=0,"",EnrlAll!AA32/'[2]Cl Enr (2)'!AA32)</f>
        <v>1.0089632646931841</v>
      </c>
      <c r="AB32" s="72">
        <f>IF('[2]Cl Enr (2)'!AB32=0,"",EnrlAll!AB32/'[2]Cl Enr (2)'!AB32)</f>
        <v>1.0002714072465735</v>
      </c>
      <c r="AC32" s="72">
        <f>IF('[2]Cl Enr (2)'!AC32=0,"",EnrlAll!AC32/'[2]Cl Enr (2)'!AC32)</f>
        <v>1.0046873807888914</v>
      </c>
      <c r="AD32" s="72">
        <f>IF('[2]Cl Enr (2)'!AD32=0,"",EnrlAll!AD32/'[2]Cl Enr (2)'!AD32)</f>
        <v>0.9987206947015439</v>
      </c>
      <c r="AE32" s="72">
        <f>IF('[2]Cl Enr (2)'!AE32=0,"",EnrlAll!AE32/'[2]Cl Enr (2)'!AE32)</f>
        <v>0.99848447812270835</v>
      </c>
      <c r="AF32" s="72">
        <f>IF('[2]Cl Enr (2)'!AF32=0,"",EnrlAll!AF32/'[2]Cl Enr (2)'!AF32)</f>
        <v>0.99860310723463908</v>
      </c>
      <c r="AG32" s="72">
        <f>IF('[2]Cl Enr (2)'!AG32=0,"",EnrlAll!AG32/'[2]Cl Enr (2)'!AG32)</f>
        <v>1.0055000806046295</v>
      </c>
      <c r="AH32" s="72">
        <f>IF('[2]Cl Enr (2)'!AH32=0,"",EnrlAll!AH32/'[2]Cl Enr (2)'!AH32)</f>
        <v>1.0000516367227463</v>
      </c>
      <c r="AI32" s="72">
        <f>IF('[2]Cl Enr (2)'!AI32=0,"",EnrlAll!AI32/'[2]Cl Enr (2)'!AI32)</f>
        <v>1.0028041442569338</v>
      </c>
      <c r="AJ32" s="72">
        <f>IF('[2]Cl Enr (2)'!AJ32=0,"",EnrlAll!AJ32/'[2]Cl Enr (2)'!AJ32)</f>
        <v>1.0011297313862901</v>
      </c>
      <c r="AK32" s="72">
        <f>IF('[2]Cl Enr (2)'!AK32=0,"",EnrlAll!AK32/'[2]Cl Enr (2)'!AK32)</f>
        <v>0.99378439424563636</v>
      </c>
      <c r="AL32" s="72">
        <f>IF('[2]Cl Enr (2)'!AL32=0,"",EnrlAll!AL32/'[2]Cl Enr (2)'!AL32)</f>
        <v>0.99754685449979874</v>
      </c>
      <c r="AM32" s="72">
        <f>IF('[2]Cl Enr (2)'!AM32=0,"",EnrlAll!AM32/'[2]Cl Enr (2)'!AM32)</f>
        <v>0.93437423040929912</v>
      </c>
      <c r="AN32" s="72">
        <f>IF('[2]Cl Enr (2)'!AN32=0,"",EnrlAll!AN32/'[2]Cl Enr (2)'!AN32)</f>
        <v>1.0051003344481606</v>
      </c>
      <c r="AO32" s="72">
        <f>IF('[2]Cl Enr (2)'!AO32=0,"",EnrlAll!AO32/'[2]Cl Enr (2)'!AO32)</f>
        <v>0.96634005452533267</v>
      </c>
      <c r="AP32" s="72">
        <f>IF('[2]Cl Enr (2)'!AP32=0,"",EnrlAll!AP32/'[2]Cl Enr (2)'!AP32)</f>
        <v>1.1114645915133166</v>
      </c>
      <c r="AQ32" s="72">
        <f>IF('[2]Cl Enr (2)'!AQ32=0,"",EnrlAll!AQ32/'[2]Cl Enr (2)'!AQ32)</f>
        <v>1.1069055383481832</v>
      </c>
      <c r="AR32" s="72">
        <f>IF('[2]Cl Enr (2)'!AR32=0,"",EnrlAll!AR32/'[2]Cl Enr (2)'!AR32)</f>
        <v>1.1093477778833667</v>
      </c>
      <c r="AS32" s="72">
        <f>IF('[2]Cl Enr (2)'!AS32=0,"",EnrlAll!AS32/'[2]Cl Enr (2)'!AS32)</f>
        <v>1.0148491704779359</v>
      </c>
      <c r="AT32" s="72">
        <f>IF('[2]Cl Enr (2)'!AT32=0,"",EnrlAll!AT32/'[2]Cl Enr (2)'!AT32)</f>
        <v>1.0526211873204721</v>
      </c>
      <c r="AU32" s="72">
        <f>IF('[2]Cl Enr (2)'!AU32=0,"",EnrlAll!AU32/'[2]Cl Enr (2)'!AU32)</f>
        <v>1.0321353620146905</v>
      </c>
      <c r="AV32" s="72">
        <f>IF('[2]Cl Enr (2)'!AV32=0,"",EnrlAll!AV32/'[2]Cl Enr (2)'!AV32)</f>
        <v>1.0035147316023141</v>
      </c>
      <c r="AW32" s="72">
        <f>IF('[2]Cl Enr (2)'!AW32=0,"",EnrlAll!AW32/'[2]Cl Enr (2)'!AW32)</f>
        <v>1.003030779224549</v>
      </c>
      <c r="AX32" s="72">
        <f>IF('[2]Cl Enr (2)'!AX32=0,"",EnrlAll!AX32/'[2]Cl Enr (2)'!AX32)</f>
        <v>1.0032810887996</v>
      </c>
      <c r="AY32" s="72">
        <f>IF('[2]Cl Enr (2)'!AY32=0,"",EnrlAll!AY32/'[2]Cl Enr (2)'!AY32)</f>
        <v>0.96981402876599387</v>
      </c>
      <c r="AZ32" s="72">
        <f>IF('[2]Cl Enr (2)'!AZ32=0,"",EnrlAll!AZ32/'[2]Cl Enr (2)'!AZ32)</f>
        <v>1.0831724991806562</v>
      </c>
      <c r="BA32" s="72">
        <f>IF('[2]Cl Enr (2)'!BA32=0,"",EnrlAll!BA32/'[2]Cl Enr (2)'!BA32)</f>
        <v>1.0215170741429711</v>
      </c>
      <c r="BB32" s="72">
        <f>IF('[2]Cl Enr (2)'!BB32=0,"",EnrlAll!BB32/'[2]Cl Enr (2)'!BB32)</f>
        <v>1.0828279125566516</v>
      </c>
      <c r="BC32" s="72">
        <f>IF('[2]Cl Enr (2)'!BC32=0,"",EnrlAll!BC32/'[2]Cl Enr (2)'!BC32)</f>
        <v>1.0310707723147168</v>
      </c>
      <c r="BD32" s="72">
        <f>IF('[2]Cl Enr (2)'!BD32=0,"",EnrlAll!BD32/'[2]Cl Enr (2)'!BD32)</f>
        <v>1.0583442353788204</v>
      </c>
      <c r="BE32" s="72">
        <f>IF('[2]Cl Enr (2)'!BE32=0,"",EnrlAll!BE32/'[2]Cl Enr (2)'!BE32)</f>
        <v>1.0238546729344276</v>
      </c>
      <c r="BF32" s="72">
        <f>IF('[2]Cl Enr (2)'!BF32=0,"",EnrlAll!BF32/'[2]Cl Enr (2)'!BF32)</f>
        <v>1.0573718508442174</v>
      </c>
      <c r="BG32" s="72">
        <f>IF('[2]Cl Enr (2)'!BG32=0,"",EnrlAll!BG32/'[2]Cl Enr (2)'!BG32)</f>
        <v>1.0394180334515533</v>
      </c>
      <c r="BH32" s="72">
        <f>IF('[2]Cl Enr (2)'!BH32=0,"",EnrlAll!BH32/'[2]Cl Enr (2)'!BH32)</f>
        <v>1.0056494812946644</v>
      </c>
      <c r="BI32" s="72">
        <f>IF('[2]Cl Enr (2)'!BI32=0,"",EnrlAll!BI32/'[2]Cl Enr (2)'!BI32)</f>
        <v>1.0083673170969472</v>
      </c>
      <c r="BJ32" s="72">
        <f>IF('[2]Cl Enr (2)'!BJ32=0,"",EnrlAll!BJ32/'[2]Cl Enr (2)'!BJ32)</f>
        <v>1.0069565021113458</v>
      </c>
      <c r="BK32" s="57" t="e">
        <f t="shared" si="0"/>
        <v>#VALUE!</v>
      </c>
      <c r="BL32" s="57" t="e">
        <f t="shared" si="0"/>
        <v>#VALUE!</v>
      </c>
      <c r="BM32" s="57" t="e">
        <f t="shared" si="1"/>
        <v>#VALUE!</v>
      </c>
    </row>
    <row r="33" spans="1:65" s="58" customFormat="1" ht="18.75" customHeight="1" x14ac:dyDescent="0.25">
      <c r="A33" s="35">
        <v>28</v>
      </c>
      <c r="B33" s="36" t="s">
        <v>39</v>
      </c>
      <c r="C33" s="72" t="str">
        <f>IF('[2]Cl Enr (2)'!C33=0,"",EnrlAll!C33/'[2]Cl Enr (2)'!C33)</f>
        <v/>
      </c>
      <c r="D33" s="72" t="str">
        <f>IF('[2]Cl Enr (2)'!D33=0,"",EnrlAll!D33/'[2]Cl Enr (2)'!D33)</f>
        <v/>
      </c>
      <c r="E33" s="72" t="str">
        <f>IF('[2]Cl Enr (2)'!E33=0,"",EnrlAll!E33/'[2]Cl Enr (2)'!E33)</f>
        <v/>
      </c>
      <c r="F33" s="72">
        <f>IF('[2]Cl Enr (2)'!F33=0,"",EnrlAll!F33/'[2]Cl Enr (2)'!F33)</f>
        <v>0.61326109115952654</v>
      </c>
      <c r="G33" s="72">
        <f>IF('[2]Cl Enr (2)'!G33=0,"",EnrlAll!G33/'[2]Cl Enr (2)'!G33)</f>
        <v>0.62915778824034774</v>
      </c>
      <c r="H33" s="72">
        <f>IF('[2]Cl Enr (2)'!H33=0,"",EnrlAll!H33/'[2]Cl Enr (2)'!H33)</f>
        <v>0.62097846781265109</v>
      </c>
      <c r="I33" s="72">
        <f>IF('[2]Cl Enr (2)'!I33=0,"",EnrlAll!I33/'[2]Cl Enr (2)'!I33)</f>
        <v>0.69516001752737655</v>
      </c>
      <c r="J33" s="72">
        <f>IF('[2]Cl Enr (2)'!J33=0,"",EnrlAll!J33/'[2]Cl Enr (2)'!J33)</f>
        <v>0.71839026886164159</v>
      </c>
      <c r="K33" s="72">
        <f>IF('[2]Cl Enr (2)'!K33=0,"",EnrlAll!K33/'[2]Cl Enr (2)'!K33)</f>
        <v>0.70658684770286961</v>
      </c>
      <c r="L33" s="72">
        <f>IF('[2]Cl Enr (2)'!L33=0,"",EnrlAll!L33/'[2]Cl Enr (2)'!L33)</f>
        <v>0.71850283601662113</v>
      </c>
      <c r="M33" s="72">
        <f>IF('[2]Cl Enr (2)'!M33=0,"",EnrlAll!M33/'[2]Cl Enr (2)'!M33)</f>
        <v>0.72271379126587254</v>
      </c>
      <c r="N33" s="72">
        <f>IF('[2]Cl Enr (2)'!N33=0,"",EnrlAll!N33/'[2]Cl Enr (2)'!N33)</f>
        <v>0.7205853227420832</v>
      </c>
      <c r="O33" s="72">
        <f>IF('[2]Cl Enr (2)'!O33=0,"",EnrlAll!O33/'[2]Cl Enr (2)'!O33)</f>
        <v>0.73984352168606349</v>
      </c>
      <c r="P33" s="72">
        <f>IF('[2]Cl Enr (2)'!P33=0,"",EnrlAll!P33/'[2]Cl Enr (2)'!P33)</f>
        <v>0.73686205276882466</v>
      </c>
      <c r="Q33" s="72">
        <f>IF('[2]Cl Enr (2)'!Q33=0,"",EnrlAll!Q33/'[2]Cl Enr (2)'!Q33)</f>
        <v>0.73835649710181372</v>
      </c>
      <c r="R33" s="72">
        <f>IF('[2]Cl Enr (2)'!R33=0,"",EnrlAll!R33/'[2]Cl Enr (2)'!R33)</f>
        <v>0.86606007872199864</v>
      </c>
      <c r="S33" s="72">
        <f>IF('[2]Cl Enr (2)'!S33=0,"",EnrlAll!S33/'[2]Cl Enr (2)'!S33)</f>
        <v>0.84681097729413224</v>
      </c>
      <c r="T33" s="72">
        <f>IF('[2]Cl Enr (2)'!T33=0,"",EnrlAll!T33/'[2]Cl Enr (2)'!T33)</f>
        <v>0.8563194827765539</v>
      </c>
      <c r="U33" s="72">
        <f>IF('[2]Cl Enr (2)'!U33=0,"",EnrlAll!U33/'[2]Cl Enr (2)'!U33)</f>
        <v>0.71671142547653244</v>
      </c>
      <c r="V33" s="72">
        <f>IF('[2]Cl Enr (2)'!V33=0,"",EnrlAll!V33/'[2]Cl Enr (2)'!V33)</f>
        <v>0.72415352925048182</v>
      </c>
      <c r="W33" s="72">
        <f>IF('[2]Cl Enr (2)'!W33=0,"",EnrlAll!W33/'[2]Cl Enr (2)'!W33)</f>
        <v>0.72039211993041197</v>
      </c>
      <c r="X33" s="72">
        <f>IF('[2]Cl Enr (2)'!X33=0,"",EnrlAll!X33/'[2]Cl Enr (2)'!X33)</f>
        <v>0.99262611711011106</v>
      </c>
      <c r="Y33" s="72">
        <f>IF('[2]Cl Enr (2)'!Y33=0,"",EnrlAll!Y33/'[2]Cl Enr (2)'!Y33)</f>
        <v>0.97534793298224598</v>
      </c>
      <c r="Z33" s="72">
        <f>IF('[2]Cl Enr (2)'!Z33=0,"",EnrlAll!Z33/'[2]Cl Enr (2)'!Z33)</f>
        <v>0.98381469234608876</v>
      </c>
      <c r="AA33" s="72">
        <f>IF('[2]Cl Enr (2)'!AA33=0,"",EnrlAll!AA33/'[2]Cl Enr (2)'!AA33)</f>
        <v>1.0287362967123121</v>
      </c>
      <c r="AB33" s="72">
        <f>IF('[2]Cl Enr (2)'!AB33=0,"",EnrlAll!AB33/'[2]Cl Enr (2)'!AB33)</f>
        <v>0.99168623748753459</v>
      </c>
      <c r="AC33" s="72">
        <f>IF('[2]Cl Enr (2)'!AC33=0,"",EnrlAll!AC33/'[2]Cl Enr (2)'!AC33)</f>
        <v>1.0096587938426775</v>
      </c>
      <c r="AD33" s="72">
        <f>IF('[2]Cl Enr (2)'!AD33=0,"",EnrlAll!AD33/'[2]Cl Enr (2)'!AD33)</f>
        <v>1.1179540117571038</v>
      </c>
      <c r="AE33" s="72">
        <f>IF('[2]Cl Enr (2)'!AE33=0,"",EnrlAll!AE33/'[2]Cl Enr (2)'!AE33)</f>
        <v>1.0610205599390816</v>
      </c>
      <c r="AF33" s="72">
        <f>IF('[2]Cl Enr (2)'!AF33=0,"",EnrlAll!AF33/'[2]Cl Enr (2)'!AF33)</f>
        <v>1.0886070536199746</v>
      </c>
      <c r="AG33" s="72">
        <f>IF('[2]Cl Enr (2)'!AG33=0,"",EnrlAll!AG33/'[2]Cl Enr (2)'!AG33)</f>
        <v>1.0419205469644368</v>
      </c>
      <c r="AH33" s="72">
        <f>IF('[2]Cl Enr (2)'!AH33=0,"",EnrlAll!AH33/'[2]Cl Enr (2)'!AH33)</f>
        <v>1.0064770377651877</v>
      </c>
      <c r="AI33" s="72">
        <f>IF('[2]Cl Enr (2)'!AI33=0,"",EnrlAll!AI33/'[2]Cl Enr (2)'!AI33)</f>
        <v>1.0237280452795054</v>
      </c>
      <c r="AJ33" s="72">
        <f>IF('[2]Cl Enr (2)'!AJ33=0,"",EnrlAll!AJ33/'[2]Cl Enr (2)'!AJ33)</f>
        <v>0.81317106426137842</v>
      </c>
      <c r="AK33" s="72">
        <f>IF('[2]Cl Enr (2)'!AK33=0,"",EnrlAll!AK33/'[2]Cl Enr (2)'!AK33)</f>
        <v>0.81236663467717285</v>
      </c>
      <c r="AL33" s="72">
        <f>IF('[2]Cl Enr (2)'!AL33=0,"",EnrlAll!AL33/'[2]Cl Enr (2)'!AL33)</f>
        <v>0.81276862960332952</v>
      </c>
      <c r="AM33" s="72">
        <f>IF('[2]Cl Enr (2)'!AM33=0,"",EnrlAll!AM33/'[2]Cl Enr (2)'!AM33)</f>
        <v>1.034783887803761</v>
      </c>
      <c r="AN33" s="72">
        <f>IF('[2]Cl Enr (2)'!AN33=0,"",EnrlAll!AN33/'[2]Cl Enr (2)'!AN33)</f>
        <v>0.97350700106843613</v>
      </c>
      <c r="AO33" s="72">
        <f>IF('[2]Cl Enr (2)'!AO33=0,"",EnrlAll!AO33/'[2]Cl Enr (2)'!AO33)</f>
        <v>1.0032591547895111</v>
      </c>
      <c r="AP33" s="72">
        <f>IF('[2]Cl Enr (2)'!AP33=0,"",EnrlAll!AP33/'[2]Cl Enr (2)'!AP33)</f>
        <v>1.17358372573818</v>
      </c>
      <c r="AQ33" s="72">
        <f>IF('[2]Cl Enr (2)'!AQ33=0,"",EnrlAll!AQ33/'[2]Cl Enr (2)'!AQ33)</f>
        <v>1.1416488572999839</v>
      </c>
      <c r="AR33" s="72">
        <f>IF('[2]Cl Enr (2)'!AR33=0,"",EnrlAll!AR33/'[2]Cl Enr (2)'!AR33)</f>
        <v>1.1575717242558816</v>
      </c>
      <c r="AS33" s="72">
        <f>IF('[2]Cl Enr (2)'!AS33=0,"",EnrlAll!AS33/'[2]Cl Enr (2)'!AS33)</f>
        <v>1.0963854049189479</v>
      </c>
      <c r="AT33" s="72">
        <f>IF('[2]Cl Enr (2)'!AT33=0,"",EnrlAll!AT33/'[2]Cl Enr (2)'!AT33)</f>
        <v>1.0459675862917235</v>
      </c>
      <c r="AU33" s="72">
        <f>IF('[2]Cl Enr (2)'!AU33=0,"",EnrlAll!AU33/'[2]Cl Enr (2)'!AU33)</f>
        <v>1.0707353702797384</v>
      </c>
      <c r="AV33" s="72">
        <f>IF('[2]Cl Enr (2)'!AV33=0,"",EnrlAll!AV33/'[2]Cl Enr (2)'!AV33)</f>
        <v>0.84652734240640493</v>
      </c>
      <c r="AW33" s="72">
        <f>IF('[2]Cl Enr (2)'!AW33=0,"",EnrlAll!AW33/'[2]Cl Enr (2)'!AW33)</f>
        <v>0.8407133274310854</v>
      </c>
      <c r="AX33" s="72">
        <f>IF('[2]Cl Enr (2)'!AX33=0,"",EnrlAll!AX33/'[2]Cl Enr (2)'!AX33)</f>
        <v>0.8436128535894053</v>
      </c>
      <c r="AY33" s="72">
        <f>IF('[2]Cl Enr (2)'!AY33=0,"",EnrlAll!AY33/'[2]Cl Enr (2)'!AY33)</f>
        <v>1.0826884169078488</v>
      </c>
      <c r="AZ33" s="72">
        <f>IF('[2]Cl Enr (2)'!AZ33=0,"",EnrlAll!AZ33/'[2]Cl Enr (2)'!AZ33)</f>
        <v>1.2071344303487161</v>
      </c>
      <c r="BA33" s="72">
        <f>IF('[2]Cl Enr (2)'!BA33=0,"",EnrlAll!BA33/'[2]Cl Enr (2)'!BA33)</f>
        <v>1.1375936863629834</v>
      </c>
      <c r="BB33" s="72">
        <f>IF('[2]Cl Enr (2)'!BB33=0,"",EnrlAll!BB33/'[2]Cl Enr (2)'!BB33)</f>
        <v>1.2351169242964724</v>
      </c>
      <c r="BC33" s="72">
        <f>IF('[2]Cl Enr (2)'!BC33=0,"",EnrlAll!BC33/'[2]Cl Enr (2)'!BC33)</f>
        <v>1.3448978926078163</v>
      </c>
      <c r="BD33" s="72">
        <f>IF('[2]Cl Enr (2)'!BD33=0,"",EnrlAll!BD33/'[2]Cl Enr (2)'!BD33)</f>
        <v>1.2827819994381611</v>
      </c>
      <c r="BE33" s="72">
        <f>IF('[2]Cl Enr (2)'!BE33=0,"",EnrlAll!BE33/'[2]Cl Enr (2)'!BE33)</f>
        <v>1.1467454957324301</v>
      </c>
      <c r="BF33" s="72">
        <f>IF('[2]Cl Enr (2)'!BF33=0,"",EnrlAll!BF33/'[2]Cl Enr (2)'!BF33)</f>
        <v>1.2640742838137871</v>
      </c>
      <c r="BG33" s="72">
        <f>IF('[2]Cl Enr (2)'!BG33=0,"",EnrlAll!BG33/'[2]Cl Enr (2)'!BG33)</f>
        <v>1.1981673206322192</v>
      </c>
      <c r="BH33" s="72">
        <f>IF('[2]Cl Enr (2)'!BH33=0,"",EnrlAll!BH33/'[2]Cl Enr (2)'!BH33)</f>
        <v>0.86605402140822041</v>
      </c>
      <c r="BI33" s="72">
        <f>IF('[2]Cl Enr (2)'!BI33=0,"",EnrlAll!BI33/'[2]Cl Enr (2)'!BI33)</f>
        <v>0.86240289461432085</v>
      </c>
      <c r="BJ33" s="72">
        <f>IF('[2]Cl Enr (2)'!BJ33=0,"",EnrlAll!BJ33/'[2]Cl Enr (2)'!BJ33)</f>
        <v>0.8642371433750492</v>
      </c>
      <c r="BK33" s="57" t="e">
        <f t="shared" si="0"/>
        <v>#VALUE!</v>
      </c>
      <c r="BL33" s="57" t="e">
        <f t="shared" si="0"/>
        <v>#VALUE!</v>
      </c>
      <c r="BM33" s="57" t="e">
        <f t="shared" si="1"/>
        <v>#VALUE!</v>
      </c>
    </row>
    <row r="34" spans="1:65" s="58" customFormat="1" ht="18.75" customHeight="1" x14ac:dyDescent="0.25">
      <c r="A34" s="35">
        <v>29</v>
      </c>
      <c r="B34" s="36" t="s">
        <v>40</v>
      </c>
      <c r="C34" s="72">
        <f>IF('[2]Cl Enr (2)'!C34=0,"",EnrlAll!C34/'[2]Cl Enr (2)'!C34)</f>
        <v>1.1042335766423357</v>
      </c>
      <c r="D34" s="72">
        <f>IF('[2]Cl Enr (2)'!D34=0,"",EnrlAll!D34/'[2]Cl Enr (2)'!D34)</f>
        <v>1.0824295010845988</v>
      </c>
      <c r="E34" s="72">
        <f>IF('[2]Cl Enr (2)'!E34=0,"",EnrlAll!E34/'[2]Cl Enr (2)'!E34)</f>
        <v>1.0936560432952496</v>
      </c>
      <c r="F34" s="72">
        <f>IF('[2]Cl Enr (2)'!F34=0,"",EnrlAll!F34/'[2]Cl Enr (2)'!F34)</f>
        <v>0.94147727272727277</v>
      </c>
      <c r="G34" s="72">
        <f>IF('[2]Cl Enr (2)'!G34=0,"",EnrlAll!G34/'[2]Cl Enr (2)'!G34)</f>
        <v>0.96775165762507531</v>
      </c>
      <c r="H34" s="72">
        <f>IF('[2]Cl Enr (2)'!H34=0,"",EnrlAll!H34/'[2]Cl Enr (2)'!H34)</f>
        <v>0.954226381983036</v>
      </c>
      <c r="I34" s="72">
        <f>IF('[2]Cl Enr (2)'!I34=0,"",EnrlAll!I34/'[2]Cl Enr (2)'!I34)</f>
        <v>0.99029411764705877</v>
      </c>
      <c r="J34" s="72">
        <f>IF('[2]Cl Enr (2)'!J34=0,"",EnrlAll!J34/'[2]Cl Enr (2)'!J34)</f>
        <v>0.9965870307167235</v>
      </c>
      <c r="K34" s="72">
        <f>IF('[2]Cl Enr (2)'!K34=0,"",EnrlAll!K34/'[2]Cl Enr (2)'!K34)</f>
        <v>0.99335648497659668</v>
      </c>
      <c r="L34" s="72">
        <f>IF('[2]Cl Enr (2)'!L34=0,"",EnrlAll!L34/'[2]Cl Enr (2)'!L34)</f>
        <v>0.97712796757382747</v>
      </c>
      <c r="M34" s="72">
        <f>IF('[2]Cl Enr (2)'!M34=0,"",EnrlAll!M34/'[2]Cl Enr (2)'!M34)</f>
        <v>0.95813253012048194</v>
      </c>
      <c r="N34" s="72">
        <f>IF('[2]Cl Enr (2)'!N34=0,"",EnrlAll!N34/'[2]Cl Enr (2)'!N34)</f>
        <v>0.96781812813699442</v>
      </c>
      <c r="O34" s="72">
        <f>IF('[2]Cl Enr (2)'!O34=0,"",EnrlAll!O34/'[2]Cl Enr (2)'!O34)</f>
        <v>0.94266117969821672</v>
      </c>
      <c r="P34" s="72">
        <f>IF('[2]Cl Enr (2)'!P34=0,"",EnrlAll!P34/'[2]Cl Enr (2)'!P34)</f>
        <v>0.97746144721233685</v>
      </c>
      <c r="Q34" s="72">
        <f>IF('[2]Cl Enr (2)'!Q34=0,"",EnrlAll!Q34/'[2]Cl Enr (2)'!Q34)</f>
        <v>0.95938435228730223</v>
      </c>
      <c r="R34" s="72">
        <f>IF('[2]Cl Enr (2)'!R34=0,"",EnrlAll!R34/'[2]Cl Enr (2)'!R34)</f>
        <v>1.0249009620826259</v>
      </c>
      <c r="S34" s="72">
        <f>IF('[2]Cl Enr (2)'!S34=0,"",EnrlAll!S34/'[2]Cl Enr (2)'!S34)</f>
        <v>0.984375</v>
      </c>
      <c r="T34" s="72">
        <f>IF('[2]Cl Enr (2)'!T34=0,"",EnrlAll!T34/'[2]Cl Enr (2)'!T34)</f>
        <v>1.0048640915593705</v>
      </c>
      <c r="U34" s="72">
        <f>IF('[2]Cl Enr (2)'!U34=0,"",EnrlAll!U34/'[2]Cl Enr (2)'!U34)</f>
        <v>0.97499003019426878</v>
      </c>
      <c r="V34" s="72">
        <f>IF('[2]Cl Enr (2)'!V34=0,"",EnrlAll!V34/'[2]Cl Enr (2)'!V34)</f>
        <v>0.97681107316196292</v>
      </c>
      <c r="W34" s="72">
        <f>IF('[2]Cl Enr (2)'!W34=0,"",EnrlAll!W34/'[2]Cl Enr (2)'!W34)</f>
        <v>0.97587757724431989</v>
      </c>
      <c r="X34" s="72">
        <f>IF('[2]Cl Enr (2)'!X34=0,"",EnrlAll!X34/'[2]Cl Enr (2)'!X34)</f>
        <v>0.91446700507614209</v>
      </c>
      <c r="Y34" s="72">
        <f>IF('[2]Cl Enr (2)'!Y34=0,"",EnrlAll!Y34/'[2]Cl Enr (2)'!Y34)</f>
        <v>0.95176760756371603</v>
      </c>
      <c r="Z34" s="72">
        <f>IF('[2]Cl Enr (2)'!Z34=0,"",EnrlAll!Z34/'[2]Cl Enr (2)'!Z34)</f>
        <v>0.93240216102253259</v>
      </c>
      <c r="AA34" s="72">
        <f>IF('[2]Cl Enr (2)'!AA34=0,"",EnrlAll!AA34/'[2]Cl Enr (2)'!AA34)</f>
        <v>0.9512010113780025</v>
      </c>
      <c r="AB34" s="72">
        <f>IF('[2]Cl Enr (2)'!AB34=0,"",EnrlAll!AB34/'[2]Cl Enr (2)'!AB34)</f>
        <v>0.98185371300949187</v>
      </c>
      <c r="AC34" s="72">
        <f>IF('[2]Cl Enr (2)'!AC34=0,"",EnrlAll!AC34/'[2]Cl Enr (2)'!AC34)</f>
        <v>0.96576887355711827</v>
      </c>
      <c r="AD34" s="72">
        <f>IF('[2]Cl Enr (2)'!AD34=0,"",EnrlAll!AD34/'[2]Cl Enr (2)'!AD34)</f>
        <v>1.0319634703196348</v>
      </c>
      <c r="AE34" s="72">
        <f>IF('[2]Cl Enr (2)'!AE34=0,"",EnrlAll!AE34/'[2]Cl Enr (2)'!AE34)</f>
        <v>1.0054691997697178</v>
      </c>
      <c r="AF34" s="72">
        <f>IF('[2]Cl Enr (2)'!AF34=0,"",EnrlAll!AF34/'[2]Cl Enr (2)'!AF34)</f>
        <v>1.0191746561067112</v>
      </c>
      <c r="AG34" s="72">
        <f>IF('[2]Cl Enr (2)'!AG34=0,"",EnrlAll!AG34/'[2]Cl Enr (2)'!AG34)</f>
        <v>0.96462385952831808</v>
      </c>
      <c r="AH34" s="72">
        <f>IF('[2]Cl Enr (2)'!AH34=0,"",EnrlAll!AH34/'[2]Cl Enr (2)'!AH34)</f>
        <v>0.97926202709014476</v>
      </c>
      <c r="AI34" s="72">
        <f>IF('[2]Cl Enr (2)'!AI34=0,"",EnrlAll!AI34/'[2]Cl Enr (2)'!AI34)</f>
        <v>0.97164359629082109</v>
      </c>
      <c r="AJ34" s="72">
        <f>IF('[2]Cl Enr (2)'!AJ34=0,"",EnrlAll!AJ34/'[2]Cl Enr (2)'!AJ34)</f>
        <v>0.97086147200987283</v>
      </c>
      <c r="AK34" s="72">
        <f>IF('[2]Cl Enr (2)'!AK34=0,"",EnrlAll!AK34/'[2]Cl Enr (2)'!AK34)</f>
        <v>0.97776885449368478</v>
      </c>
      <c r="AL34" s="72">
        <f>IF('[2]Cl Enr (2)'!AL34=0,"",EnrlAll!AL34/'[2]Cl Enr (2)'!AL34)</f>
        <v>0.97420666489878904</v>
      </c>
      <c r="AM34" s="72">
        <f>IF('[2]Cl Enr (2)'!AM34=0,"",EnrlAll!AM34/'[2]Cl Enr (2)'!AM34)</f>
        <v>0.98188209843158469</v>
      </c>
      <c r="AN34" s="72">
        <f>IF('[2]Cl Enr (2)'!AN34=0,"",EnrlAll!AN34/'[2]Cl Enr (2)'!AN34)</f>
        <v>1.0041979010494753</v>
      </c>
      <c r="AO34" s="72">
        <f>IF('[2]Cl Enr (2)'!AO34=0,"",EnrlAll!AO34/'[2]Cl Enr (2)'!AO34)</f>
        <v>0.99246409782454148</v>
      </c>
      <c r="AP34" s="72">
        <f>IF('[2]Cl Enr (2)'!AP34=0,"",EnrlAll!AP34/'[2]Cl Enr (2)'!AP34)</f>
        <v>1.208030460366909</v>
      </c>
      <c r="AQ34" s="72">
        <f>IF('[2]Cl Enr (2)'!AQ34=0,"",EnrlAll!AQ34/'[2]Cl Enr (2)'!AQ34)</f>
        <v>1.1044292401872524</v>
      </c>
      <c r="AR34" s="72">
        <f>IF('[2]Cl Enr (2)'!AR34=0,"",EnrlAll!AR34/'[2]Cl Enr (2)'!AR34)</f>
        <v>1.1572537945640664</v>
      </c>
      <c r="AS34" s="72">
        <f>IF('[2]Cl Enr (2)'!AS34=0,"",EnrlAll!AS34/'[2]Cl Enr (2)'!AS34)</f>
        <v>1.0810687718232883</v>
      </c>
      <c r="AT34" s="72">
        <f>IF('[2]Cl Enr (2)'!AT34=0,"",EnrlAll!AT34/'[2]Cl Enr (2)'!AT34)</f>
        <v>1.049738219895288</v>
      </c>
      <c r="AU34" s="72">
        <f>IF('[2]Cl Enr (2)'!AU34=0,"",EnrlAll!AU34/'[2]Cl Enr (2)'!AU34)</f>
        <v>1.0659894479880305</v>
      </c>
      <c r="AV34" s="72">
        <f>IF('[2]Cl Enr (2)'!AV34=0,"",EnrlAll!AV34/'[2]Cl Enr (2)'!AV34)</f>
        <v>0.99116281671234407</v>
      </c>
      <c r="AW34" s="72">
        <f>IF('[2]Cl Enr (2)'!AW34=0,"",EnrlAll!AW34/'[2]Cl Enr (2)'!AW34)</f>
        <v>0.99089715274876145</v>
      </c>
      <c r="AX34" s="72">
        <f>IF('[2]Cl Enr (2)'!AX34=0,"",EnrlAll!AX34/'[2]Cl Enr (2)'!AX34)</f>
        <v>0.99103430353430355</v>
      </c>
      <c r="AY34" s="72">
        <f>IF('[2]Cl Enr (2)'!AY34=0,"",EnrlAll!AY34/'[2]Cl Enr (2)'!AY34)</f>
        <v>1.092254134029591</v>
      </c>
      <c r="AZ34" s="72">
        <f>IF('[2]Cl Enr (2)'!AZ34=0,"",EnrlAll!AZ34/'[2]Cl Enr (2)'!AZ34)</f>
        <v>1.0211024978466838</v>
      </c>
      <c r="BA34" s="72">
        <f>IF('[2]Cl Enr (2)'!BA34=0,"",EnrlAll!BA34/'[2]Cl Enr (2)'!BA34)</f>
        <v>1.0564935064935066</v>
      </c>
      <c r="BB34" s="72">
        <f>IF('[2]Cl Enr (2)'!BB34=0,"",EnrlAll!BB34/'[2]Cl Enr (2)'!BB34)</f>
        <v>1.0183259039128281</v>
      </c>
      <c r="BC34" s="72">
        <f>IF('[2]Cl Enr (2)'!BC34=0,"",EnrlAll!BC34/'[2]Cl Enr (2)'!BC34)</f>
        <v>1.0009501187648455</v>
      </c>
      <c r="BD34" s="72">
        <f>IF('[2]Cl Enr (2)'!BD34=0,"",EnrlAll!BD34/'[2]Cl Enr (2)'!BD34)</f>
        <v>1.0094568380213385</v>
      </c>
      <c r="BE34" s="72">
        <f>IF('[2]Cl Enr (2)'!BE34=0,"",EnrlAll!BE34/'[2]Cl Enr (2)'!BE34)</f>
        <v>1.0576789437109104</v>
      </c>
      <c r="BF34" s="72">
        <f>IF('[2]Cl Enr (2)'!BF34=0,"",EnrlAll!BF34/'[2]Cl Enr (2)'!BF34)</f>
        <v>1.0115202168511408</v>
      </c>
      <c r="BG34" s="72">
        <f>IF('[2]Cl Enr (2)'!BG34=0,"",EnrlAll!BG34/'[2]Cl Enr (2)'!BG34)</f>
        <v>1.0343092406221408</v>
      </c>
      <c r="BH34" s="72">
        <f>IF('[2]Cl Enr (2)'!BH34=0,"",EnrlAll!BH34/'[2]Cl Enr (2)'!BH34)</f>
        <v>0.99832813474734872</v>
      </c>
      <c r="BI34" s="72">
        <f>IF('[2]Cl Enr (2)'!BI34=0,"",EnrlAll!BI34/'[2]Cl Enr (2)'!BI34)</f>
        <v>0.99330398333904513</v>
      </c>
      <c r="BJ34" s="72">
        <f>IF('[2]Cl Enr (2)'!BJ34=0,"",EnrlAll!BJ34/'[2]Cl Enr (2)'!BJ34)</f>
        <v>0.99588503743205825</v>
      </c>
      <c r="BK34" s="57">
        <f t="shared" si="0"/>
        <v>2.1025617113896846</v>
      </c>
      <c r="BL34" s="57">
        <f t="shared" si="0"/>
        <v>2.0757334844236439</v>
      </c>
      <c r="BM34" s="57">
        <f t="shared" si="1"/>
        <v>4.1782951958133285</v>
      </c>
    </row>
    <row r="35" spans="1:65" s="58" customFormat="1" ht="18.75" customHeight="1" x14ac:dyDescent="0.25">
      <c r="A35" s="35">
        <v>30</v>
      </c>
      <c r="B35" s="36" t="s">
        <v>41</v>
      </c>
      <c r="C35" s="72">
        <f>IF('[2]Cl Enr (2)'!C35=0,"",EnrlAll!C35/'[2]Cl Enr (2)'!C35)</f>
        <v>0.98492740773578635</v>
      </c>
      <c r="D35" s="72">
        <f>IF('[2]Cl Enr (2)'!D35=0,"",EnrlAll!D35/'[2]Cl Enr (2)'!D35)</f>
        <v>0.99785867237687365</v>
      </c>
      <c r="E35" s="72">
        <f>IF('[2]Cl Enr (2)'!E35=0,"",EnrlAll!E35/'[2]Cl Enr (2)'!E35)</f>
        <v>0.99078508638981511</v>
      </c>
      <c r="F35" s="72">
        <f>IF('[2]Cl Enr (2)'!F35=0,"",EnrlAll!F35/'[2]Cl Enr (2)'!F35)</f>
        <v>1.07838014369693</v>
      </c>
      <c r="G35" s="72">
        <f>IF('[2]Cl Enr (2)'!G35=0,"",EnrlAll!G35/'[2]Cl Enr (2)'!G35)</f>
        <v>1.0534242682580279</v>
      </c>
      <c r="H35" s="72">
        <f>IF('[2]Cl Enr (2)'!H35=0,"",EnrlAll!H35/'[2]Cl Enr (2)'!H35)</f>
        <v>1.0664261893418634</v>
      </c>
      <c r="I35" s="72">
        <f>IF('[2]Cl Enr (2)'!I35=0,"",EnrlAll!I35/'[2]Cl Enr (2)'!I35)</f>
        <v>0.9507195813344963</v>
      </c>
      <c r="J35" s="72">
        <f>IF('[2]Cl Enr (2)'!J35=0,"",EnrlAll!J35/'[2]Cl Enr (2)'!J35)</f>
        <v>1.040159096741083</v>
      </c>
      <c r="K35" s="72">
        <f>IF('[2]Cl Enr (2)'!K35=0,"",EnrlAll!K35/'[2]Cl Enr (2)'!K35)</f>
        <v>0.99180714369916301</v>
      </c>
      <c r="L35" s="72">
        <f>IF('[2]Cl Enr (2)'!L35=0,"",EnrlAll!L35/'[2]Cl Enr (2)'!L35)</f>
        <v>0.97337974813146311</v>
      </c>
      <c r="M35" s="72">
        <f>IF('[2]Cl Enr (2)'!M35=0,"",EnrlAll!M35/'[2]Cl Enr (2)'!M35)</f>
        <v>0.98735100948674293</v>
      </c>
      <c r="N35" s="72">
        <f>IF('[2]Cl Enr (2)'!N35=0,"",EnrlAll!N35/'[2]Cl Enr (2)'!N35)</f>
        <v>0.97976541219634217</v>
      </c>
      <c r="O35" s="72">
        <f>IF('[2]Cl Enr (2)'!O35=0,"",EnrlAll!O35/'[2]Cl Enr (2)'!O35)</f>
        <v>1.019782496116002</v>
      </c>
      <c r="P35" s="72">
        <f>IF('[2]Cl Enr (2)'!P35=0,"",EnrlAll!P35/'[2]Cl Enr (2)'!P35)</f>
        <v>1.0814814814814815</v>
      </c>
      <c r="Q35" s="72">
        <f>IF('[2]Cl Enr (2)'!Q35=0,"",EnrlAll!Q35/'[2]Cl Enr (2)'!Q35)</f>
        <v>1.0471469740634005</v>
      </c>
      <c r="R35" s="72">
        <f>IF('[2]Cl Enr (2)'!R35=0,"",EnrlAll!R35/'[2]Cl Enr (2)'!R35)</f>
        <v>1.0764359030355972</v>
      </c>
      <c r="S35" s="72">
        <f>IF('[2]Cl Enr (2)'!S35=0,"",EnrlAll!S35/'[2]Cl Enr (2)'!S35)</f>
        <v>1.0313034328554518</v>
      </c>
      <c r="T35" s="72">
        <f>IF('[2]Cl Enr (2)'!T35=0,"",EnrlAll!T35/'[2]Cl Enr (2)'!T35)</f>
        <v>1.0559632480162282</v>
      </c>
      <c r="U35" s="72">
        <f>IF('[2]Cl Enr (2)'!U35=0,"",EnrlAll!U35/'[2]Cl Enr (2)'!U35)</f>
        <v>1.0171559451185941</v>
      </c>
      <c r="V35" s="72">
        <f>IF('[2]Cl Enr (2)'!V35=0,"",EnrlAll!V35/'[2]Cl Enr (2)'!V35)</f>
        <v>1.0378076762619941</v>
      </c>
      <c r="W35" s="72">
        <f>IF('[2]Cl Enr (2)'!W35=0,"",EnrlAll!W35/'[2]Cl Enr (2)'!W35)</f>
        <v>1.0266120655690731</v>
      </c>
      <c r="X35" s="72">
        <f>IF('[2]Cl Enr (2)'!X35=0,"",EnrlAll!X35/'[2]Cl Enr (2)'!X35)</f>
        <v>1.0634249471458774</v>
      </c>
      <c r="Y35" s="72">
        <f>IF('[2]Cl Enr (2)'!Y35=0,"",EnrlAll!Y35/'[2]Cl Enr (2)'!Y35)</f>
        <v>1.1106278880130471</v>
      </c>
      <c r="Z35" s="72">
        <f>IF('[2]Cl Enr (2)'!Z35=0,"",EnrlAll!Z35/'[2]Cl Enr (2)'!Z35)</f>
        <v>1.0840765846117255</v>
      </c>
      <c r="AA35" s="72">
        <f>IF('[2]Cl Enr (2)'!AA35=0,"",EnrlAll!AA35/'[2]Cl Enr (2)'!AA35)</f>
        <v>1.0144798396079304</v>
      </c>
      <c r="AB35" s="72">
        <f>IF('[2]Cl Enr (2)'!AB35=0,"",EnrlAll!AB35/'[2]Cl Enr (2)'!AB35)</f>
        <v>1.0113144293895795</v>
      </c>
      <c r="AC35" s="72">
        <f>IF('[2]Cl Enr (2)'!AC35=0,"",EnrlAll!AC35/'[2]Cl Enr (2)'!AC35)</f>
        <v>1.0130755406829026</v>
      </c>
      <c r="AD35" s="72">
        <f>IF('[2]Cl Enr (2)'!AD35=0,"",EnrlAll!AD35/'[2]Cl Enr (2)'!AD35)</f>
        <v>0.98592659310966002</v>
      </c>
      <c r="AE35" s="72">
        <f>IF('[2]Cl Enr (2)'!AE35=0,"",EnrlAll!AE35/'[2]Cl Enr (2)'!AE35)</f>
        <v>0.96571974870254029</v>
      </c>
      <c r="AF35" s="72">
        <f>IF('[2]Cl Enr (2)'!AF35=0,"",EnrlAll!AF35/'[2]Cl Enr (2)'!AF35)</f>
        <v>0.97679585287583315</v>
      </c>
      <c r="AG35" s="72">
        <f>IF('[2]Cl Enr (2)'!AG35=0,"",EnrlAll!AG35/'[2]Cl Enr (2)'!AG35)</f>
        <v>1.0221449487554906</v>
      </c>
      <c r="AH35" s="72">
        <f>IF('[2]Cl Enr (2)'!AH35=0,"",EnrlAll!AH35/'[2]Cl Enr (2)'!AH35)</f>
        <v>1.029488529694583</v>
      </c>
      <c r="AI35" s="72">
        <f>IF('[2]Cl Enr (2)'!AI35=0,"",EnrlAll!AI35/'[2]Cl Enr (2)'!AI35)</f>
        <v>1.0254073516548343</v>
      </c>
      <c r="AJ35" s="72">
        <f>IF('[2]Cl Enr (2)'!AJ35=0,"",EnrlAll!AJ35/'[2]Cl Enr (2)'!AJ35)</f>
        <v>1.0190300713627676</v>
      </c>
      <c r="AK35" s="72">
        <f>IF('[2]Cl Enr (2)'!AK35=0,"",EnrlAll!AK35/'[2]Cl Enr (2)'!AK35)</f>
        <v>1.0347892542074397</v>
      </c>
      <c r="AL35" s="72">
        <f>IF('[2]Cl Enr (2)'!AL35=0,"",EnrlAll!AL35/'[2]Cl Enr (2)'!AL35)</f>
        <v>1.0261665086745211</v>
      </c>
      <c r="AM35" s="72">
        <f>IF('[2]Cl Enr (2)'!AM35=0,"",EnrlAll!AM35/'[2]Cl Enr (2)'!AM35)</f>
        <v>1.1355230828915039</v>
      </c>
      <c r="AN35" s="72">
        <f>IF('[2]Cl Enr (2)'!AN35=0,"",EnrlAll!AN35/'[2]Cl Enr (2)'!AN35)</f>
        <v>1.1520830106860771</v>
      </c>
      <c r="AO35" s="72">
        <f>IF('[2]Cl Enr (2)'!AO35=0,"",EnrlAll!AO35/'[2]Cl Enr (2)'!AO35)</f>
        <v>1.1430584918957012</v>
      </c>
      <c r="AP35" s="72">
        <f>IF('[2]Cl Enr (2)'!AP35=0,"",EnrlAll!AP35/'[2]Cl Enr (2)'!AP35)</f>
        <v>1.0306166451056489</v>
      </c>
      <c r="AQ35" s="72">
        <f>IF('[2]Cl Enr (2)'!AQ35=0,"",EnrlAll!AQ35/'[2]Cl Enr (2)'!AQ35)</f>
        <v>1.092913098925123</v>
      </c>
      <c r="AR35" s="72">
        <f>IF('[2]Cl Enr (2)'!AR35=0,"",EnrlAll!AR35/'[2]Cl Enr (2)'!AR35)</f>
        <v>1.0580909529165996</v>
      </c>
      <c r="AS35" s="72">
        <f>IF('[2]Cl Enr (2)'!AS35=0,"",EnrlAll!AS35/'[2]Cl Enr (2)'!AS35)</f>
        <v>1.0858407079646017</v>
      </c>
      <c r="AT35" s="72">
        <f>IF('[2]Cl Enr (2)'!AT35=0,"",EnrlAll!AT35/'[2]Cl Enr (2)'!AT35)</f>
        <v>1.1248953624644233</v>
      </c>
      <c r="AU35" s="72">
        <f>IF('[2]Cl Enr (2)'!AU35=0,"",EnrlAll!AU35/'[2]Cl Enr (2)'!AU35)</f>
        <v>1.1033563598137859</v>
      </c>
      <c r="AV35" s="72">
        <f>IF('[2]Cl Enr (2)'!AV35=0,"",EnrlAll!AV35/'[2]Cl Enr (2)'!AV35)</f>
        <v>1.0302572726128785</v>
      </c>
      <c r="AW35" s="72">
        <f>IF('[2]Cl Enr (2)'!AW35=0,"",EnrlAll!AW35/'[2]Cl Enr (2)'!AW35)</f>
        <v>1.0497109666329345</v>
      </c>
      <c r="AX35" s="72">
        <f>IF('[2]Cl Enr (2)'!AX35=0,"",EnrlAll!AX35/'[2]Cl Enr (2)'!AX35)</f>
        <v>1.0390526091480001</v>
      </c>
      <c r="AY35" s="72">
        <f>IF('[2]Cl Enr (2)'!AY35=0,"",EnrlAll!AY35/'[2]Cl Enr (2)'!AY35)</f>
        <v>0.95777398096167932</v>
      </c>
      <c r="AZ35" s="72">
        <f>IF('[2]Cl Enr (2)'!AZ35=0,"",EnrlAll!AZ35/'[2]Cl Enr (2)'!AZ35)</f>
        <v>0.95802546769375885</v>
      </c>
      <c r="BA35" s="72">
        <f>IF('[2]Cl Enr (2)'!BA35=0,"",EnrlAll!BA35/'[2]Cl Enr (2)'!BA35)</f>
        <v>0.95788388869804186</v>
      </c>
      <c r="BB35" s="72">
        <f>IF('[2]Cl Enr (2)'!BB35=0,"",EnrlAll!BB35/'[2]Cl Enr (2)'!BB35)</f>
        <v>0.89297566371681414</v>
      </c>
      <c r="BC35" s="72">
        <f>IF('[2]Cl Enr (2)'!BC35=0,"",EnrlAll!BC35/'[2]Cl Enr (2)'!BC35)</f>
        <v>0.95984264874610714</v>
      </c>
      <c r="BD35" s="72">
        <f>IF('[2]Cl Enr (2)'!BD35=0,"",EnrlAll!BD35/'[2]Cl Enr (2)'!BD35)</f>
        <v>0.92357308932723314</v>
      </c>
      <c r="BE35" s="72">
        <f>IF('[2]Cl Enr (2)'!BE35=0,"",EnrlAll!BE35/'[2]Cl Enr (2)'!BE35)</f>
        <v>0.92739530662517822</v>
      </c>
      <c r="BF35" s="72">
        <f>IF('[2]Cl Enr (2)'!BF35=0,"",EnrlAll!BF35/'[2]Cl Enr (2)'!BF35)</f>
        <v>0.95891510190980578</v>
      </c>
      <c r="BG35" s="72">
        <f>IF('[2]Cl Enr (2)'!BG35=0,"",EnrlAll!BG35/'[2]Cl Enr (2)'!BG35)</f>
        <v>0.94148020654044751</v>
      </c>
      <c r="BH35" s="72">
        <f>IF('[2]Cl Enr (2)'!BH35=0,"",EnrlAll!BH35/'[2]Cl Enr (2)'!BH35)</f>
        <v>1.0148284277977111</v>
      </c>
      <c r="BI35" s="72">
        <f>IF('[2]Cl Enr (2)'!BI35=0,"",EnrlAll!BI35/'[2]Cl Enr (2)'!BI35)</f>
        <v>1.0363361269045734</v>
      </c>
      <c r="BJ35" s="72">
        <f>IF('[2]Cl Enr (2)'!BJ35=0,"",EnrlAll!BJ35/'[2]Cl Enr (2)'!BJ35)</f>
        <v>1.0245355896757398</v>
      </c>
      <c r="BK35" s="57">
        <f t="shared" si="0"/>
        <v>1.9997558355334975</v>
      </c>
      <c r="BL35" s="57">
        <f t="shared" si="0"/>
        <v>2.0341947992814471</v>
      </c>
      <c r="BM35" s="57">
        <f t="shared" si="1"/>
        <v>4.0339506348149445</v>
      </c>
    </row>
    <row r="36" spans="1:65" s="58" customFormat="1" ht="18.75" customHeight="1" x14ac:dyDescent="0.25">
      <c r="A36" s="35">
        <v>31</v>
      </c>
      <c r="B36" s="36" t="s">
        <v>42</v>
      </c>
      <c r="C36" s="72" t="str">
        <f>IF('[2]Cl Enr (2)'!C36=0,"",EnrlAll!C36/'[2]Cl Enr (2)'!C36)</f>
        <v/>
      </c>
      <c r="D36" s="72" t="str">
        <f>IF('[2]Cl Enr (2)'!D36=0,"",EnrlAll!D36/'[2]Cl Enr (2)'!D36)</f>
        <v/>
      </c>
      <c r="E36" s="72" t="str">
        <f>IF('[2]Cl Enr (2)'!E36=0,"",EnrlAll!E36/'[2]Cl Enr (2)'!E36)</f>
        <v/>
      </c>
      <c r="F36" s="72">
        <f>IF('[2]Cl Enr (2)'!F36=0,"",EnrlAll!F36/'[2]Cl Enr (2)'!F36)</f>
        <v>1.0300644237652112</v>
      </c>
      <c r="G36" s="72">
        <f>IF('[2]Cl Enr (2)'!G36=0,"",EnrlAll!G36/'[2]Cl Enr (2)'!G36)</f>
        <v>1.058575197889182</v>
      </c>
      <c r="H36" s="72">
        <f>IF('[2]Cl Enr (2)'!H36=0,"",EnrlAll!H36/'[2]Cl Enr (2)'!H36)</f>
        <v>1.0436035584513219</v>
      </c>
      <c r="I36" s="72">
        <f>IF('[2]Cl Enr (2)'!I36=0,"",EnrlAll!I36/'[2]Cl Enr (2)'!I36)</f>
        <v>0.97609942638623326</v>
      </c>
      <c r="J36" s="72">
        <f>IF('[2]Cl Enr (2)'!J36=0,"",EnrlAll!J36/'[2]Cl Enr (2)'!J36)</f>
        <v>0.92444333249937449</v>
      </c>
      <c r="K36" s="72">
        <f>IF('[2]Cl Enr (2)'!K36=0,"",EnrlAll!K36/'[2]Cl Enr (2)'!K36)</f>
        <v>0.95086175284195085</v>
      </c>
      <c r="L36" s="72">
        <f>IF('[2]Cl Enr (2)'!L36=0,"",EnrlAll!L36/'[2]Cl Enr (2)'!L36)</f>
        <v>0.9887745556594949</v>
      </c>
      <c r="M36" s="72">
        <f>IF('[2]Cl Enr (2)'!M36=0,"",EnrlAll!M36/'[2]Cl Enr (2)'!M36)</f>
        <v>1.0311294057113456</v>
      </c>
      <c r="N36" s="72">
        <f>IF('[2]Cl Enr (2)'!N36=0,"",EnrlAll!N36/'[2]Cl Enr (2)'!N36)</f>
        <v>1.0089427906406958</v>
      </c>
      <c r="O36" s="72">
        <f>IF('[2]Cl Enr (2)'!O36=0,"",EnrlAll!O36/'[2]Cl Enr (2)'!O36)</f>
        <v>1.0066257668711656</v>
      </c>
      <c r="P36" s="72">
        <f>IF('[2]Cl Enr (2)'!P36=0,"",EnrlAll!P36/'[2]Cl Enr (2)'!P36)</f>
        <v>1.0024252223120453</v>
      </c>
      <c r="Q36" s="72">
        <f>IF('[2]Cl Enr (2)'!Q36=0,"",EnrlAll!Q36/'[2]Cl Enr (2)'!Q36)</f>
        <v>1.0046236835345492</v>
      </c>
      <c r="R36" s="72">
        <f>IF('[2]Cl Enr (2)'!R36=0,"",EnrlAll!R36/'[2]Cl Enr (2)'!R36)</f>
        <v>1.0341390480936954</v>
      </c>
      <c r="S36" s="72">
        <f>IF('[2]Cl Enr (2)'!S36=0,"",EnrlAll!S36/'[2]Cl Enr (2)'!S36)</f>
        <v>1.0164113785557987</v>
      </c>
      <c r="T36" s="72">
        <f>IF('[2]Cl Enr (2)'!T36=0,"",EnrlAll!T36/'[2]Cl Enr (2)'!T36)</f>
        <v>1.0256878341374365</v>
      </c>
      <c r="U36" s="72">
        <f>IF('[2]Cl Enr (2)'!U36=0,"",EnrlAll!U36/'[2]Cl Enr (2)'!U36)</f>
        <v>1.0068470032306283</v>
      </c>
      <c r="V36" s="72">
        <f>IF('[2]Cl Enr (2)'!V36=0,"",EnrlAll!V36/'[2]Cl Enr (2)'!V36)</f>
        <v>1.0057770075101098</v>
      </c>
      <c r="W36" s="72">
        <f>IF('[2]Cl Enr (2)'!W36=0,"",EnrlAll!W36/'[2]Cl Enr (2)'!W36)</f>
        <v>1.0063348416289593</v>
      </c>
      <c r="X36" s="72">
        <f>IF('[2]Cl Enr (2)'!X36=0,"",EnrlAll!X36/'[2]Cl Enr (2)'!X36)</f>
        <v>1.075795998872922</v>
      </c>
      <c r="Y36" s="72">
        <f>IF('[2]Cl Enr (2)'!Y36=0,"",EnrlAll!Y36/'[2]Cl Enr (2)'!Y36)</f>
        <v>1.1744386873920554</v>
      </c>
      <c r="Z36" s="72">
        <f>IF('[2]Cl Enr (2)'!Z36=0,"",EnrlAll!Z36/'[2]Cl Enr (2)'!Z36)</f>
        <v>1.1201117318435754</v>
      </c>
      <c r="AA36" s="72">
        <f>IF('[2]Cl Enr (2)'!AA36=0,"",EnrlAll!AA36/'[2]Cl Enr (2)'!AA36)</f>
        <v>1.0590823381521055</v>
      </c>
      <c r="AB36" s="72">
        <f>IF('[2]Cl Enr (2)'!AB36=0,"",EnrlAll!AB36/'[2]Cl Enr (2)'!AB36)</f>
        <v>1.0700808625336926</v>
      </c>
      <c r="AC36" s="72">
        <f>IF('[2]Cl Enr (2)'!AC36=0,"",EnrlAll!AC36/'[2]Cl Enr (2)'!AC36)</f>
        <v>1.0640249178058487</v>
      </c>
      <c r="AD36" s="72">
        <f>IF('[2]Cl Enr (2)'!AD36=0,"",EnrlAll!AD36/'[2]Cl Enr (2)'!AD36)</f>
        <v>0.95757020757020761</v>
      </c>
      <c r="AE36" s="72">
        <f>IF('[2]Cl Enr (2)'!AE36=0,"",EnrlAll!AE36/'[2]Cl Enr (2)'!AE36)</f>
        <v>1.1166219839142091</v>
      </c>
      <c r="AF36" s="72">
        <f>IF('[2]Cl Enr (2)'!AF36=0,"",EnrlAll!AF36/'[2]Cl Enr (2)'!AF36)</f>
        <v>1.0221254987305042</v>
      </c>
      <c r="AG36" s="72">
        <f>IF('[2]Cl Enr (2)'!AG36=0,"",EnrlAll!AG36/'[2]Cl Enr (2)'!AG36)</f>
        <v>1.0317777555711003</v>
      </c>
      <c r="AH36" s="72">
        <f>IF('[2]Cl Enr (2)'!AH36=0,"",EnrlAll!AH36/'[2]Cl Enr (2)'!AH36)</f>
        <v>1.1226390685640362</v>
      </c>
      <c r="AI36" s="72">
        <f>IF('[2]Cl Enr (2)'!AI36=0,"",EnrlAll!AI36/'[2]Cl Enr (2)'!AI36)</f>
        <v>1.0713762192027965</v>
      </c>
      <c r="AJ36" s="72">
        <f>IF('[2]Cl Enr (2)'!AJ36=0,"",EnrlAll!AJ36/'[2]Cl Enr (2)'!AJ36)</f>
        <v>1.0149612957783127</v>
      </c>
      <c r="AK36" s="72">
        <f>IF('[2]Cl Enr (2)'!AK36=0,"",EnrlAll!AK36/'[2]Cl Enr (2)'!AK36)</f>
        <v>1.0395203765268388</v>
      </c>
      <c r="AL36" s="72">
        <f>IF('[2]Cl Enr (2)'!AL36=0,"",EnrlAll!AL36/'[2]Cl Enr (2)'!AL36)</f>
        <v>1.0263921970895562</v>
      </c>
      <c r="AM36" s="72">
        <f>IF('[2]Cl Enr (2)'!AM36=0,"",EnrlAll!AM36/'[2]Cl Enr (2)'!AM36)</f>
        <v>1.3699683401175939</v>
      </c>
      <c r="AN36" s="72">
        <f>IF('[2]Cl Enr (2)'!AN36=0,"",EnrlAll!AN36/'[2]Cl Enr (2)'!AN36)</f>
        <v>1.3346031746031746</v>
      </c>
      <c r="AO36" s="72">
        <f>IF('[2]Cl Enr (2)'!AO36=0,"",EnrlAll!AO36/'[2]Cl Enr (2)'!AO36)</f>
        <v>1.3552562070787111</v>
      </c>
      <c r="AP36" s="72">
        <f>IF('[2]Cl Enr (2)'!AP36=0,"",EnrlAll!AP36/'[2]Cl Enr (2)'!AP36)</f>
        <v>1.0644048303622771</v>
      </c>
      <c r="AQ36" s="72">
        <f>IF('[2]Cl Enr (2)'!AQ36=0,"",EnrlAll!AQ36/'[2]Cl Enr (2)'!AQ36)</f>
        <v>1.1373671300081767</v>
      </c>
      <c r="AR36" s="72">
        <f>IF('[2]Cl Enr (2)'!AR36=0,"",EnrlAll!AR36/'[2]Cl Enr (2)'!AR36)</f>
        <v>1.0945307224848075</v>
      </c>
      <c r="AS36" s="72">
        <f>IF('[2]Cl Enr (2)'!AS36=0,"",EnrlAll!AS36/'[2]Cl Enr (2)'!AS36)</f>
        <v>1.2354430379746835</v>
      </c>
      <c r="AT36" s="72">
        <f>IF('[2]Cl Enr (2)'!AT36=0,"",EnrlAll!AT36/'[2]Cl Enr (2)'!AT36)</f>
        <v>1.2483917083631164</v>
      </c>
      <c r="AU36" s="72">
        <f>IF('[2]Cl Enr (2)'!AU36=0,"",EnrlAll!AU36/'[2]Cl Enr (2)'!AU36)</f>
        <v>1.2408120924718435</v>
      </c>
      <c r="AV36" s="72">
        <f>IF('[2]Cl Enr (2)'!AV36=0,"",EnrlAll!AV36/'[2]Cl Enr (2)'!AV36)</f>
        <v>1.0400622550149874</v>
      </c>
      <c r="AW36" s="72">
        <f>IF('[2]Cl Enr (2)'!AW36=0,"",EnrlAll!AW36/'[2]Cl Enr (2)'!AW36)</f>
        <v>1.0592850620582366</v>
      </c>
      <c r="AX36" s="72">
        <f>IF('[2]Cl Enr (2)'!AX36=0,"",EnrlAll!AX36/'[2]Cl Enr (2)'!AX36)</f>
        <v>1.0489068699914417</v>
      </c>
      <c r="AY36" s="72">
        <f>IF('[2]Cl Enr (2)'!AY36=0,"",EnrlAll!AY36/'[2]Cl Enr (2)'!AY36)</f>
        <v>1.4319018404907975</v>
      </c>
      <c r="AZ36" s="72">
        <f>IF('[2]Cl Enr (2)'!AZ36=0,"",EnrlAll!AZ36/'[2]Cl Enr (2)'!AZ36)</f>
        <v>1.3339041095890412</v>
      </c>
      <c r="BA36" s="72">
        <f>IF('[2]Cl Enr (2)'!BA36=0,"",EnrlAll!BA36/'[2]Cl Enr (2)'!BA36)</f>
        <v>1.3909935668334525</v>
      </c>
      <c r="BB36" s="72">
        <f>IF('[2]Cl Enr (2)'!BB36=0,"",EnrlAll!BB36/'[2]Cl Enr (2)'!BB36)</f>
        <v>0.87165775401069523</v>
      </c>
      <c r="BC36" s="72">
        <f>IF('[2]Cl Enr (2)'!BC36=0,"",EnrlAll!BC36/'[2]Cl Enr (2)'!BC36)</f>
        <v>0.91278195488721803</v>
      </c>
      <c r="BD36" s="72">
        <f>IF('[2]Cl Enr (2)'!BD36=0,"",EnrlAll!BD36/'[2]Cl Enr (2)'!BD36)</f>
        <v>0.88875000000000004</v>
      </c>
      <c r="BE36" s="72">
        <f>IF('[2]Cl Enr (2)'!BE36=0,"",EnrlAll!BE36/'[2]Cl Enr (2)'!BE36)</f>
        <v>1.1325714285714286</v>
      </c>
      <c r="BF36" s="72">
        <f>IF('[2]Cl Enr (2)'!BF36=0,"",EnrlAll!BF36/'[2]Cl Enr (2)'!BF36)</f>
        <v>1.1096877502001601</v>
      </c>
      <c r="BG36" s="72">
        <f>IF('[2]Cl Enr (2)'!BG36=0,"",EnrlAll!BG36/'[2]Cl Enr (2)'!BG36)</f>
        <v>1.1230410136712237</v>
      </c>
      <c r="BH36" s="72">
        <f>IF('[2]Cl Enr (2)'!BH36=0,"",EnrlAll!BH36/'[2]Cl Enr (2)'!BH36)</f>
        <v>1.044504197991549</v>
      </c>
      <c r="BI36" s="72">
        <f>IF('[2]Cl Enr (2)'!BI36=0,"",EnrlAll!BI36/'[2]Cl Enr (2)'!BI36)</f>
        <v>1.0613277954442208</v>
      </c>
      <c r="BJ36" s="72">
        <f>IF('[2]Cl Enr (2)'!BJ36=0,"",EnrlAll!BJ36/'[2]Cl Enr (2)'!BJ36)</f>
        <v>1.0522121788772598</v>
      </c>
      <c r="BK36" s="57" t="e">
        <f t="shared" si="0"/>
        <v>#VALUE!</v>
      </c>
      <c r="BL36" s="57" t="e">
        <f t="shared" si="0"/>
        <v>#VALUE!</v>
      </c>
      <c r="BM36" s="57" t="e">
        <f t="shared" si="1"/>
        <v>#VALUE!</v>
      </c>
    </row>
    <row r="37" spans="1:65" s="58" customFormat="1" ht="18.75" customHeight="1" x14ac:dyDescent="0.25">
      <c r="A37" s="35">
        <v>32</v>
      </c>
      <c r="B37" s="36" t="s">
        <v>43</v>
      </c>
      <c r="C37" s="72">
        <f>IF('[2]Cl Enr (2)'!C37=0,"",EnrlAll!C37/'[2]Cl Enr (2)'!C37)</f>
        <v>0.44915254237288138</v>
      </c>
      <c r="D37" s="72">
        <f>IF('[2]Cl Enr (2)'!D37=0,"",EnrlAll!D37/'[2]Cl Enr (2)'!D37)</f>
        <v>0.39603705609881629</v>
      </c>
      <c r="E37" s="72">
        <f>IF('[2]Cl Enr (2)'!E37=0,"",EnrlAll!E37/'[2]Cl Enr (2)'!E37)</f>
        <v>0.42377673961150725</v>
      </c>
      <c r="F37" s="72">
        <f>IF('[2]Cl Enr (2)'!F37=0,"",EnrlAll!F37/'[2]Cl Enr (2)'!F37)</f>
        <v>0.88750598372427003</v>
      </c>
      <c r="G37" s="72">
        <f>IF('[2]Cl Enr (2)'!G37=0,"",EnrlAll!G37/'[2]Cl Enr (2)'!G37)</f>
        <v>0.89124524197933663</v>
      </c>
      <c r="H37" s="72">
        <f>IF('[2]Cl Enr (2)'!H37=0,"",EnrlAll!H37/'[2]Cl Enr (2)'!H37)</f>
        <v>0.88925661914460286</v>
      </c>
      <c r="I37" s="72">
        <f>IF('[2]Cl Enr (2)'!I37=0,"",EnrlAll!I37/'[2]Cl Enr (2)'!I37)</f>
        <v>0.98710675605982467</v>
      </c>
      <c r="J37" s="72">
        <f>IF('[2]Cl Enr (2)'!J37=0,"",EnrlAll!J37/'[2]Cl Enr (2)'!J37)</f>
        <v>0.98942420681551113</v>
      </c>
      <c r="K37" s="72">
        <f>IF('[2]Cl Enr (2)'!K37=0,"",EnrlAll!K37/'[2]Cl Enr (2)'!K37)</f>
        <v>0.98819005767646251</v>
      </c>
      <c r="L37" s="72">
        <f>IF('[2]Cl Enr (2)'!L37=0,"",EnrlAll!L37/'[2]Cl Enr (2)'!L37)</f>
        <v>0.94099378881987583</v>
      </c>
      <c r="M37" s="72">
        <f>IF('[2]Cl Enr (2)'!M37=0,"",EnrlAll!M37/'[2]Cl Enr (2)'!M37)</f>
        <v>1.0175548589341692</v>
      </c>
      <c r="N37" s="72">
        <f>IF('[2]Cl Enr (2)'!N37=0,"",EnrlAll!N37/'[2]Cl Enr (2)'!N37)</f>
        <v>0.97561667139211794</v>
      </c>
      <c r="O37" s="72">
        <f>IF('[2]Cl Enr (2)'!O37=0,"",EnrlAll!O37/'[2]Cl Enr (2)'!O37)</f>
        <v>1.0179071068830443</v>
      </c>
      <c r="P37" s="72">
        <f>IF('[2]Cl Enr (2)'!P37=0,"",EnrlAll!P37/'[2]Cl Enr (2)'!P37)</f>
        <v>1.0104370515329419</v>
      </c>
      <c r="Q37" s="72">
        <f>IF('[2]Cl Enr (2)'!Q37=0,"",EnrlAll!Q37/'[2]Cl Enr (2)'!Q37)</f>
        <v>1.0144578313253012</v>
      </c>
      <c r="R37" s="72">
        <f>IF('[2]Cl Enr (2)'!R37=0,"",EnrlAll!R37/'[2]Cl Enr (2)'!R37)</f>
        <v>0.92222222222222228</v>
      </c>
      <c r="S37" s="72">
        <f>IF('[2]Cl Enr (2)'!S37=0,"",EnrlAll!S37/'[2]Cl Enr (2)'!S37)</f>
        <v>0.9842416283650689</v>
      </c>
      <c r="T37" s="72">
        <f>IF('[2]Cl Enr (2)'!T37=0,"",EnrlAll!T37/'[2]Cl Enr (2)'!T37)</f>
        <v>0.94989745092294164</v>
      </c>
      <c r="U37" s="72">
        <f>IF('[2]Cl Enr (2)'!U37=0,"",EnrlAll!U37/'[2]Cl Enr (2)'!U37)</f>
        <v>0.94925806786344302</v>
      </c>
      <c r="V37" s="72">
        <f>IF('[2]Cl Enr (2)'!V37=0,"",EnrlAll!V37/'[2]Cl Enr (2)'!V37)</f>
        <v>0.975830078125</v>
      </c>
      <c r="W37" s="72">
        <f>IF('[2]Cl Enr (2)'!W37=0,"",EnrlAll!W37/'[2]Cl Enr (2)'!W37)</f>
        <v>0.96146727242133601</v>
      </c>
      <c r="X37" s="72">
        <f>IF('[2]Cl Enr (2)'!X37=0,"",EnrlAll!X37/'[2]Cl Enr (2)'!X37)</f>
        <v>1.1200750469043153</v>
      </c>
      <c r="Y37" s="72">
        <f>IF('[2]Cl Enr (2)'!Y37=0,"",EnrlAll!Y37/'[2]Cl Enr (2)'!Y37)</f>
        <v>1.0969875091844232</v>
      </c>
      <c r="Z37" s="72">
        <f>IF('[2]Cl Enr (2)'!Z37=0,"",EnrlAll!Z37/'[2]Cl Enr (2)'!Z37)</f>
        <v>1.1094594594594596</v>
      </c>
      <c r="AA37" s="72">
        <f>IF('[2]Cl Enr (2)'!AA37=0,"",EnrlAll!AA37/'[2]Cl Enr (2)'!AA37)</f>
        <v>0.99290780141843971</v>
      </c>
      <c r="AB37" s="72">
        <f>IF('[2]Cl Enr (2)'!AB37=0,"",EnrlAll!AB37/'[2]Cl Enr (2)'!AB37)</f>
        <v>0.92049348869088421</v>
      </c>
      <c r="AC37" s="72">
        <f>IF('[2]Cl Enr (2)'!AC37=0,"",EnrlAll!AC37/'[2]Cl Enr (2)'!AC37)</f>
        <v>0.95780730897009969</v>
      </c>
      <c r="AD37" s="72">
        <f>IF('[2]Cl Enr (2)'!AD37=0,"",EnrlAll!AD37/'[2]Cl Enr (2)'!AD37)</f>
        <v>0.89149560117302051</v>
      </c>
      <c r="AE37" s="72">
        <f>IF('[2]Cl Enr (2)'!AE37=0,"",EnrlAll!AE37/'[2]Cl Enr (2)'!AE37)</f>
        <v>1.0083160083160083</v>
      </c>
      <c r="AF37" s="72">
        <f>IF('[2]Cl Enr (2)'!AF37=0,"",EnrlAll!AF37/'[2]Cl Enr (2)'!AF37)</f>
        <v>0.94504447268106739</v>
      </c>
      <c r="AG37" s="72">
        <f>IF('[2]Cl Enr (2)'!AG37=0,"",EnrlAll!AG37/'[2]Cl Enr (2)'!AG37)</f>
        <v>0.99917610710607618</v>
      </c>
      <c r="AH37" s="72">
        <f>IF('[2]Cl Enr (2)'!AH37=0,"",EnrlAll!AH37/'[2]Cl Enr (2)'!AH37)</f>
        <v>1.006568144499179</v>
      </c>
      <c r="AI37" s="72">
        <f>IF('[2]Cl Enr (2)'!AI37=0,"",EnrlAll!AI37/'[2]Cl Enr (2)'!AI37)</f>
        <v>1.0026321561745997</v>
      </c>
      <c r="AJ37" s="72">
        <f>IF('[2]Cl Enr (2)'!AJ37=0,"",EnrlAll!AJ37/'[2]Cl Enr (2)'!AJ37)</f>
        <v>0.96598123102401323</v>
      </c>
      <c r="AK37" s="72">
        <f>IF('[2]Cl Enr (2)'!AK37=0,"",EnrlAll!AK37/'[2]Cl Enr (2)'!AK37)</f>
        <v>0.98635086310718589</v>
      </c>
      <c r="AL37" s="72">
        <f>IF('[2]Cl Enr (2)'!AL37=0,"",EnrlAll!AL37/'[2]Cl Enr (2)'!AL37)</f>
        <v>0.97539614799421082</v>
      </c>
      <c r="AM37" s="72">
        <f>IF('[2]Cl Enr (2)'!AM37=0,"",EnrlAll!AM37/'[2]Cl Enr (2)'!AM37)</f>
        <v>1.014799154334038</v>
      </c>
      <c r="AN37" s="72">
        <f>IF('[2]Cl Enr (2)'!AN37=0,"",EnrlAll!AN37/'[2]Cl Enr (2)'!AN37)</f>
        <v>1.0174326465927099</v>
      </c>
      <c r="AO37" s="72">
        <f>IF('[2]Cl Enr (2)'!AO37=0,"",EnrlAll!AO37/'[2]Cl Enr (2)'!AO37)</f>
        <v>1.0160387914957105</v>
      </c>
      <c r="AP37" s="72">
        <f>IF('[2]Cl Enr (2)'!AP37=0,"",EnrlAll!AP37/'[2]Cl Enr (2)'!AP37)</f>
        <v>1.1572212065813527</v>
      </c>
      <c r="AQ37" s="72">
        <f>IF('[2]Cl Enr (2)'!AQ37=0,"",EnrlAll!AQ37/'[2]Cl Enr (2)'!AQ37)</f>
        <v>0.98461538461538467</v>
      </c>
      <c r="AR37" s="72">
        <f>IF('[2]Cl Enr (2)'!AR37=0,"",EnrlAll!AR37/'[2]Cl Enr (2)'!AR37)</f>
        <v>1.0704865848112779</v>
      </c>
      <c r="AS37" s="72">
        <f>IF('[2]Cl Enr (2)'!AS37=0,"",EnrlAll!AS37/'[2]Cl Enr (2)'!AS37)</f>
        <v>1.076800636689216</v>
      </c>
      <c r="AT37" s="72">
        <f>IF('[2]Cl Enr (2)'!AT37=0,"",EnrlAll!AT37/'[2]Cl Enr (2)'!AT37)</f>
        <v>1.002112378538234</v>
      </c>
      <c r="AU37" s="72">
        <f>IF('[2]Cl Enr (2)'!AU37=0,"",EnrlAll!AU37/'[2]Cl Enr (2)'!AU37)</f>
        <v>1.0405737704918032</v>
      </c>
      <c r="AV37" s="72">
        <f>IF('[2]Cl Enr (2)'!AV37=0,"",EnrlAll!AV37/'[2]Cl Enr (2)'!AV37)</f>
        <v>0.98235812996177596</v>
      </c>
      <c r="AW37" s="72">
        <f>IF('[2]Cl Enr (2)'!AW37=0,"",EnrlAll!AW37/'[2]Cl Enr (2)'!AW37)</f>
        <v>0.98886789906895156</v>
      </c>
      <c r="AX37" s="72">
        <f>IF('[2]Cl Enr (2)'!AX37=0,"",EnrlAll!AX37/'[2]Cl Enr (2)'!AX37)</f>
        <v>0.98538976340842677</v>
      </c>
      <c r="AY37" s="72">
        <f>IF('[2]Cl Enr (2)'!AY37=0,"",EnrlAll!AY37/'[2]Cl Enr (2)'!AY37)</f>
        <v>1.0577830188679245</v>
      </c>
      <c r="AZ37" s="72">
        <f>IF('[2]Cl Enr (2)'!AZ37=0,"",EnrlAll!AZ37/'[2]Cl Enr (2)'!AZ37)</f>
        <v>0.97093791281373842</v>
      </c>
      <c r="BA37" s="72">
        <f>IF('[2]Cl Enr (2)'!BA37=0,"",EnrlAll!BA37/'[2]Cl Enr (2)'!BA37)</f>
        <v>1.016822429906542</v>
      </c>
      <c r="BB37" s="72">
        <f>IF('[2]Cl Enr (2)'!BB37=0,"",EnrlAll!BB37/'[2]Cl Enr (2)'!BB37)</f>
        <v>1.0465425531914894</v>
      </c>
      <c r="BC37" s="72">
        <f>IF('[2]Cl Enr (2)'!BC37=0,"",EnrlAll!BC37/'[2]Cl Enr (2)'!BC37)</f>
        <v>1.0256045519203414</v>
      </c>
      <c r="BD37" s="72">
        <f>IF('[2]Cl Enr (2)'!BD37=0,"",EnrlAll!BD37/'[2]Cl Enr (2)'!BD37)</f>
        <v>1.0364261168384881</v>
      </c>
      <c r="BE37" s="72">
        <f>IF('[2]Cl Enr (2)'!BE37=0,"",EnrlAll!BE37/'[2]Cl Enr (2)'!BE37)</f>
        <v>1.0525</v>
      </c>
      <c r="BF37" s="72">
        <f>IF('[2]Cl Enr (2)'!BF37=0,"",EnrlAll!BF37/'[2]Cl Enr (2)'!BF37)</f>
        <v>0.99726027397260275</v>
      </c>
      <c r="BG37" s="72">
        <f>IF('[2]Cl Enr (2)'!BG37=0,"",EnrlAll!BG37/'[2]Cl Enr (2)'!BG37)</f>
        <v>1.0261437908496731</v>
      </c>
      <c r="BH37" s="72">
        <f>IF('[2]Cl Enr (2)'!BH37=0,"",EnrlAll!BH37/'[2]Cl Enr (2)'!BH37)</f>
        <v>0.98839021768341839</v>
      </c>
      <c r="BI37" s="72">
        <f>IF('[2]Cl Enr (2)'!BI37=0,"",EnrlAll!BI37/'[2]Cl Enr (2)'!BI37)</f>
        <v>0.98962043974941649</v>
      </c>
      <c r="BJ37" s="72">
        <f>IF('[2]Cl Enr (2)'!BJ37=0,"",EnrlAll!BJ37/'[2]Cl Enr (2)'!BJ37)</f>
        <v>0.98896437068248921</v>
      </c>
      <c r="BK37" s="57">
        <f t="shared" si="0"/>
        <v>1.4375427600562998</v>
      </c>
      <c r="BL37" s="57">
        <f t="shared" si="0"/>
        <v>1.3856574958482328</v>
      </c>
      <c r="BM37" s="57">
        <f t="shared" si="1"/>
        <v>2.8232002559045326</v>
      </c>
    </row>
    <row r="38" spans="1:65" s="58" customFormat="1" ht="18.75" customHeight="1" x14ac:dyDescent="0.25">
      <c r="A38" s="35">
        <v>33</v>
      </c>
      <c r="B38" s="36" t="s">
        <v>44</v>
      </c>
      <c r="C38" s="72">
        <f>IF('[2]Cl Enr (2)'!C38=0,"",EnrlAll!C38/'[2]Cl Enr (2)'!C38)</f>
        <v>1.0970020137844967</v>
      </c>
      <c r="D38" s="72">
        <f>IF('[2]Cl Enr (2)'!D38=0,"",EnrlAll!D38/'[2]Cl Enr (2)'!D38)</f>
        <v>1.0977458669090796</v>
      </c>
      <c r="E38" s="72">
        <f>IF('[2]Cl Enr (2)'!E38=0,"",EnrlAll!E38/'[2]Cl Enr (2)'!E38)</f>
        <v>1.097358529579004</v>
      </c>
      <c r="F38" s="72">
        <f>IF('[2]Cl Enr (2)'!F38=0,"",EnrlAll!F38/'[2]Cl Enr (2)'!F38)</f>
        <v>0.98463705522548395</v>
      </c>
      <c r="G38" s="72">
        <f>IF('[2]Cl Enr (2)'!G38=0,"",EnrlAll!G38/'[2]Cl Enr (2)'!G38)</f>
        <v>1.0082186214878475</v>
      </c>
      <c r="H38" s="72">
        <f>IF('[2]Cl Enr (2)'!H38=0,"",EnrlAll!H38/'[2]Cl Enr (2)'!H38)</f>
        <v>0.99574354573078794</v>
      </c>
      <c r="I38" s="72">
        <f>IF('[2]Cl Enr (2)'!I38=0,"",EnrlAll!I38/'[2]Cl Enr (2)'!I38)</f>
        <v>1.0032467176342836</v>
      </c>
      <c r="J38" s="72">
        <f>IF('[2]Cl Enr (2)'!J38=0,"",EnrlAll!J38/'[2]Cl Enr (2)'!J38)</f>
        <v>0.95650509452853527</v>
      </c>
      <c r="K38" s="72">
        <f>IF('[2]Cl Enr (2)'!K38=0,"",EnrlAll!K38/'[2]Cl Enr (2)'!K38)</f>
        <v>0.98070871955652494</v>
      </c>
      <c r="L38" s="72">
        <f>IF('[2]Cl Enr (2)'!L38=0,"",EnrlAll!L38/'[2]Cl Enr (2)'!L38)</f>
        <v>1.0032844389491975</v>
      </c>
      <c r="M38" s="72">
        <f>IF('[2]Cl Enr (2)'!M38=0,"",EnrlAll!M38/'[2]Cl Enr (2)'!M38)</f>
        <v>1.0534133730610815</v>
      </c>
      <c r="N38" s="72">
        <f>IF('[2]Cl Enr (2)'!N38=0,"",EnrlAll!N38/'[2]Cl Enr (2)'!N38)</f>
        <v>1.0266086495586098</v>
      </c>
      <c r="O38" s="72">
        <f>IF('[2]Cl Enr (2)'!O38=0,"",EnrlAll!O38/'[2]Cl Enr (2)'!O38)</f>
        <v>1.0206572099866056</v>
      </c>
      <c r="P38" s="72">
        <f>IF('[2]Cl Enr (2)'!P38=0,"",EnrlAll!P38/'[2]Cl Enr (2)'!P38)</f>
        <v>1.0228738664150798</v>
      </c>
      <c r="Q38" s="72">
        <f>IF('[2]Cl Enr (2)'!Q38=0,"",EnrlAll!Q38/'[2]Cl Enr (2)'!Q38)</f>
        <v>1.0216791182779792</v>
      </c>
      <c r="R38" s="72">
        <f>IF('[2]Cl Enr (2)'!R38=0,"",EnrlAll!R38/'[2]Cl Enr (2)'!R38)</f>
        <v>1.0766381013647015</v>
      </c>
      <c r="S38" s="72">
        <f>IF('[2]Cl Enr (2)'!S38=0,"",EnrlAll!S38/'[2]Cl Enr (2)'!S38)</f>
        <v>1.0653504817047126</v>
      </c>
      <c r="T38" s="72">
        <f>IF('[2]Cl Enr (2)'!T38=0,"",EnrlAll!T38/'[2]Cl Enr (2)'!T38)</f>
        <v>1.0714612205807819</v>
      </c>
      <c r="U38" s="72">
        <f>IF('[2]Cl Enr (2)'!U38=0,"",EnrlAll!U38/'[2]Cl Enr (2)'!U38)</f>
        <v>1.0171314683784134</v>
      </c>
      <c r="V38" s="72">
        <f>IF('[2]Cl Enr (2)'!V38=0,"",EnrlAll!V38/'[2]Cl Enr (2)'!V38)</f>
        <v>1.0197236724306162</v>
      </c>
      <c r="W38" s="72">
        <f>IF('[2]Cl Enr (2)'!W38=0,"",EnrlAll!W38/'[2]Cl Enr (2)'!W38)</f>
        <v>1.0183441876443802</v>
      </c>
      <c r="X38" s="72">
        <f>IF('[2]Cl Enr (2)'!X38=0,"",EnrlAll!X38/'[2]Cl Enr (2)'!X38)</f>
        <v>1.0484170551073042</v>
      </c>
      <c r="Y38" s="72">
        <f>IF('[2]Cl Enr (2)'!Y38=0,"",EnrlAll!Y38/'[2]Cl Enr (2)'!Y38)</f>
        <v>1.0753566586823824</v>
      </c>
      <c r="Z38" s="72">
        <f>IF('[2]Cl Enr (2)'!Z38=0,"",EnrlAll!Z38/'[2]Cl Enr (2)'!Z38)</f>
        <v>1.0607324631119246</v>
      </c>
      <c r="AA38" s="72">
        <f>IF('[2]Cl Enr (2)'!AA38=0,"",EnrlAll!AA38/'[2]Cl Enr (2)'!AA38)</f>
        <v>1.0466236250301766</v>
      </c>
      <c r="AB38" s="72">
        <f>IF('[2]Cl Enr (2)'!AB38=0,"",EnrlAll!AB38/'[2]Cl Enr (2)'!AB38)</f>
        <v>1.0512781219670599</v>
      </c>
      <c r="AC38" s="72">
        <f>IF('[2]Cl Enr (2)'!AC38=0,"",EnrlAll!AC38/'[2]Cl Enr (2)'!AC38)</f>
        <v>1.0487598212910183</v>
      </c>
      <c r="AD38" s="72">
        <f>IF('[2]Cl Enr (2)'!AD38=0,"",EnrlAll!AD38/'[2]Cl Enr (2)'!AD38)</f>
        <v>0.87693889304021289</v>
      </c>
      <c r="AE38" s="72">
        <f>IF('[2]Cl Enr (2)'!AE38=0,"",EnrlAll!AE38/'[2]Cl Enr (2)'!AE38)</f>
        <v>0.87612602442823928</v>
      </c>
      <c r="AF38" s="72">
        <f>IF('[2]Cl Enr (2)'!AF38=0,"",EnrlAll!AF38/'[2]Cl Enr (2)'!AF38)</f>
        <v>0.87656702274071152</v>
      </c>
      <c r="AG38" s="72">
        <f>IF('[2]Cl Enr (2)'!AG38=0,"",EnrlAll!AG38/'[2]Cl Enr (2)'!AG38)</f>
        <v>0.98124865916539061</v>
      </c>
      <c r="AH38" s="72">
        <f>IF('[2]Cl Enr (2)'!AH38=0,"",EnrlAll!AH38/'[2]Cl Enr (2)'!AH38)</f>
        <v>0.99081853464513814</v>
      </c>
      <c r="AI38" s="72">
        <f>IF('[2]Cl Enr (2)'!AI38=0,"",EnrlAll!AI38/'[2]Cl Enr (2)'!AI38)</f>
        <v>0.98562991336435102</v>
      </c>
      <c r="AJ38" s="72">
        <f>IF('[2]Cl Enr (2)'!AJ38=0,"",EnrlAll!AJ38/'[2]Cl Enr (2)'!AJ38)</f>
        <v>1.0037077293599721</v>
      </c>
      <c r="AK38" s="72">
        <f>IF('[2]Cl Enr (2)'!AK38=0,"",EnrlAll!AK38/'[2]Cl Enr (2)'!AK38)</f>
        <v>1.0091815378716469</v>
      </c>
      <c r="AL38" s="72">
        <f>IF('[2]Cl Enr (2)'!AL38=0,"",EnrlAll!AL38/'[2]Cl Enr (2)'!AL38)</f>
        <v>1.0062482875880676</v>
      </c>
      <c r="AM38" s="72">
        <f>IF('[2]Cl Enr (2)'!AM38=0,"",EnrlAll!AM38/'[2]Cl Enr (2)'!AM38)</f>
        <v>1.2053199119060161</v>
      </c>
      <c r="AN38" s="72">
        <f>IF('[2]Cl Enr (2)'!AN38=0,"",EnrlAll!AN38/'[2]Cl Enr (2)'!AN38)</f>
        <v>1.2200643607804307</v>
      </c>
      <c r="AO38" s="72">
        <f>IF('[2]Cl Enr (2)'!AO38=0,"",EnrlAll!AO38/'[2]Cl Enr (2)'!AO38)</f>
        <v>1.2120775604221816</v>
      </c>
      <c r="AP38" s="72">
        <f>IF('[2]Cl Enr (2)'!AP38=0,"",EnrlAll!AP38/'[2]Cl Enr (2)'!AP38)</f>
        <v>1.2440780746636346</v>
      </c>
      <c r="AQ38" s="72">
        <f>IF('[2]Cl Enr (2)'!AQ38=0,"",EnrlAll!AQ38/'[2]Cl Enr (2)'!AQ38)</f>
        <v>1.2429524054835295</v>
      </c>
      <c r="AR38" s="72">
        <f>IF('[2]Cl Enr (2)'!AR38=0,"",EnrlAll!AR38/'[2]Cl Enr (2)'!AR38)</f>
        <v>1.2435564161737269</v>
      </c>
      <c r="AS38" s="72">
        <f>IF('[2]Cl Enr (2)'!AS38=0,"",EnrlAll!AS38/'[2]Cl Enr (2)'!AS38)</f>
        <v>1.2221847775427526</v>
      </c>
      <c r="AT38" s="72">
        <f>IF('[2]Cl Enr (2)'!AT38=0,"",EnrlAll!AT38/'[2]Cl Enr (2)'!AT38)</f>
        <v>1.230139333316536</v>
      </c>
      <c r="AU38" s="72">
        <f>IF('[2]Cl Enr (2)'!AU38=0,"",EnrlAll!AU38/'[2]Cl Enr (2)'!AU38)</f>
        <v>1.2258482508935065</v>
      </c>
      <c r="AV38" s="72">
        <f>IF('[2]Cl Enr (2)'!AV38=0,"",EnrlAll!AV38/'[2]Cl Enr (2)'!AV38)</f>
        <v>1.0390497184636682</v>
      </c>
      <c r="AW38" s="72">
        <f>IF('[2]Cl Enr (2)'!AW38=0,"",EnrlAll!AW38/'[2]Cl Enr (2)'!AW38)</f>
        <v>1.0444954811898572</v>
      </c>
      <c r="AX38" s="72">
        <f>IF('[2]Cl Enr (2)'!AX38=0,"",EnrlAll!AX38/'[2]Cl Enr (2)'!AX38)</f>
        <v>1.0415741239959269</v>
      </c>
      <c r="AY38" s="72">
        <f>IF('[2]Cl Enr (2)'!AY38=0,"",EnrlAll!AY38/'[2]Cl Enr (2)'!AY38)</f>
        <v>1.0648332622823884</v>
      </c>
      <c r="AZ38" s="72">
        <f>IF('[2]Cl Enr (2)'!AZ38=0,"",EnrlAll!AZ38/'[2]Cl Enr (2)'!AZ38)</f>
        <v>1.0843121496867787</v>
      </c>
      <c r="BA38" s="72">
        <f>IF('[2]Cl Enr (2)'!BA38=0,"",EnrlAll!BA38/'[2]Cl Enr (2)'!BA38)</f>
        <v>1.073751043646844</v>
      </c>
      <c r="BB38" s="72">
        <f>IF('[2]Cl Enr (2)'!BB38=0,"",EnrlAll!BB38/'[2]Cl Enr (2)'!BB38)</f>
        <v>1.1057956693589963</v>
      </c>
      <c r="BC38" s="72">
        <f>IF('[2]Cl Enr (2)'!BC38=0,"",EnrlAll!BC38/'[2]Cl Enr (2)'!BC38)</f>
        <v>1.1089414671227671</v>
      </c>
      <c r="BD38" s="72">
        <f>IF('[2]Cl Enr (2)'!BD38=0,"",EnrlAll!BD38/'[2]Cl Enr (2)'!BD38)</f>
        <v>1.1072895045573503</v>
      </c>
      <c r="BE38" s="72">
        <f>IF('[2]Cl Enr (2)'!BE38=0,"",EnrlAll!BE38/'[2]Cl Enr (2)'!BE38)</f>
        <v>1.0831646999447235</v>
      </c>
      <c r="BF38" s="72">
        <f>IF('[2]Cl Enr (2)'!BF38=0,"",EnrlAll!BF38/'[2]Cl Enr (2)'!BF38)</f>
        <v>1.0957527807203389</v>
      </c>
      <c r="BG38" s="72">
        <f>IF('[2]Cl Enr (2)'!BG38=0,"",EnrlAll!BG38/'[2]Cl Enr (2)'!BG38)</f>
        <v>1.0890254897981726</v>
      </c>
      <c r="BH38" s="72">
        <f>IF('[2]Cl Enr (2)'!BH38=0,"",EnrlAll!BH38/'[2]Cl Enr (2)'!BH38)</f>
        <v>1.0437993638780874</v>
      </c>
      <c r="BI38" s="72">
        <f>IF('[2]Cl Enr (2)'!BI38=0,"",EnrlAll!BI38/'[2]Cl Enr (2)'!BI38)</f>
        <v>1.0500543906866868</v>
      </c>
      <c r="BJ38" s="72">
        <f>IF('[2]Cl Enr (2)'!BJ38=0,"",EnrlAll!BJ38/'[2]Cl Enr (2)'!BJ38)</f>
        <v>1.0467002777241274</v>
      </c>
      <c r="BK38" s="57">
        <f t="shared" si="0"/>
        <v>2.140801377662584</v>
      </c>
      <c r="BL38" s="57">
        <f t="shared" si="0"/>
        <v>2.1478002575957662</v>
      </c>
      <c r="BM38" s="57">
        <f t="shared" si="1"/>
        <v>4.2886016352583507</v>
      </c>
    </row>
    <row r="39" spans="1:65" s="58" customFormat="1" ht="18.75" customHeight="1" x14ac:dyDescent="0.25">
      <c r="A39" s="35">
        <v>34</v>
      </c>
      <c r="B39" s="36" t="s">
        <v>45</v>
      </c>
      <c r="C39" s="72">
        <f>IF('[2]Cl Enr (2)'!C39=0,"",EnrlAll!C39/'[2]Cl Enr (2)'!C39)</f>
        <v>1.0233545647558386</v>
      </c>
      <c r="D39" s="72">
        <f>IF('[2]Cl Enr (2)'!D39=0,"",EnrlAll!D39/'[2]Cl Enr (2)'!D39)</f>
        <v>1.2250580046403712</v>
      </c>
      <c r="E39" s="72">
        <f>IF('[2]Cl Enr (2)'!E39=0,"",EnrlAll!E39/'[2]Cl Enr (2)'!E39)</f>
        <v>1.1197339246119733</v>
      </c>
      <c r="F39" s="72">
        <f>IF('[2]Cl Enr (2)'!F39=0,"",EnrlAll!F39/'[2]Cl Enr (2)'!F39)</f>
        <v>0.95368782161234988</v>
      </c>
      <c r="G39" s="72">
        <f>IF('[2]Cl Enr (2)'!G39=0,"",EnrlAll!G39/'[2]Cl Enr (2)'!G39)</f>
        <v>0.96635514018691593</v>
      </c>
      <c r="H39" s="72">
        <f>IF('[2]Cl Enr (2)'!H39=0,"",EnrlAll!H39/'[2]Cl Enr (2)'!H39)</f>
        <v>0.9597495527728086</v>
      </c>
      <c r="I39" s="72">
        <f>IF('[2]Cl Enr (2)'!I39=0,"",EnrlAll!I39/'[2]Cl Enr (2)'!I39)</f>
        <v>0.94214876033057848</v>
      </c>
      <c r="J39" s="72">
        <f>IF('[2]Cl Enr (2)'!J39=0,"",EnrlAll!J39/'[2]Cl Enr (2)'!J39)</f>
        <v>0.84053156146179397</v>
      </c>
      <c r="K39" s="72">
        <f>IF('[2]Cl Enr (2)'!K39=0,"",EnrlAll!K39/'[2]Cl Enr (2)'!K39)</f>
        <v>0.89146644573322287</v>
      </c>
      <c r="L39" s="72">
        <f>IF('[2]Cl Enr (2)'!L39=0,"",EnrlAll!L39/'[2]Cl Enr (2)'!L39)</f>
        <v>0.93984962406015038</v>
      </c>
      <c r="M39" s="72">
        <f>IF('[2]Cl Enr (2)'!M39=0,"",EnrlAll!M39/'[2]Cl Enr (2)'!M39)</f>
        <v>1.0049751243781095</v>
      </c>
      <c r="N39" s="72">
        <f>IF('[2]Cl Enr (2)'!N39=0,"",EnrlAll!N39/'[2]Cl Enr (2)'!N39)</f>
        <v>0.97082018927444791</v>
      </c>
      <c r="O39" s="72">
        <f>IF('[2]Cl Enr (2)'!O39=0,"",EnrlAll!O39/'[2]Cl Enr (2)'!O39)</f>
        <v>0.97121212121212119</v>
      </c>
      <c r="P39" s="72">
        <f>IF('[2]Cl Enr (2)'!P39=0,"",EnrlAll!P39/'[2]Cl Enr (2)'!P39)</f>
        <v>0.921092564491654</v>
      </c>
      <c r="Q39" s="72">
        <f>IF('[2]Cl Enr (2)'!Q39=0,"",EnrlAll!Q39/'[2]Cl Enr (2)'!Q39)</f>
        <v>0.94617134192570129</v>
      </c>
      <c r="R39" s="72">
        <f>IF('[2]Cl Enr (2)'!R39=0,"",EnrlAll!R39/'[2]Cl Enr (2)'!R39)</f>
        <v>0.75345622119815669</v>
      </c>
      <c r="S39" s="72">
        <f>IF('[2]Cl Enr (2)'!S39=0,"",EnrlAll!S39/'[2]Cl Enr (2)'!S39)</f>
        <v>0.66666666666666663</v>
      </c>
      <c r="T39" s="72">
        <f>IF('[2]Cl Enr (2)'!T39=0,"",EnrlAll!T39/'[2]Cl Enr (2)'!T39)</f>
        <v>0.70740941049215789</v>
      </c>
      <c r="U39" s="72">
        <f>IF('[2]Cl Enr (2)'!U39=0,"",EnrlAll!U39/'[2]Cl Enr (2)'!U39)</f>
        <v>0.90091688849452822</v>
      </c>
      <c r="V39" s="72">
        <f>IF('[2]Cl Enr (2)'!V39=0,"",EnrlAll!V39/'[2]Cl Enr (2)'!V39)</f>
        <v>0.8550295857988166</v>
      </c>
      <c r="W39" s="72">
        <f>IF('[2]Cl Enr (2)'!W39=0,"",EnrlAll!W39/'[2]Cl Enr (2)'!W39)</f>
        <v>0.87797663067593557</v>
      </c>
      <c r="X39" s="72">
        <f>IF('[2]Cl Enr (2)'!X39=0,"",EnrlAll!X39/'[2]Cl Enr (2)'!X39)</f>
        <v>1.3367346938775511</v>
      </c>
      <c r="Y39" s="72">
        <f>IF('[2]Cl Enr (2)'!Y39=0,"",EnrlAll!Y39/'[2]Cl Enr (2)'!Y39)</f>
        <v>1.4691358024691359</v>
      </c>
      <c r="Z39" s="72">
        <f>IF('[2]Cl Enr (2)'!Z39=0,"",EnrlAll!Z39/'[2]Cl Enr (2)'!Z39)</f>
        <v>1.4061488673139158</v>
      </c>
      <c r="AA39" s="72">
        <f>IF('[2]Cl Enr (2)'!AA39=0,"",EnrlAll!AA39/'[2]Cl Enr (2)'!AA39)</f>
        <v>0.97106690777576854</v>
      </c>
      <c r="AB39" s="72">
        <f>IF('[2]Cl Enr (2)'!AB39=0,"",EnrlAll!AB39/'[2]Cl Enr (2)'!AB39)</f>
        <v>1.175</v>
      </c>
      <c r="AC39" s="72">
        <f>IF('[2]Cl Enr (2)'!AC39=0,"",EnrlAll!AC39/'[2]Cl Enr (2)'!AC39)</f>
        <v>1.0736747529200359</v>
      </c>
      <c r="AD39" s="72">
        <f>IF('[2]Cl Enr (2)'!AD39=0,"",EnrlAll!AD39/'[2]Cl Enr (2)'!AD39)</f>
        <v>0.9553719008264463</v>
      </c>
      <c r="AE39" s="72">
        <f>IF('[2]Cl Enr (2)'!AE39=0,"",EnrlAll!AE39/'[2]Cl Enr (2)'!AE39)</f>
        <v>1.0215827338129497</v>
      </c>
      <c r="AF39" s="72">
        <f>IF('[2]Cl Enr (2)'!AF39=0,"",EnrlAll!AF39/'[2]Cl Enr (2)'!AF39)</f>
        <v>0.98708010335917318</v>
      </c>
      <c r="AG39" s="72">
        <f>IF('[2]Cl Enr (2)'!AG39=0,"",EnrlAll!AG39/'[2]Cl Enr (2)'!AG39)</f>
        <v>1.0887743413516608</v>
      </c>
      <c r="AH39" s="72">
        <f>IF('[2]Cl Enr (2)'!AH39=0,"",EnrlAll!AH39/'[2]Cl Enr (2)'!AH39)</f>
        <v>1.2346938775510203</v>
      </c>
      <c r="AI39" s="72">
        <f>IF('[2]Cl Enr (2)'!AI39=0,"",EnrlAll!AI39/'[2]Cl Enr (2)'!AI39)</f>
        <v>1.1621082621082621</v>
      </c>
      <c r="AJ39" s="72">
        <f>IF('[2]Cl Enr (2)'!AJ39=0,"",EnrlAll!AJ39/'[2]Cl Enr (2)'!AJ39)</f>
        <v>0.96489174956114687</v>
      </c>
      <c r="AK39" s="72">
        <f>IF('[2]Cl Enr (2)'!AK39=0,"",EnrlAll!AK39/'[2]Cl Enr (2)'!AK39)</f>
        <v>0.98522550544323484</v>
      </c>
      <c r="AL39" s="72">
        <f>IF('[2]Cl Enr (2)'!AL39=0,"",EnrlAll!AL39/'[2]Cl Enr (2)'!AL39)</f>
        <v>0.97507545516502769</v>
      </c>
      <c r="AM39" s="72">
        <f>IF('[2]Cl Enr (2)'!AM39=0,"",EnrlAll!AM39/'[2]Cl Enr (2)'!AM39)</f>
        <v>0.90960451977401124</v>
      </c>
      <c r="AN39" s="72">
        <f>IF('[2]Cl Enr (2)'!AN39=0,"",EnrlAll!AN39/'[2]Cl Enr (2)'!AN39)</f>
        <v>0.85935085007727974</v>
      </c>
      <c r="AO39" s="72">
        <f>IF('[2]Cl Enr (2)'!AO39=0,"",EnrlAll!AO39/'[2]Cl Enr (2)'!AO39)</f>
        <v>0.88560885608856088</v>
      </c>
      <c r="AP39" s="72">
        <f>IF('[2]Cl Enr (2)'!AP39=0,"",EnrlAll!AP39/'[2]Cl Enr (2)'!AP39)</f>
        <v>0.87366548042704628</v>
      </c>
      <c r="AQ39" s="72">
        <f>IF('[2]Cl Enr (2)'!AQ39=0,"",EnrlAll!AQ39/'[2]Cl Enr (2)'!AQ39)</f>
        <v>1.0050251256281406</v>
      </c>
      <c r="AR39" s="72">
        <f>IF('[2]Cl Enr (2)'!AR39=0,"",EnrlAll!AR39/'[2]Cl Enr (2)'!AR39)</f>
        <v>0.94132873166522868</v>
      </c>
      <c r="AS39" s="72">
        <f>IF('[2]Cl Enr (2)'!AS39=0,"",EnrlAll!AS39/'[2]Cl Enr (2)'!AS39)</f>
        <v>0.89370078740157477</v>
      </c>
      <c r="AT39" s="72">
        <f>IF('[2]Cl Enr (2)'!AT39=0,"",EnrlAll!AT39/'[2]Cl Enr (2)'!AT39)</f>
        <v>0.92926045016077174</v>
      </c>
      <c r="AU39" s="72">
        <f>IF('[2]Cl Enr (2)'!AU39=0,"",EnrlAll!AU39/'[2]Cl Enr (2)'!AU39)</f>
        <v>0.911296738265712</v>
      </c>
      <c r="AV39" s="72">
        <f>IF('[2]Cl Enr (2)'!AV39=0,"",EnrlAll!AV39/'[2]Cl Enr (2)'!AV39)</f>
        <v>0.95075816789119905</v>
      </c>
      <c r="AW39" s="72">
        <f>IF('[2]Cl Enr (2)'!AW39=0,"",EnrlAll!AW39/'[2]Cl Enr (2)'!AW39)</f>
        <v>0.97432686286787729</v>
      </c>
      <c r="AX39" s="72">
        <f>IF('[2]Cl Enr (2)'!AX39=0,"",EnrlAll!AX39/'[2]Cl Enr (2)'!AX39)</f>
        <v>0.96253421978881504</v>
      </c>
      <c r="AY39" s="72">
        <f>IF('[2]Cl Enr (2)'!AY39=0,"",EnrlAll!AY39/'[2]Cl Enr (2)'!AY39)</f>
        <v>0.96455223880597019</v>
      </c>
      <c r="AZ39" s="72">
        <f>IF('[2]Cl Enr (2)'!AZ39=0,"",EnrlAll!AZ39/'[2]Cl Enr (2)'!AZ39)</f>
        <v>0.94127806563039729</v>
      </c>
      <c r="BA39" s="72">
        <f>IF('[2]Cl Enr (2)'!BA39=0,"",EnrlAll!BA39/'[2]Cl Enr (2)'!BA39)</f>
        <v>0.95246636771300452</v>
      </c>
      <c r="BB39" s="72">
        <f>IF('[2]Cl Enr (2)'!BB39=0,"",EnrlAll!BB39/'[2]Cl Enr (2)'!BB39)</f>
        <v>0.81533646322378717</v>
      </c>
      <c r="BC39" s="72">
        <f>IF('[2]Cl Enr (2)'!BC39=0,"",EnrlAll!BC39/'[2]Cl Enr (2)'!BC39)</f>
        <v>0.97250859106529208</v>
      </c>
      <c r="BD39" s="72">
        <f>IF('[2]Cl Enr (2)'!BD39=0,"",EnrlAll!BD39/'[2]Cl Enr (2)'!BD39)</f>
        <v>0.89025389025389023</v>
      </c>
      <c r="BE39" s="72">
        <f>IF('[2]Cl Enr (2)'!BE39=0,"",EnrlAll!BE39/'[2]Cl Enr (2)'!BE39)</f>
        <v>0.8834042553191489</v>
      </c>
      <c r="BF39" s="72">
        <f>IF('[2]Cl Enr (2)'!BF39=0,"",EnrlAll!BF39/'[2]Cl Enr (2)'!BF39)</f>
        <v>0.95693367786391037</v>
      </c>
      <c r="BG39" s="72">
        <f>IF('[2]Cl Enr (2)'!BG39=0,"",EnrlAll!BG39/'[2]Cl Enr (2)'!BG39)</f>
        <v>0.91994863013698636</v>
      </c>
      <c r="BH39" s="72">
        <f>IF('[2]Cl Enr (2)'!BH39=0,"",EnrlAll!BH39/'[2]Cl Enr (2)'!BH39)</f>
        <v>0.94030639197041732</v>
      </c>
      <c r="BI39" s="72">
        <f>IF('[2]Cl Enr (2)'!BI39=0,"",EnrlAll!BI39/'[2]Cl Enr (2)'!BI39)</f>
        <v>0.97165187442045309</v>
      </c>
      <c r="BJ39" s="72">
        <f>IF('[2]Cl Enr (2)'!BJ39=0,"",EnrlAll!BJ39/'[2]Cl Enr (2)'!BJ39)</f>
        <v>0.9559552939620396</v>
      </c>
      <c r="BK39" s="57">
        <f t="shared" si="0"/>
        <v>1.963660956726256</v>
      </c>
      <c r="BL39" s="57">
        <f t="shared" si="0"/>
        <v>2.1967098790608244</v>
      </c>
      <c r="BM39" s="57">
        <f t="shared" si="1"/>
        <v>4.1603708357870808</v>
      </c>
    </row>
    <row r="40" spans="1:65" s="58" customFormat="1" ht="18.75" customHeight="1" x14ac:dyDescent="0.25">
      <c r="A40" s="35">
        <v>35</v>
      </c>
      <c r="B40" s="36" t="s">
        <v>46</v>
      </c>
      <c r="C40" s="72">
        <f>IF('[2]Cl Enr (2)'!C40=0,"",EnrlAll!C40/'[2]Cl Enr (2)'!C40)</f>
        <v>0.98375836323087362</v>
      </c>
      <c r="D40" s="72">
        <f>IF('[2]Cl Enr (2)'!D40=0,"",EnrlAll!D40/'[2]Cl Enr (2)'!D40)</f>
        <v>0.98141927356707959</v>
      </c>
      <c r="E40" s="72">
        <f>IF('[2]Cl Enr (2)'!E40=0,"",EnrlAll!E40/'[2]Cl Enr (2)'!E40)</f>
        <v>0.98263521346842075</v>
      </c>
      <c r="F40" s="72">
        <f>IF('[2]Cl Enr (2)'!F40=0,"",EnrlAll!F40/'[2]Cl Enr (2)'!F40)</f>
        <v>1.0371609403254973</v>
      </c>
      <c r="G40" s="72">
        <f>IF('[2]Cl Enr (2)'!G40=0,"",EnrlAll!G40/'[2]Cl Enr (2)'!G40)</f>
        <v>1.0076728735847291</v>
      </c>
      <c r="H40" s="72">
        <f>IF('[2]Cl Enr (2)'!H40=0,"",EnrlAll!H40/'[2]Cl Enr (2)'!H40)</f>
        <v>1.0226697935347404</v>
      </c>
      <c r="I40" s="72">
        <f>IF('[2]Cl Enr (2)'!I40=0,"",EnrlAll!I40/'[2]Cl Enr (2)'!I40)</f>
        <v>0.98113701860099556</v>
      </c>
      <c r="J40" s="72">
        <f>IF('[2]Cl Enr (2)'!J40=0,"",EnrlAll!J40/'[2]Cl Enr (2)'!J40)</f>
        <v>1.0063877059803741</v>
      </c>
      <c r="K40" s="72">
        <f>IF('[2]Cl Enr (2)'!K40=0,"",EnrlAll!K40/'[2]Cl Enr (2)'!K40)</f>
        <v>0.99339414910349166</v>
      </c>
      <c r="L40" s="72">
        <f>IF('[2]Cl Enr (2)'!L40=0,"",EnrlAll!L40/'[2]Cl Enr (2)'!L40)</f>
        <v>1.010279641083718</v>
      </c>
      <c r="M40" s="72">
        <f>IF('[2]Cl Enr (2)'!M40=0,"",EnrlAll!M40/'[2]Cl Enr (2)'!M40)</f>
        <v>1.0277252081756245</v>
      </c>
      <c r="N40" s="72">
        <f>IF('[2]Cl Enr (2)'!N40=0,"",EnrlAll!N40/'[2]Cl Enr (2)'!N40)</f>
        <v>1.0186419921077698</v>
      </c>
      <c r="O40" s="72">
        <f>IF('[2]Cl Enr (2)'!O40=0,"",EnrlAll!O40/'[2]Cl Enr (2)'!O40)</f>
        <v>1.0503942717302637</v>
      </c>
      <c r="P40" s="72">
        <f>IF('[2]Cl Enr (2)'!P40=0,"",EnrlAll!P40/'[2]Cl Enr (2)'!P40)</f>
        <v>1.0037694217155466</v>
      </c>
      <c r="Q40" s="72">
        <f>IF('[2]Cl Enr (2)'!Q40=0,"",EnrlAll!Q40/'[2]Cl Enr (2)'!Q40)</f>
        <v>1.0272478320401643</v>
      </c>
      <c r="R40" s="72">
        <f>IF('[2]Cl Enr (2)'!R40=0,"",EnrlAll!R40/'[2]Cl Enr (2)'!R40)</f>
        <v>0.94764397905759157</v>
      </c>
      <c r="S40" s="72">
        <f>IF('[2]Cl Enr (2)'!S40=0,"",EnrlAll!S40/'[2]Cl Enr (2)'!S40)</f>
        <v>0.97594205397947742</v>
      </c>
      <c r="T40" s="72">
        <f>IF('[2]Cl Enr (2)'!T40=0,"",EnrlAll!T40/'[2]Cl Enr (2)'!T40)</f>
        <v>0.96153195090986032</v>
      </c>
      <c r="U40" s="72">
        <f>IF('[2]Cl Enr (2)'!U40=0,"",EnrlAll!U40/'[2]Cl Enr (2)'!U40)</f>
        <v>1.0041888670779584</v>
      </c>
      <c r="V40" s="72">
        <f>IF('[2]Cl Enr (2)'!V40=0,"",EnrlAll!V40/'[2]Cl Enr (2)'!V40)</f>
        <v>1.0037776677486201</v>
      </c>
      <c r="W40" s="72">
        <f>IF('[2]Cl Enr (2)'!W40=0,"",EnrlAll!W40/'[2]Cl Enr (2)'!W40)</f>
        <v>1.0039879197397545</v>
      </c>
      <c r="X40" s="72">
        <f>IF('[2]Cl Enr (2)'!X40=0,"",EnrlAll!X40/'[2]Cl Enr (2)'!X40)</f>
        <v>1.0260869565217392</v>
      </c>
      <c r="Y40" s="72">
        <f>IF('[2]Cl Enr (2)'!Y40=0,"",EnrlAll!Y40/'[2]Cl Enr (2)'!Y40)</f>
        <v>1.0427961300444522</v>
      </c>
      <c r="Z40" s="72">
        <f>IF('[2]Cl Enr (2)'!Z40=0,"",EnrlAll!Z40/'[2]Cl Enr (2)'!Z40)</f>
        <v>1.0341492135587518</v>
      </c>
      <c r="AA40" s="72">
        <f>IF('[2]Cl Enr (2)'!AA40=0,"",EnrlAll!AA40/'[2]Cl Enr (2)'!AA40)</f>
        <v>1.0137297912096839</v>
      </c>
      <c r="AB40" s="72">
        <f>IF('[2]Cl Enr (2)'!AB40=0,"",EnrlAll!AB40/'[2]Cl Enr (2)'!AB40)</f>
        <v>1.0064685314685315</v>
      </c>
      <c r="AC40" s="72">
        <f>IF('[2]Cl Enr (2)'!AC40=0,"",EnrlAll!AC40/'[2]Cl Enr (2)'!AC40)</f>
        <v>1.0102320097688324</v>
      </c>
      <c r="AD40" s="72">
        <f>IF('[2]Cl Enr (2)'!AD40=0,"",EnrlAll!AD40/'[2]Cl Enr (2)'!AD40)</f>
        <v>1.0604325155996239</v>
      </c>
      <c r="AE40" s="72">
        <f>IF('[2]Cl Enr (2)'!AE40=0,"",EnrlAll!AE40/'[2]Cl Enr (2)'!AE40)</f>
        <v>1.0066009505368774</v>
      </c>
      <c r="AF40" s="72">
        <f>IF('[2]Cl Enr (2)'!AF40=0,"",EnrlAll!AF40/'[2]Cl Enr (2)'!AF40)</f>
        <v>1.0339100646112485</v>
      </c>
      <c r="AG40" s="72">
        <f>IF('[2]Cl Enr (2)'!AG40=0,"",EnrlAll!AG40/'[2]Cl Enr (2)'!AG40)</f>
        <v>1.0329634015366398</v>
      </c>
      <c r="AH40" s="72">
        <f>IF('[2]Cl Enr (2)'!AH40=0,"",EnrlAll!AH40/'[2]Cl Enr (2)'!AH40)</f>
        <v>1.0186725018234866</v>
      </c>
      <c r="AI40" s="72">
        <f>IF('[2]Cl Enr (2)'!AI40=0,"",EnrlAll!AI40/'[2]Cl Enr (2)'!AI40)</f>
        <v>1.0260242534141781</v>
      </c>
      <c r="AJ40" s="72">
        <f>IF('[2]Cl Enr (2)'!AJ40=0,"",EnrlAll!AJ40/'[2]Cl Enr (2)'!AJ40)</f>
        <v>1.0153798369908642</v>
      </c>
      <c r="AK40" s="72">
        <f>IF('[2]Cl Enr (2)'!AK40=0,"",EnrlAll!AK40/'[2]Cl Enr (2)'!AK40)</f>
        <v>1.0095263833524761</v>
      </c>
      <c r="AL40" s="72">
        <f>IF('[2]Cl Enr (2)'!AL40=0,"",EnrlAll!AL40/'[2]Cl Enr (2)'!AL40)</f>
        <v>1.0125264169068204</v>
      </c>
      <c r="AM40" s="72">
        <f>IF('[2]Cl Enr (2)'!AM40=0,"",EnrlAll!AM40/'[2]Cl Enr (2)'!AM40)</f>
        <v>1.1119533019689842</v>
      </c>
      <c r="AN40" s="72">
        <f>IF('[2]Cl Enr (2)'!AN40=0,"",EnrlAll!AN40/'[2]Cl Enr (2)'!AN40)</f>
        <v>1.0700745665259186</v>
      </c>
      <c r="AO40" s="72">
        <f>IF('[2]Cl Enr (2)'!AO40=0,"",EnrlAll!AO40/'[2]Cl Enr (2)'!AO40)</f>
        <v>1.0913353089477642</v>
      </c>
      <c r="AP40" s="72">
        <f>IF('[2]Cl Enr (2)'!AP40=0,"",EnrlAll!AP40/'[2]Cl Enr (2)'!AP40)</f>
        <v>1.0310265155682694</v>
      </c>
      <c r="AQ40" s="72">
        <f>IF('[2]Cl Enr (2)'!AQ40=0,"",EnrlAll!AQ40/'[2]Cl Enr (2)'!AQ40)</f>
        <v>1.0208200552368811</v>
      </c>
      <c r="AR40" s="72">
        <f>IF('[2]Cl Enr (2)'!AR40=0,"",EnrlAll!AR40/'[2]Cl Enr (2)'!AR40)</f>
        <v>1.0258336485975248</v>
      </c>
      <c r="AS40" s="72">
        <f>IF('[2]Cl Enr (2)'!AS40=0,"",EnrlAll!AS40/'[2]Cl Enr (2)'!AS40)</f>
        <v>1.0761900131278261</v>
      </c>
      <c r="AT40" s="72">
        <f>IF('[2]Cl Enr (2)'!AT40=0,"",EnrlAll!AT40/'[2]Cl Enr (2)'!AT40)</f>
        <v>1.0475054757848625</v>
      </c>
      <c r="AU40" s="72">
        <f>IF('[2]Cl Enr (2)'!AU40=0,"",EnrlAll!AU40/'[2]Cl Enr (2)'!AU40)</f>
        <v>1.0618554193422844</v>
      </c>
      <c r="AV40" s="72">
        <f>IF('[2]Cl Enr (2)'!AV40=0,"",EnrlAll!AV40/'[2]Cl Enr (2)'!AV40)</f>
        <v>1.0263569021204888</v>
      </c>
      <c r="AW40" s="72">
        <f>IF('[2]Cl Enr (2)'!AW40=0,"",EnrlAll!AW40/'[2]Cl Enr (2)'!AW40)</f>
        <v>1.0166619418203766</v>
      </c>
      <c r="AX40" s="72">
        <f>IF('[2]Cl Enr (2)'!AX40=0,"",EnrlAll!AX40/'[2]Cl Enr (2)'!AX40)</f>
        <v>1.0216089606649739</v>
      </c>
      <c r="AY40" s="72">
        <f>IF('[2]Cl Enr (2)'!AY40=0,"",EnrlAll!AY40/'[2]Cl Enr (2)'!AY40)</f>
        <v>1.045080718854706</v>
      </c>
      <c r="AZ40" s="72">
        <f>IF('[2]Cl Enr (2)'!AZ40=0,"",EnrlAll!AZ40/'[2]Cl Enr (2)'!AZ40)</f>
        <v>1.0481036077705828</v>
      </c>
      <c r="BA40" s="72">
        <f>IF('[2]Cl Enr (2)'!BA40=0,"",EnrlAll!BA40/'[2]Cl Enr (2)'!BA40)</f>
        <v>1.0466992146041181</v>
      </c>
      <c r="BB40" s="72">
        <f>IF('[2]Cl Enr (2)'!BB40=0,"",EnrlAll!BB40/'[2]Cl Enr (2)'!BB40)</f>
        <v>0.91800947867298577</v>
      </c>
      <c r="BC40" s="72">
        <f>IF('[2]Cl Enr (2)'!BC40=0,"",EnrlAll!BC40/'[2]Cl Enr (2)'!BC40)</f>
        <v>0.94781190540907856</v>
      </c>
      <c r="BD40" s="72">
        <f>IF('[2]Cl Enr (2)'!BD40=0,"",EnrlAll!BD40/'[2]Cl Enr (2)'!BD40)</f>
        <v>0.93402980713033312</v>
      </c>
      <c r="BE40" s="72">
        <f>IF('[2]Cl Enr (2)'!BE40=0,"",EnrlAll!BE40/'[2]Cl Enr (2)'!BE40)</f>
        <v>0.98270781637717119</v>
      </c>
      <c r="BF40" s="72">
        <f>IF('[2]Cl Enr (2)'!BF40=0,"",EnrlAll!BF40/'[2]Cl Enr (2)'!BF40)</f>
        <v>0.99865996649916244</v>
      </c>
      <c r="BG40" s="72">
        <f>IF('[2]Cl Enr (2)'!BG40=0,"",EnrlAll!BG40/'[2]Cl Enr (2)'!BG40)</f>
        <v>0.99126559074080733</v>
      </c>
      <c r="BH40" s="72">
        <f>IF('[2]Cl Enr (2)'!BH40=0,"",EnrlAll!BH40/'[2]Cl Enr (2)'!BH40)</f>
        <v>1.0219187586728902</v>
      </c>
      <c r="BI40" s="72">
        <f>IF('[2]Cl Enr (2)'!BI40=0,"",EnrlAll!BI40/'[2]Cl Enr (2)'!BI40)</f>
        <v>1.0144999839067881</v>
      </c>
      <c r="BJ40" s="72">
        <f>IF('[2]Cl Enr (2)'!BJ40=0,"",EnrlAll!BJ40/'[2]Cl Enr (2)'!BJ40)</f>
        <v>1.0182471287254886</v>
      </c>
      <c r="BK40" s="57">
        <f t="shared" si="0"/>
        <v>2.0056771219037639</v>
      </c>
      <c r="BL40" s="57">
        <f t="shared" si="0"/>
        <v>1.9959192574738678</v>
      </c>
      <c r="BM40" s="57">
        <f t="shared" si="1"/>
        <v>4.0015963793776317</v>
      </c>
    </row>
    <row r="41" spans="1:65" s="71" customFormat="1" ht="18" customHeight="1" x14ac:dyDescent="0.25">
      <c r="A41" s="271" t="s">
        <v>47</v>
      </c>
      <c r="B41" s="271"/>
      <c r="C41" s="72">
        <f>IF('[2]Cl Enr (2)'!C41=0,"",EnrlAll!C41/'[2]Cl Enr (2)'!C41)</f>
        <v>1.0471723983730481</v>
      </c>
      <c r="D41" s="72">
        <f>IF('[2]Cl Enr (2)'!D41=0,"",EnrlAll!D41/'[2]Cl Enr (2)'!D41)</f>
        <v>0.99772194866027164</v>
      </c>
      <c r="E41" s="72">
        <f>IF('[2]Cl Enr (2)'!E41=0,"",EnrlAll!E41/'[2]Cl Enr (2)'!E41)</f>
        <v>1.0236546331480763</v>
      </c>
      <c r="F41" s="72">
        <f>IF('[2]Cl Enr (2)'!F41=0,"",EnrlAll!F41/'[2]Cl Enr (2)'!F41)</f>
        <v>0.96215558004075796</v>
      </c>
      <c r="G41" s="72">
        <f>IF('[2]Cl Enr (2)'!G41=0,"",EnrlAll!G41/'[2]Cl Enr (2)'!G41)</f>
        <v>0.96492386644919448</v>
      </c>
      <c r="H41" s="72">
        <f>IF('[2]Cl Enr (2)'!H41=0,"",EnrlAll!H41/'[2]Cl Enr (2)'!H41)</f>
        <v>0.9634751251749365</v>
      </c>
      <c r="I41" s="72">
        <f>IF('[2]Cl Enr (2)'!I41=0,"",EnrlAll!I41/'[2]Cl Enr (2)'!I41)</f>
        <v>0.98632192162557975</v>
      </c>
      <c r="J41" s="72">
        <f>IF('[2]Cl Enr (2)'!J41=0,"",EnrlAll!J41/'[2]Cl Enr (2)'!J41)</f>
        <v>0.99733353485319509</v>
      </c>
      <c r="K41" s="72">
        <f>IF('[2]Cl Enr (2)'!K41=0,"",EnrlAll!K41/'[2]Cl Enr (2)'!K41)</f>
        <v>0.99160496150307909</v>
      </c>
      <c r="L41" s="72">
        <f>IF('[2]Cl Enr (2)'!L41=0,"",EnrlAll!L41/'[2]Cl Enr (2)'!L41)</f>
        <v>0.99307649248305108</v>
      </c>
      <c r="M41" s="72">
        <f>IF('[2]Cl Enr (2)'!M41=0,"",EnrlAll!M41/'[2]Cl Enr (2)'!M41)</f>
        <v>1.0035190888220065</v>
      </c>
      <c r="N41" s="72">
        <f>IF('[2]Cl Enr (2)'!N41=0,"",EnrlAll!N41/'[2]Cl Enr (2)'!N41)</f>
        <v>0.99809146115221636</v>
      </c>
      <c r="O41" s="72">
        <f>IF('[2]Cl Enr (2)'!O41=0,"",EnrlAll!O41/'[2]Cl Enr (2)'!O41)</f>
        <v>1.0104258955402041</v>
      </c>
      <c r="P41" s="72">
        <f>IF('[2]Cl Enr (2)'!P41=0,"",EnrlAll!P41/'[2]Cl Enr (2)'!P41)</f>
        <v>1.014034364625475</v>
      </c>
      <c r="Q41" s="72">
        <f>IF('[2]Cl Enr (2)'!Q41=0,"",EnrlAll!Q41/'[2]Cl Enr (2)'!Q41)</f>
        <v>1.0121529271287895</v>
      </c>
      <c r="R41" s="72">
        <f>IF('[2]Cl Enr (2)'!R41=0,"",EnrlAll!R41/'[2]Cl Enr (2)'!R41)</f>
        <v>1.006376536061778</v>
      </c>
      <c r="S41" s="72">
        <f>IF('[2]Cl Enr (2)'!S41=0,"",EnrlAll!S41/'[2]Cl Enr (2)'!S41)</f>
        <v>1.0125257733642239</v>
      </c>
      <c r="T41" s="72">
        <f>IF('[2]Cl Enr (2)'!T41=0,"",EnrlAll!T41/'[2]Cl Enr (2)'!T41)</f>
        <v>1.009288028949362</v>
      </c>
      <c r="U41" s="72">
        <f>IF('[2]Cl Enr (2)'!U41=0,"",EnrlAll!U41/'[2]Cl Enr (2)'!U41)</f>
        <v>0.99007020979375537</v>
      </c>
      <c r="V41" s="72">
        <f>IF('[2]Cl Enr (2)'!V41=0,"",EnrlAll!V41/'[2]Cl Enr (2)'!V41)</f>
        <v>0.99681288352544284</v>
      </c>
      <c r="W41" s="72">
        <f>IF('[2]Cl Enr (2)'!W41=0,"",EnrlAll!W41/'[2]Cl Enr (2)'!W41)</f>
        <v>0.99329194329501802</v>
      </c>
      <c r="X41" s="72">
        <f>IF('[2]Cl Enr (2)'!X41=0,"",EnrlAll!X41/'[2]Cl Enr (2)'!X41)</f>
        <v>1.0256421329580272</v>
      </c>
      <c r="Y41" s="72">
        <f>IF('[2]Cl Enr (2)'!Y41=0,"",EnrlAll!Y41/'[2]Cl Enr (2)'!Y41)</f>
        <v>1.0529381187653393</v>
      </c>
      <c r="Z41" s="72">
        <f>IF('[2]Cl Enr (2)'!Z41=0,"",EnrlAll!Z41/'[2]Cl Enr (2)'!Z41)</f>
        <v>1.0384252323385206</v>
      </c>
      <c r="AA41" s="72">
        <f>IF('[2]Cl Enr (2)'!AA41=0,"",EnrlAll!AA41/'[2]Cl Enr (2)'!AA41)</f>
        <v>1.0301114232397042</v>
      </c>
      <c r="AB41" s="72">
        <f>IF('[2]Cl Enr (2)'!AB41=0,"",EnrlAll!AB41/'[2]Cl Enr (2)'!AB41)</f>
        <v>1.0552687969032466</v>
      </c>
      <c r="AC41" s="72">
        <f>IF('[2]Cl Enr (2)'!AC41=0,"",EnrlAll!AC41/'[2]Cl Enr (2)'!AC41)</f>
        <v>1.0418362180270491</v>
      </c>
      <c r="AD41" s="72">
        <f>IF('[2]Cl Enr (2)'!AD41=0,"",EnrlAll!AD41/'[2]Cl Enr (2)'!AD41)</f>
        <v>1.0267158060119326</v>
      </c>
      <c r="AE41" s="72">
        <f>IF('[2]Cl Enr (2)'!AE41=0,"",EnrlAll!AE41/'[2]Cl Enr (2)'!AE41)</f>
        <v>1.0642085748239727</v>
      </c>
      <c r="AF41" s="72">
        <f>IF('[2]Cl Enr (2)'!AF41=0,"",EnrlAll!AF41/'[2]Cl Enr (2)'!AF41)</f>
        <v>1.0438909323404577</v>
      </c>
      <c r="AG41" s="72">
        <f>IF('[2]Cl Enr (2)'!AG41=0,"",EnrlAll!AG41/'[2]Cl Enr (2)'!AG41)</f>
        <v>1.0274569256722526</v>
      </c>
      <c r="AH41" s="72">
        <f>IF('[2]Cl Enr (2)'!AH41=0,"",EnrlAll!AH41/'[2]Cl Enr (2)'!AH41)</f>
        <v>1.0571993345660453</v>
      </c>
      <c r="AI41" s="72">
        <f>IF('[2]Cl Enr (2)'!AI41=0,"",EnrlAll!AI41/'[2]Cl Enr (2)'!AI41)</f>
        <v>1.041268152967195</v>
      </c>
      <c r="AJ41" s="72">
        <f>IF('[2]Cl Enr (2)'!AJ41=0,"",EnrlAll!AJ41/'[2]Cl Enr (2)'!AJ41)</f>
        <v>1.0016598962750611</v>
      </c>
      <c r="AK41" s="72">
        <f>IF('[2]Cl Enr (2)'!AK41=0,"",EnrlAll!AK41/'[2]Cl Enr (2)'!AK41)</f>
        <v>1.0148422764062961</v>
      </c>
      <c r="AL41" s="72">
        <f>IF('[2]Cl Enr (2)'!AL41=0,"",EnrlAll!AL41/'[2]Cl Enr (2)'!AL41)</f>
        <v>1.0079045943954981</v>
      </c>
      <c r="AM41" s="72">
        <f>IF('[2]Cl Enr (2)'!AM41=0,"",EnrlAll!AM41/'[2]Cl Enr (2)'!AM41)</f>
        <v>1.0330088906612238</v>
      </c>
      <c r="AN41" s="72">
        <f>IF('[2]Cl Enr (2)'!AN41=0,"",EnrlAll!AN41/'[2]Cl Enr (2)'!AN41)</f>
        <v>1.039002598143876</v>
      </c>
      <c r="AO41" s="72">
        <f>IF('[2]Cl Enr (2)'!AO41=0,"",EnrlAll!AO41/'[2]Cl Enr (2)'!AO41)</f>
        <v>1.0356983489237819</v>
      </c>
      <c r="AP41" s="72">
        <f>IF('[2]Cl Enr (2)'!AP41=0,"",EnrlAll!AP41/'[2]Cl Enr (2)'!AP41)</f>
        <v>1.0404465427303846</v>
      </c>
      <c r="AQ41" s="72">
        <f>IF('[2]Cl Enr (2)'!AQ41=0,"",EnrlAll!AQ41/'[2]Cl Enr (2)'!AQ41)</f>
        <v>1.0548837228073045</v>
      </c>
      <c r="AR41" s="72">
        <f>IF('[2]Cl Enr (2)'!AR41=0,"",EnrlAll!AR41/'[2]Cl Enr (2)'!AR41)</f>
        <v>1.0468973703069668</v>
      </c>
      <c r="AS41" s="72">
        <f>IF('[2]Cl Enr (2)'!AS41=0,"",EnrlAll!AS41/'[2]Cl Enr (2)'!AS41)</f>
        <v>1.036519988970068</v>
      </c>
      <c r="AT41" s="72">
        <f>IF('[2]Cl Enr (2)'!AT41=0,"",EnrlAll!AT41/'[2]Cl Enr (2)'!AT41)</f>
        <v>1.0464693173800503</v>
      </c>
      <c r="AU41" s="72">
        <f>IF('[2]Cl Enr (2)'!AU41=0,"",EnrlAll!AU41/'[2]Cl Enr (2)'!AU41)</f>
        <v>1.0409755125730105</v>
      </c>
      <c r="AV41" s="72">
        <f>IF('[2]Cl Enr (2)'!AV41=0,"",EnrlAll!AV41/'[2]Cl Enr (2)'!AV41)</f>
        <v>1.0065858388895474</v>
      </c>
      <c r="AW41" s="72">
        <f>IF('[2]Cl Enr (2)'!AW41=0,"",EnrlAll!AW41/'[2]Cl Enr (2)'!AW41)</f>
        <v>1.0189260883489537</v>
      </c>
      <c r="AX41" s="72">
        <f>IF('[2]Cl Enr (2)'!AX41=0,"",EnrlAll!AX41/'[2]Cl Enr (2)'!AX41)</f>
        <v>1.0123882842790943</v>
      </c>
      <c r="AY41" s="72">
        <f>IF('[2]Cl Enr (2)'!AY41=0,"",EnrlAll!AY41/'[2]Cl Enr (2)'!AY41)</f>
        <v>1.0799511612145938</v>
      </c>
      <c r="AZ41" s="72">
        <f>IF('[2]Cl Enr (2)'!AZ41=0,"",EnrlAll!AZ41/'[2]Cl Enr (2)'!AZ41)</f>
        <v>1.0878958514244503</v>
      </c>
      <c r="BA41" s="72">
        <f>IF('[2]Cl Enr (2)'!BA41=0,"",EnrlAll!BA41/'[2]Cl Enr (2)'!BA41)</f>
        <v>1.0834435372064124</v>
      </c>
      <c r="BB41" s="72">
        <f>IF('[2]Cl Enr (2)'!BB41=0,"",EnrlAll!BB41/'[2]Cl Enr (2)'!BB41)</f>
        <v>1.137388628805212</v>
      </c>
      <c r="BC41" s="72">
        <f>IF('[2]Cl Enr (2)'!BC41=0,"",EnrlAll!BC41/'[2]Cl Enr (2)'!BC41)</f>
        <v>1.1051357110367488</v>
      </c>
      <c r="BD41" s="72">
        <f>IF('[2]Cl Enr (2)'!BD41=0,"",EnrlAll!BD41/'[2]Cl Enr (2)'!BD41)</f>
        <v>1.1229524201912422</v>
      </c>
      <c r="BE41" s="72">
        <f>IF('[2]Cl Enr (2)'!BE41=0,"",EnrlAll!BE41/'[2]Cl Enr (2)'!BE41)</f>
        <v>1.1066844134068556</v>
      </c>
      <c r="BF41" s="72">
        <f>IF('[2]Cl Enr (2)'!BF41=0,"",EnrlAll!BF41/'[2]Cl Enr (2)'!BF41)</f>
        <v>1.0960591491488092</v>
      </c>
      <c r="BG41" s="72">
        <f>IF('[2]Cl Enr (2)'!BG41=0,"",EnrlAll!BG41/'[2]Cl Enr (2)'!BG41)</f>
        <v>1.1019737884766381</v>
      </c>
      <c r="BH41" s="72">
        <f>IF('[2]Cl Enr (2)'!BH41=0,"",EnrlAll!BH41/'[2]Cl Enr (2)'!BH41)</f>
        <v>1.0141933162455297</v>
      </c>
      <c r="BI41" s="72">
        <f>IF('[2]Cl Enr (2)'!BI41=0,"",EnrlAll!BI41/'[2]Cl Enr (2)'!BI41)</f>
        <v>1.0242279109111314</v>
      </c>
      <c r="BJ41" s="72">
        <f>IF('[2]Cl Enr (2)'!BJ41=0,"",EnrlAll!BJ41/'[2]Cl Enr (2)'!BJ41)</f>
        <v>1.0188920619356834</v>
      </c>
      <c r="BK41" s="70" t="e">
        <f t="shared" ref="BK41:BM41" si="2">SUM(BK6:BK40)</f>
        <v>#VALUE!</v>
      </c>
      <c r="BL41" s="70" t="e">
        <f t="shared" si="2"/>
        <v>#VALUE!</v>
      </c>
      <c r="BM41" s="70" t="e">
        <f t="shared" si="2"/>
        <v>#VALUE!</v>
      </c>
    </row>
    <row r="42" spans="1:65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  <c r="AA42" s="43"/>
      <c r="AB42" s="43"/>
      <c r="AC42" s="44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  <c r="AS42" s="43"/>
      <c r="AT42" s="43"/>
      <c r="AU42" s="44"/>
      <c r="AV42" s="43"/>
      <c r="AW42" s="43"/>
      <c r="AX42" s="44"/>
      <c r="AY42" s="43"/>
      <c r="AZ42" s="43"/>
      <c r="BA42" s="45"/>
      <c r="BB42" s="46"/>
      <c r="BC42" s="46"/>
      <c r="BD42" s="45"/>
      <c r="BE42" s="46"/>
      <c r="BF42" s="46"/>
      <c r="BG42" s="45"/>
      <c r="BH42" s="46"/>
      <c r="BI42" s="46"/>
      <c r="BJ42" s="45"/>
      <c r="BK42" s="46"/>
      <c r="BL42" s="46"/>
      <c r="BM42" s="45"/>
    </row>
    <row r="43" spans="1:65" x14ac:dyDescent="0.25">
      <c r="AS43" s="61"/>
      <c r="AT43" s="61"/>
      <c r="AU43" s="62"/>
      <c r="AV43" s="62"/>
      <c r="AW43" s="62"/>
      <c r="AX43" s="62"/>
    </row>
    <row r="44" spans="1:65" x14ac:dyDescent="0.25">
      <c r="R44" s="63"/>
      <c r="S44" s="63"/>
      <c r="U44" s="63"/>
      <c r="AI44" s="60"/>
      <c r="AJ44" s="64"/>
      <c r="AK44" s="64"/>
      <c r="AL44" s="60"/>
      <c r="AS44" s="65"/>
      <c r="AT44" s="65"/>
      <c r="AU44" s="65"/>
      <c r="AV44" s="65"/>
      <c r="AW44" s="65"/>
      <c r="AX44" s="65"/>
      <c r="BI44" s="63"/>
    </row>
    <row r="45" spans="1:65" x14ac:dyDescent="0.25">
      <c r="A45" s="47"/>
      <c r="B45" s="47"/>
      <c r="K45" s="63"/>
      <c r="Q45" s="63"/>
      <c r="S45" s="63"/>
      <c r="U45" s="65"/>
      <c r="V45" s="65"/>
      <c r="W45" s="65"/>
      <c r="AG45" s="48"/>
      <c r="AH45" s="48"/>
      <c r="AI45" s="48"/>
      <c r="AJ45" s="48"/>
      <c r="AK45" s="48"/>
      <c r="AL45" s="48"/>
      <c r="AQ45" s="63"/>
      <c r="AR45" s="63"/>
      <c r="AS45" s="65"/>
      <c r="AT45" s="65"/>
      <c r="AU45" s="65"/>
      <c r="AV45" s="65"/>
      <c r="AW45" s="65"/>
      <c r="AX45" s="65"/>
      <c r="BB45" s="63"/>
      <c r="BC45" s="63"/>
      <c r="BD45" s="63"/>
      <c r="BE45" s="65"/>
      <c r="BF45" s="65"/>
      <c r="BG45" s="65"/>
      <c r="BH45" s="65"/>
      <c r="BI45" s="65"/>
      <c r="BJ45" s="65"/>
      <c r="BL45" s="63"/>
    </row>
    <row r="46" spans="1:65" x14ac:dyDescent="0.25">
      <c r="V46" s="65"/>
      <c r="AA46" s="63"/>
      <c r="AG46" s="65"/>
      <c r="AH46" s="65"/>
      <c r="AI46" s="65"/>
      <c r="AJ46" s="65"/>
      <c r="AK46" s="65"/>
      <c r="AL46" s="65"/>
      <c r="AS46" s="65"/>
      <c r="AT46" s="65"/>
      <c r="AU46" s="65"/>
      <c r="AV46" s="65"/>
      <c r="AW46" s="65"/>
      <c r="AX46" s="65"/>
      <c r="BC46" s="63"/>
      <c r="BE46" s="66"/>
      <c r="BF46" s="66"/>
      <c r="BG46" s="66"/>
    </row>
    <row r="47" spans="1:65" x14ac:dyDescent="0.25">
      <c r="V47" s="65"/>
      <c r="AE47" s="63"/>
      <c r="AS47" s="65"/>
      <c r="AT47" s="65"/>
      <c r="AU47" s="65"/>
      <c r="AV47" s="65"/>
      <c r="AW47" s="65"/>
      <c r="AX47" s="65"/>
      <c r="BE47" s="65"/>
      <c r="BF47" s="65"/>
      <c r="BG47" s="65"/>
    </row>
    <row r="48" spans="1:65" x14ac:dyDescent="0.25">
      <c r="U48" s="65"/>
      <c r="V48" s="65"/>
      <c r="W48" s="65"/>
      <c r="AH48" s="66"/>
      <c r="AS48" s="63">
        <v>14473940</v>
      </c>
      <c r="AT48" s="63">
        <v>10497580</v>
      </c>
      <c r="AU48" s="63">
        <v>24971520</v>
      </c>
      <c r="AV48" s="63"/>
      <c r="AW48" s="63"/>
      <c r="AX48" s="63"/>
      <c r="BE48" s="63"/>
      <c r="BF48" s="63"/>
      <c r="BG48" s="63"/>
    </row>
    <row r="49" spans="17:62" x14ac:dyDescent="0.25">
      <c r="U49" s="66"/>
      <c r="V49" s="66"/>
      <c r="W49" s="66"/>
      <c r="AH49" s="66"/>
      <c r="AS49" s="5">
        <v>7816516</v>
      </c>
      <c r="AT49" s="65">
        <v>5597983</v>
      </c>
      <c r="AU49" s="5">
        <v>13414499</v>
      </c>
    </row>
    <row r="50" spans="17:62" x14ac:dyDescent="0.25">
      <c r="Q50" s="67"/>
      <c r="AT50" s="65" t="e">
        <f>#REF!/#REF!*100</f>
        <v>#REF!</v>
      </c>
      <c r="BH50" s="68"/>
      <c r="BI50" s="65"/>
      <c r="BJ50" s="68"/>
    </row>
    <row r="51" spans="17:62" x14ac:dyDescent="0.25">
      <c r="BH51" s="68"/>
      <c r="BI51" s="68"/>
      <c r="BJ51" s="68"/>
    </row>
    <row r="52" spans="17:62" x14ac:dyDescent="0.25">
      <c r="BH52" s="68"/>
      <c r="BI52" s="68"/>
      <c r="BJ52" s="68"/>
    </row>
    <row r="53" spans="17:62" x14ac:dyDescent="0.25">
      <c r="BH53" s="65"/>
      <c r="BI53" s="65"/>
      <c r="BJ53" s="65"/>
    </row>
    <row r="59" spans="17:62" s="69" customFormat="1" x14ac:dyDescent="0.25"/>
  </sheetData>
  <mergeCells count="24">
    <mergeCell ref="AY3:BA3"/>
    <mergeCell ref="BB3:BD3"/>
    <mergeCell ref="BE3:BG3"/>
    <mergeCell ref="BH3:BJ3"/>
    <mergeCell ref="BK3:BM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S3:AU3"/>
    <mergeCell ref="AV3:AX3"/>
    <mergeCell ref="O3:Q3"/>
    <mergeCell ref="R3:T3"/>
    <mergeCell ref="U3:W3"/>
    <mergeCell ref="X3:Z3"/>
    <mergeCell ref="AA3:AC3"/>
    <mergeCell ref="AD3:AF3"/>
  </mergeCells>
  <conditionalFormatting sqref="C6:BJ41">
    <cfRule type="cellIs" dxfId="11" priority="1" operator="notBetween">
      <formula>0.95</formula>
      <formula>1.1</formula>
    </cfRule>
  </conditionalFormatting>
  <printOptions horizontalCentered="1"/>
  <pageMargins left="0.2" right="0.22" top="0.32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  <colBreaks count="4" manualBreakCount="4">
    <brk id="44" max="40" man="1"/>
    <brk id="50" max="40" man="1"/>
    <brk id="56" max="40" man="1"/>
    <brk id="62" max="39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M52"/>
  <sheetViews>
    <sheetView view="pageBreakPreview" zoomScaleSheetLayoutView="100" workbookViewId="0">
      <pane xSplit="2" ySplit="4" topLeftCell="C5" activePane="bottomRight" state="frozen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20.7109375" style="5" hidden="1" customWidth="1"/>
    <col min="66" max="252" width="8.85546875" style="5"/>
    <col min="253" max="253" width="6.140625" style="5" customWidth="1"/>
    <col min="254" max="254" width="20.28515625" style="5" customWidth="1"/>
    <col min="255" max="255" width="12.42578125" style="5" customWidth="1"/>
    <col min="256" max="256" width="13" style="5" customWidth="1"/>
    <col min="257" max="257" width="12.5703125" style="5" customWidth="1"/>
    <col min="258" max="271" width="11.7109375" style="5" customWidth="1"/>
    <col min="272" max="272" width="12.28515625" style="5" customWidth="1"/>
    <col min="273" max="273" width="11.7109375" style="5" customWidth="1"/>
    <col min="274" max="274" width="12.85546875" style="5" customWidth="1"/>
    <col min="275" max="275" width="11.7109375" style="5" customWidth="1"/>
    <col min="276" max="276" width="12.7109375" style="5" customWidth="1"/>
    <col min="277" max="277" width="11.7109375" style="5" customWidth="1"/>
    <col min="278" max="278" width="13" style="5" customWidth="1"/>
    <col min="279" max="290" width="11.7109375" style="5" customWidth="1"/>
    <col min="291" max="291" width="12.5703125" style="5" customWidth="1"/>
    <col min="292" max="292" width="11.7109375" style="5" customWidth="1"/>
    <col min="293" max="293" width="13" style="5" customWidth="1"/>
    <col min="294" max="299" width="11.7109375" style="5" customWidth="1"/>
    <col min="300" max="300" width="13.7109375" style="5" customWidth="1"/>
    <col min="301" max="301" width="13.140625" style="5" customWidth="1"/>
    <col min="302" max="305" width="13" style="5" customWidth="1"/>
    <col min="306" max="312" width="11.7109375" style="5" customWidth="1"/>
    <col min="313" max="313" width="10.85546875" style="5" customWidth="1"/>
    <col min="314" max="314" width="11.7109375" style="5" customWidth="1"/>
    <col min="315" max="317" width="22.7109375" style="5" customWidth="1"/>
    <col min="318" max="320" width="20.7109375" style="5" customWidth="1"/>
    <col min="321" max="508" width="8.85546875" style="5"/>
    <col min="509" max="509" width="6.140625" style="5" customWidth="1"/>
    <col min="510" max="510" width="20.28515625" style="5" customWidth="1"/>
    <col min="511" max="511" width="12.42578125" style="5" customWidth="1"/>
    <col min="512" max="512" width="13" style="5" customWidth="1"/>
    <col min="513" max="513" width="12.5703125" style="5" customWidth="1"/>
    <col min="514" max="527" width="11.7109375" style="5" customWidth="1"/>
    <col min="528" max="528" width="12.28515625" style="5" customWidth="1"/>
    <col min="529" max="529" width="11.7109375" style="5" customWidth="1"/>
    <col min="530" max="530" width="12.85546875" style="5" customWidth="1"/>
    <col min="531" max="531" width="11.7109375" style="5" customWidth="1"/>
    <col min="532" max="532" width="12.7109375" style="5" customWidth="1"/>
    <col min="533" max="533" width="11.7109375" style="5" customWidth="1"/>
    <col min="534" max="534" width="13" style="5" customWidth="1"/>
    <col min="535" max="546" width="11.7109375" style="5" customWidth="1"/>
    <col min="547" max="547" width="12.5703125" style="5" customWidth="1"/>
    <col min="548" max="548" width="11.7109375" style="5" customWidth="1"/>
    <col min="549" max="549" width="13" style="5" customWidth="1"/>
    <col min="550" max="555" width="11.7109375" style="5" customWidth="1"/>
    <col min="556" max="556" width="13.7109375" style="5" customWidth="1"/>
    <col min="557" max="557" width="13.140625" style="5" customWidth="1"/>
    <col min="558" max="561" width="13" style="5" customWidth="1"/>
    <col min="562" max="568" width="11.7109375" style="5" customWidth="1"/>
    <col min="569" max="569" width="10.85546875" style="5" customWidth="1"/>
    <col min="570" max="570" width="11.7109375" style="5" customWidth="1"/>
    <col min="571" max="573" width="22.7109375" style="5" customWidth="1"/>
    <col min="574" max="576" width="20.7109375" style="5" customWidth="1"/>
    <col min="577" max="764" width="8.85546875" style="5"/>
    <col min="765" max="765" width="6.140625" style="5" customWidth="1"/>
    <col min="766" max="766" width="20.28515625" style="5" customWidth="1"/>
    <col min="767" max="767" width="12.42578125" style="5" customWidth="1"/>
    <col min="768" max="768" width="13" style="5" customWidth="1"/>
    <col min="769" max="769" width="12.5703125" style="5" customWidth="1"/>
    <col min="770" max="783" width="11.7109375" style="5" customWidth="1"/>
    <col min="784" max="784" width="12.28515625" style="5" customWidth="1"/>
    <col min="785" max="785" width="11.7109375" style="5" customWidth="1"/>
    <col min="786" max="786" width="12.85546875" style="5" customWidth="1"/>
    <col min="787" max="787" width="11.7109375" style="5" customWidth="1"/>
    <col min="788" max="788" width="12.7109375" style="5" customWidth="1"/>
    <col min="789" max="789" width="11.7109375" style="5" customWidth="1"/>
    <col min="790" max="790" width="13" style="5" customWidth="1"/>
    <col min="791" max="802" width="11.7109375" style="5" customWidth="1"/>
    <col min="803" max="803" width="12.5703125" style="5" customWidth="1"/>
    <col min="804" max="804" width="11.7109375" style="5" customWidth="1"/>
    <col min="805" max="805" width="13" style="5" customWidth="1"/>
    <col min="806" max="811" width="11.7109375" style="5" customWidth="1"/>
    <col min="812" max="812" width="13.7109375" style="5" customWidth="1"/>
    <col min="813" max="813" width="13.140625" style="5" customWidth="1"/>
    <col min="814" max="817" width="13" style="5" customWidth="1"/>
    <col min="818" max="824" width="11.7109375" style="5" customWidth="1"/>
    <col min="825" max="825" width="10.85546875" style="5" customWidth="1"/>
    <col min="826" max="826" width="11.7109375" style="5" customWidth="1"/>
    <col min="827" max="829" width="22.7109375" style="5" customWidth="1"/>
    <col min="830" max="832" width="20.7109375" style="5" customWidth="1"/>
    <col min="833" max="1020" width="8.85546875" style="5"/>
    <col min="1021" max="1021" width="6.140625" style="5" customWidth="1"/>
    <col min="1022" max="1022" width="20.28515625" style="5" customWidth="1"/>
    <col min="1023" max="1023" width="12.42578125" style="5" customWidth="1"/>
    <col min="1024" max="1024" width="13" style="5" customWidth="1"/>
    <col min="1025" max="1025" width="12.5703125" style="5" customWidth="1"/>
    <col min="1026" max="1039" width="11.7109375" style="5" customWidth="1"/>
    <col min="1040" max="1040" width="12.28515625" style="5" customWidth="1"/>
    <col min="1041" max="1041" width="11.7109375" style="5" customWidth="1"/>
    <col min="1042" max="1042" width="12.85546875" style="5" customWidth="1"/>
    <col min="1043" max="1043" width="11.7109375" style="5" customWidth="1"/>
    <col min="1044" max="1044" width="12.7109375" style="5" customWidth="1"/>
    <col min="1045" max="1045" width="11.7109375" style="5" customWidth="1"/>
    <col min="1046" max="1046" width="13" style="5" customWidth="1"/>
    <col min="1047" max="1058" width="11.7109375" style="5" customWidth="1"/>
    <col min="1059" max="1059" width="12.5703125" style="5" customWidth="1"/>
    <col min="1060" max="1060" width="11.7109375" style="5" customWidth="1"/>
    <col min="1061" max="1061" width="13" style="5" customWidth="1"/>
    <col min="1062" max="1067" width="11.7109375" style="5" customWidth="1"/>
    <col min="1068" max="1068" width="13.7109375" style="5" customWidth="1"/>
    <col min="1069" max="1069" width="13.140625" style="5" customWidth="1"/>
    <col min="1070" max="1073" width="13" style="5" customWidth="1"/>
    <col min="1074" max="1080" width="11.7109375" style="5" customWidth="1"/>
    <col min="1081" max="1081" width="10.85546875" style="5" customWidth="1"/>
    <col min="1082" max="1082" width="11.7109375" style="5" customWidth="1"/>
    <col min="1083" max="1085" width="22.7109375" style="5" customWidth="1"/>
    <col min="1086" max="1088" width="20.7109375" style="5" customWidth="1"/>
    <col min="1089" max="1276" width="8.85546875" style="5"/>
    <col min="1277" max="1277" width="6.140625" style="5" customWidth="1"/>
    <col min="1278" max="1278" width="20.28515625" style="5" customWidth="1"/>
    <col min="1279" max="1279" width="12.42578125" style="5" customWidth="1"/>
    <col min="1280" max="1280" width="13" style="5" customWidth="1"/>
    <col min="1281" max="1281" width="12.5703125" style="5" customWidth="1"/>
    <col min="1282" max="1295" width="11.7109375" style="5" customWidth="1"/>
    <col min="1296" max="1296" width="12.28515625" style="5" customWidth="1"/>
    <col min="1297" max="1297" width="11.7109375" style="5" customWidth="1"/>
    <col min="1298" max="1298" width="12.85546875" style="5" customWidth="1"/>
    <col min="1299" max="1299" width="11.7109375" style="5" customWidth="1"/>
    <col min="1300" max="1300" width="12.7109375" style="5" customWidth="1"/>
    <col min="1301" max="1301" width="11.7109375" style="5" customWidth="1"/>
    <col min="1302" max="1302" width="13" style="5" customWidth="1"/>
    <col min="1303" max="1314" width="11.7109375" style="5" customWidth="1"/>
    <col min="1315" max="1315" width="12.5703125" style="5" customWidth="1"/>
    <col min="1316" max="1316" width="11.7109375" style="5" customWidth="1"/>
    <col min="1317" max="1317" width="13" style="5" customWidth="1"/>
    <col min="1318" max="1323" width="11.7109375" style="5" customWidth="1"/>
    <col min="1324" max="1324" width="13.7109375" style="5" customWidth="1"/>
    <col min="1325" max="1325" width="13.140625" style="5" customWidth="1"/>
    <col min="1326" max="1329" width="13" style="5" customWidth="1"/>
    <col min="1330" max="1336" width="11.7109375" style="5" customWidth="1"/>
    <col min="1337" max="1337" width="10.85546875" style="5" customWidth="1"/>
    <col min="1338" max="1338" width="11.7109375" style="5" customWidth="1"/>
    <col min="1339" max="1341" width="22.7109375" style="5" customWidth="1"/>
    <col min="1342" max="1344" width="20.7109375" style="5" customWidth="1"/>
    <col min="1345" max="1532" width="8.85546875" style="5"/>
    <col min="1533" max="1533" width="6.140625" style="5" customWidth="1"/>
    <col min="1534" max="1534" width="20.28515625" style="5" customWidth="1"/>
    <col min="1535" max="1535" width="12.42578125" style="5" customWidth="1"/>
    <col min="1536" max="1536" width="13" style="5" customWidth="1"/>
    <col min="1537" max="1537" width="12.5703125" style="5" customWidth="1"/>
    <col min="1538" max="1551" width="11.7109375" style="5" customWidth="1"/>
    <col min="1552" max="1552" width="12.28515625" style="5" customWidth="1"/>
    <col min="1553" max="1553" width="11.7109375" style="5" customWidth="1"/>
    <col min="1554" max="1554" width="12.85546875" style="5" customWidth="1"/>
    <col min="1555" max="1555" width="11.7109375" style="5" customWidth="1"/>
    <col min="1556" max="1556" width="12.7109375" style="5" customWidth="1"/>
    <col min="1557" max="1557" width="11.7109375" style="5" customWidth="1"/>
    <col min="1558" max="1558" width="13" style="5" customWidth="1"/>
    <col min="1559" max="1570" width="11.7109375" style="5" customWidth="1"/>
    <col min="1571" max="1571" width="12.5703125" style="5" customWidth="1"/>
    <col min="1572" max="1572" width="11.7109375" style="5" customWidth="1"/>
    <col min="1573" max="1573" width="13" style="5" customWidth="1"/>
    <col min="1574" max="1579" width="11.7109375" style="5" customWidth="1"/>
    <col min="1580" max="1580" width="13.7109375" style="5" customWidth="1"/>
    <col min="1581" max="1581" width="13.140625" style="5" customWidth="1"/>
    <col min="1582" max="1585" width="13" style="5" customWidth="1"/>
    <col min="1586" max="1592" width="11.7109375" style="5" customWidth="1"/>
    <col min="1593" max="1593" width="10.85546875" style="5" customWidth="1"/>
    <col min="1594" max="1594" width="11.7109375" style="5" customWidth="1"/>
    <col min="1595" max="1597" width="22.7109375" style="5" customWidth="1"/>
    <col min="1598" max="1600" width="20.7109375" style="5" customWidth="1"/>
    <col min="1601" max="1788" width="8.85546875" style="5"/>
    <col min="1789" max="1789" width="6.140625" style="5" customWidth="1"/>
    <col min="1790" max="1790" width="20.28515625" style="5" customWidth="1"/>
    <col min="1791" max="1791" width="12.42578125" style="5" customWidth="1"/>
    <col min="1792" max="1792" width="13" style="5" customWidth="1"/>
    <col min="1793" max="1793" width="12.5703125" style="5" customWidth="1"/>
    <col min="1794" max="1807" width="11.7109375" style="5" customWidth="1"/>
    <col min="1808" max="1808" width="12.28515625" style="5" customWidth="1"/>
    <col min="1809" max="1809" width="11.7109375" style="5" customWidth="1"/>
    <col min="1810" max="1810" width="12.85546875" style="5" customWidth="1"/>
    <col min="1811" max="1811" width="11.7109375" style="5" customWidth="1"/>
    <col min="1812" max="1812" width="12.7109375" style="5" customWidth="1"/>
    <col min="1813" max="1813" width="11.7109375" style="5" customWidth="1"/>
    <col min="1814" max="1814" width="13" style="5" customWidth="1"/>
    <col min="1815" max="1826" width="11.7109375" style="5" customWidth="1"/>
    <col min="1827" max="1827" width="12.5703125" style="5" customWidth="1"/>
    <col min="1828" max="1828" width="11.7109375" style="5" customWidth="1"/>
    <col min="1829" max="1829" width="13" style="5" customWidth="1"/>
    <col min="1830" max="1835" width="11.7109375" style="5" customWidth="1"/>
    <col min="1836" max="1836" width="13.7109375" style="5" customWidth="1"/>
    <col min="1837" max="1837" width="13.140625" style="5" customWidth="1"/>
    <col min="1838" max="1841" width="13" style="5" customWidth="1"/>
    <col min="1842" max="1848" width="11.7109375" style="5" customWidth="1"/>
    <col min="1849" max="1849" width="10.85546875" style="5" customWidth="1"/>
    <col min="1850" max="1850" width="11.7109375" style="5" customWidth="1"/>
    <col min="1851" max="1853" width="22.7109375" style="5" customWidth="1"/>
    <col min="1854" max="1856" width="20.7109375" style="5" customWidth="1"/>
    <col min="1857" max="2044" width="8.85546875" style="5"/>
    <col min="2045" max="2045" width="6.140625" style="5" customWidth="1"/>
    <col min="2046" max="2046" width="20.28515625" style="5" customWidth="1"/>
    <col min="2047" max="2047" width="12.42578125" style="5" customWidth="1"/>
    <col min="2048" max="2048" width="13" style="5" customWidth="1"/>
    <col min="2049" max="2049" width="12.5703125" style="5" customWidth="1"/>
    <col min="2050" max="2063" width="11.7109375" style="5" customWidth="1"/>
    <col min="2064" max="2064" width="12.28515625" style="5" customWidth="1"/>
    <col min="2065" max="2065" width="11.7109375" style="5" customWidth="1"/>
    <col min="2066" max="2066" width="12.85546875" style="5" customWidth="1"/>
    <col min="2067" max="2067" width="11.7109375" style="5" customWidth="1"/>
    <col min="2068" max="2068" width="12.7109375" style="5" customWidth="1"/>
    <col min="2069" max="2069" width="11.7109375" style="5" customWidth="1"/>
    <col min="2070" max="2070" width="13" style="5" customWidth="1"/>
    <col min="2071" max="2082" width="11.7109375" style="5" customWidth="1"/>
    <col min="2083" max="2083" width="12.5703125" style="5" customWidth="1"/>
    <col min="2084" max="2084" width="11.7109375" style="5" customWidth="1"/>
    <col min="2085" max="2085" width="13" style="5" customWidth="1"/>
    <col min="2086" max="2091" width="11.7109375" style="5" customWidth="1"/>
    <col min="2092" max="2092" width="13.7109375" style="5" customWidth="1"/>
    <col min="2093" max="2093" width="13.140625" style="5" customWidth="1"/>
    <col min="2094" max="2097" width="13" style="5" customWidth="1"/>
    <col min="2098" max="2104" width="11.7109375" style="5" customWidth="1"/>
    <col min="2105" max="2105" width="10.85546875" style="5" customWidth="1"/>
    <col min="2106" max="2106" width="11.7109375" style="5" customWidth="1"/>
    <col min="2107" max="2109" width="22.7109375" style="5" customWidth="1"/>
    <col min="2110" max="2112" width="20.7109375" style="5" customWidth="1"/>
    <col min="2113" max="2300" width="8.85546875" style="5"/>
    <col min="2301" max="2301" width="6.140625" style="5" customWidth="1"/>
    <col min="2302" max="2302" width="20.28515625" style="5" customWidth="1"/>
    <col min="2303" max="2303" width="12.42578125" style="5" customWidth="1"/>
    <col min="2304" max="2304" width="13" style="5" customWidth="1"/>
    <col min="2305" max="2305" width="12.5703125" style="5" customWidth="1"/>
    <col min="2306" max="2319" width="11.7109375" style="5" customWidth="1"/>
    <col min="2320" max="2320" width="12.28515625" style="5" customWidth="1"/>
    <col min="2321" max="2321" width="11.7109375" style="5" customWidth="1"/>
    <col min="2322" max="2322" width="12.85546875" style="5" customWidth="1"/>
    <col min="2323" max="2323" width="11.7109375" style="5" customWidth="1"/>
    <col min="2324" max="2324" width="12.7109375" style="5" customWidth="1"/>
    <col min="2325" max="2325" width="11.7109375" style="5" customWidth="1"/>
    <col min="2326" max="2326" width="13" style="5" customWidth="1"/>
    <col min="2327" max="2338" width="11.7109375" style="5" customWidth="1"/>
    <col min="2339" max="2339" width="12.5703125" style="5" customWidth="1"/>
    <col min="2340" max="2340" width="11.7109375" style="5" customWidth="1"/>
    <col min="2341" max="2341" width="13" style="5" customWidth="1"/>
    <col min="2342" max="2347" width="11.7109375" style="5" customWidth="1"/>
    <col min="2348" max="2348" width="13.7109375" style="5" customWidth="1"/>
    <col min="2349" max="2349" width="13.140625" style="5" customWidth="1"/>
    <col min="2350" max="2353" width="13" style="5" customWidth="1"/>
    <col min="2354" max="2360" width="11.7109375" style="5" customWidth="1"/>
    <col min="2361" max="2361" width="10.85546875" style="5" customWidth="1"/>
    <col min="2362" max="2362" width="11.7109375" style="5" customWidth="1"/>
    <col min="2363" max="2365" width="22.7109375" style="5" customWidth="1"/>
    <col min="2366" max="2368" width="20.7109375" style="5" customWidth="1"/>
    <col min="2369" max="2556" width="8.85546875" style="5"/>
    <col min="2557" max="2557" width="6.140625" style="5" customWidth="1"/>
    <col min="2558" max="2558" width="20.28515625" style="5" customWidth="1"/>
    <col min="2559" max="2559" width="12.42578125" style="5" customWidth="1"/>
    <col min="2560" max="2560" width="13" style="5" customWidth="1"/>
    <col min="2561" max="2561" width="12.5703125" style="5" customWidth="1"/>
    <col min="2562" max="2575" width="11.7109375" style="5" customWidth="1"/>
    <col min="2576" max="2576" width="12.28515625" style="5" customWidth="1"/>
    <col min="2577" max="2577" width="11.7109375" style="5" customWidth="1"/>
    <col min="2578" max="2578" width="12.85546875" style="5" customWidth="1"/>
    <col min="2579" max="2579" width="11.7109375" style="5" customWidth="1"/>
    <col min="2580" max="2580" width="12.7109375" style="5" customWidth="1"/>
    <col min="2581" max="2581" width="11.7109375" style="5" customWidth="1"/>
    <col min="2582" max="2582" width="13" style="5" customWidth="1"/>
    <col min="2583" max="2594" width="11.7109375" style="5" customWidth="1"/>
    <col min="2595" max="2595" width="12.5703125" style="5" customWidth="1"/>
    <col min="2596" max="2596" width="11.7109375" style="5" customWidth="1"/>
    <col min="2597" max="2597" width="13" style="5" customWidth="1"/>
    <col min="2598" max="2603" width="11.7109375" style="5" customWidth="1"/>
    <col min="2604" max="2604" width="13.7109375" style="5" customWidth="1"/>
    <col min="2605" max="2605" width="13.140625" style="5" customWidth="1"/>
    <col min="2606" max="2609" width="13" style="5" customWidth="1"/>
    <col min="2610" max="2616" width="11.7109375" style="5" customWidth="1"/>
    <col min="2617" max="2617" width="10.85546875" style="5" customWidth="1"/>
    <col min="2618" max="2618" width="11.7109375" style="5" customWidth="1"/>
    <col min="2619" max="2621" width="22.7109375" style="5" customWidth="1"/>
    <col min="2622" max="2624" width="20.7109375" style="5" customWidth="1"/>
    <col min="2625" max="2812" width="8.85546875" style="5"/>
    <col min="2813" max="2813" width="6.140625" style="5" customWidth="1"/>
    <col min="2814" max="2814" width="20.28515625" style="5" customWidth="1"/>
    <col min="2815" max="2815" width="12.42578125" style="5" customWidth="1"/>
    <col min="2816" max="2816" width="13" style="5" customWidth="1"/>
    <col min="2817" max="2817" width="12.5703125" style="5" customWidth="1"/>
    <col min="2818" max="2831" width="11.7109375" style="5" customWidth="1"/>
    <col min="2832" max="2832" width="12.28515625" style="5" customWidth="1"/>
    <col min="2833" max="2833" width="11.7109375" style="5" customWidth="1"/>
    <col min="2834" max="2834" width="12.85546875" style="5" customWidth="1"/>
    <col min="2835" max="2835" width="11.7109375" style="5" customWidth="1"/>
    <col min="2836" max="2836" width="12.7109375" style="5" customWidth="1"/>
    <col min="2837" max="2837" width="11.7109375" style="5" customWidth="1"/>
    <col min="2838" max="2838" width="13" style="5" customWidth="1"/>
    <col min="2839" max="2850" width="11.7109375" style="5" customWidth="1"/>
    <col min="2851" max="2851" width="12.5703125" style="5" customWidth="1"/>
    <col min="2852" max="2852" width="11.7109375" style="5" customWidth="1"/>
    <col min="2853" max="2853" width="13" style="5" customWidth="1"/>
    <col min="2854" max="2859" width="11.7109375" style="5" customWidth="1"/>
    <col min="2860" max="2860" width="13.7109375" style="5" customWidth="1"/>
    <col min="2861" max="2861" width="13.140625" style="5" customWidth="1"/>
    <col min="2862" max="2865" width="13" style="5" customWidth="1"/>
    <col min="2866" max="2872" width="11.7109375" style="5" customWidth="1"/>
    <col min="2873" max="2873" width="10.85546875" style="5" customWidth="1"/>
    <col min="2874" max="2874" width="11.7109375" style="5" customWidth="1"/>
    <col min="2875" max="2877" width="22.7109375" style="5" customWidth="1"/>
    <col min="2878" max="2880" width="20.7109375" style="5" customWidth="1"/>
    <col min="2881" max="3068" width="8.85546875" style="5"/>
    <col min="3069" max="3069" width="6.140625" style="5" customWidth="1"/>
    <col min="3070" max="3070" width="20.28515625" style="5" customWidth="1"/>
    <col min="3071" max="3071" width="12.42578125" style="5" customWidth="1"/>
    <col min="3072" max="3072" width="13" style="5" customWidth="1"/>
    <col min="3073" max="3073" width="12.5703125" style="5" customWidth="1"/>
    <col min="3074" max="3087" width="11.7109375" style="5" customWidth="1"/>
    <col min="3088" max="3088" width="12.28515625" style="5" customWidth="1"/>
    <col min="3089" max="3089" width="11.7109375" style="5" customWidth="1"/>
    <col min="3090" max="3090" width="12.85546875" style="5" customWidth="1"/>
    <col min="3091" max="3091" width="11.7109375" style="5" customWidth="1"/>
    <col min="3092" max="3092" width="12.7109375" style="5" customWidth="1"/>
    <col min="3093" max="3093" width="11.7109375" style="5" customWidth="1"/>
    <col min="3094" max="3094" width="13" style="5" customWidth="1"/>
    <col min="3095" max="3106" width="11.7109375" style="5" customWidth="1"/>
    <col min="3107" max="3107" width="12.5703125" style="5" customWidth="1"/>
    <col min="3108" max="3108" width="11.7109375" style="5" customWidth="1"/>
    <col min="3109" max="3109" width="13" style="5" customWidth="1"/>
    <col min="3110" max="3115" width="11.7109375" style="5" customWidth="1"/>
    <col min="3116" max="3116" width="13.7109375" style="5" customWidth="1"/>
    <col min="3117" max="3117" width="13.140625" style="5" customWidth="1"/>
    <col min="3118" max="3121" width="13" style="5" customWidth="1"/>
    <col min="3122" max="3128" width="11.7109375" style="5" customWidth="1"/>
    <col min="3129" max="3129" width="10.85546875" style="5" customWidth="1"/>
    <col min="3130" max="3130" width="11.7109375" style="5" customWidth="1"/>
    <col min="3131" max="3133" width="22.7109375" style="5" customWidth="1"/>
    <col min="3134" max="3136" width="20.7109375" style="5" customWidth="1"/>
    <col min="3137" max="3324" width="8.85546875" style="5"/>
    <col min="3325" max="3325" width="6.140625" style="5" customWidth="1"/>
    <col min="3326" max="3326" width="20.28515625" style="5" customWidth="1"/>
    <col min="3327" max="3327" width="12.42578125" style="5" customWidth="1"/>
    <col min="3328" max="3328" width="13" style="5" customWidth="1"/>
    <col min="3329" max="3329" width="12.5703125" style="5" customWidth="1"/>
    <col min="3330" max="3343" width="11.7109375" style="5" customWidth="1"/>
    <col min="3344" max="3344" width="12.28515625" style="5" customWidth="1"/>
    <col min="3345" max="3345" width="11.7109375" style="5" customWidth="1"/>
    <col min="3346" max="3346" width="12.85546875" style="5" customWidth="1"/>
    <col min="3347" max="3347" width="11.7109375" style="5" customWidth="1"/>
    <col min="3348" max="3348" width="12.7109375" style="5" customWidth="1"/>
    <col min="3349" max="3349" width="11.7109375" style="5" customWidth="1"/>
    <col min="3350" max="3350" width="13" style="5" customWidth="1"/>
    <col min="3351" max="3362" width="11.7109375" style="5" customWidth="1"/>
    <col min="3363" max="3363" width="12.5703125" style="5" customWidth="1"/>
    <col min="3364" max="3364" width="11.7109375" style="5" customWidth="1"/>
    <col min="3365" max="3365" width="13" style="5" customWidth="1"/>
    <col min="3366" max="3371" width="11.7109375" style="5" customWidth="1"/>
    <col min="3372" max="3372" width="13.7109375" style="5" customWidth="1"/>
    <col min="3373" max="3373" width="13.140625" style="5" customWidth="1"/>
    <col min="3374" max="3377" width="13" style="5" customWidth="1"/>
    <col min="3378" max="3384" width="11.7109375" style="5" customWidth="1"/>
    <col min="3385" max="3385" width="10.85546875" style="5" customWidth="1"/>
    <col min="3386" max="3386" width="11.7109375" style="5" customWidth="1"/>
    <col min="3387" max="3389" width="22.7109375" style="5" customWidth="1"/>
    <col min="3390" max="3392" width="20.7109375" style="5" customWidth="1"/>
    <col min="3393" max="3580" width="8.85546875" style="5"/>
    <col min="3581" max="3581" width="6.140625" style="5" customWidth="1"/>
    <col min="3582" max="3582" width="20.28515625" style="5" customWidth="1"/>
    <col min="3583" max="3583" width="12.42578125" style="5" customWidth="1"/>
    <col min="3584" max="3584" width="13" style="5" customWidth="1"/>
    <col min="3585" max="3585" width="12.5703125" style="5" customWidth="1"/>
    <col min="3586" max="3599" width="11.7109375" style="5" customWidth="1"/>
    <col min="3600" max="3600" width="12.28515625" style="5" customWidth="1"/>
    <col min="3601" max="3601" width="11.7109375" style="5" customWidth="1"/>
    <col min="3602" max="3602" width="12.85546875" style="5" customWidth="1"/>
    <col min="3603" max="3603" width="11.7109375" style="5" customWidth="1"/>
    <col min="3604" max="3604" width="12.7109375" style="5" customWidth="1"/>
    <col min="3605" max="3605" width="11.7109375" style="5" customWidth="1"/>
    <col min="3606" max="3606" width="13" style="5" customWidth="1"/>
    <col min="3607" max="3618" width="11.7109375" style="5" customWidth="1"/>
    <col min="3619" max="3619" width="12.5703125" style="5" customWidth="1"/>
    <col min="3620" max="3620" width="11.7109375" style="5" customWidth="1"/>
    <col min="3621" max="3621" width="13" style="5" customWidth="1"/>
    <col min="3622" max="3627" width="11.7109375" style="5" customWidth="1"/>
    <col min="3628" max="3628" width="13.7109375" style="5" customWidth="1"/>
    <col min="3629" max="3629" width="13.140625" style="5" customWidth="1"/>
    <col min="3630" max="3633" width="13" style="5" customWidth="1"/>
    <col min="3634" max="3640" width="11.7109375" style="5" customWidth="1"/>
    <col min="3641" max="3641" width="10.85546875" style="5" customWidth="1"/>
    <col min="3642" max="3642" width="11.7109375" style="5" customWidth="1"/>
    <col min="3643" max="3645" width="22.7109375" style="5" customWidth="1"/>
    <col min="3646" max="3648" width="20.7109375" style="5" customWidth="1"/>
    <col min="3649" max="3836" width="8.85546875" style="5"/>
    <col min="3837" max="3837" width="6.140625" style="5" customWidth="1"/>
    <col min="3838" max="3838" width="20.28515625" style="5" customWidth="1"/>
    <col min="3839" max="3839" width="12.42578125" style="5" customWidth="1"/>
    <col min="3840" max="3840" width="13" style="5" customWidth="1"/>
    <col min="3841" max="3841" width="12.5703125" style="5" customWidth="1"/>
    <col min="3842" max="3855" width="11.7109375" style="5" customWidth="1"/>
    <col min="3856" max="3856" width="12.28515625" style="5" customWidth="1"/>
    <col min="3857" max="3857" width="11.7109375" style="5" customWidth="1"/>
    <col min="3858" max="3858" width="12.85546875" style="5" customWidth="1"/>
    <col min="3859" max="3859" width="11.7109375" style="5" customWidth="1"/>
    <col min="3860" max="3860" width="12.7109375" style="5" customWidth="1"/>
    <col min="3861" max="3861" width="11.7109375" style="5" customWidth="1"/>
    <col min="3862" max="3862" width="13" style="5" customWidth="1"/>
    <col min="3863" max="3874" width="11.7109375" style="5" customWidth="1"/>
    <col min="3875" max="3875" width="12.5703125" style="5" customWidth="1"/>
    <col min="3876" max="3876" width="11.7109375" style="5" customWidth="1"/>
    <col min="3877" max="3877" width="13" style="5" customWidth="1"/>
    <col min="3878" max="3883" width="11.7109375" style="5" customWidth="1"/>
    <col min="3884" max="3884" width="13.7109375" style="5" customWidth="1"/>
    <col min="3885" max="3885" width="13.140625" style="5" customWidth="1"/>
    <col min="3886" max="3889" width="13" style="5" customWidth="1"/>
    <col min="3890" max="3896" width="11.7109375" style="5" customWidth="1"/>
    <col min="3897" max="3897" width="10.85546875" style="5" customWidth="1"/>
    <col min="3898" max="3898" width="11.7109375" style="5" customWidth="1"/>
    <col min="3899" max="3901" width="22.7109375" style="5" customWidth="1"/>
    <col min="3902" max="3904" width="20.7109375" style="5" customWidth="1"/>
    <col min="3905" max="4092" width="8.85546875" style="5"/>
    <col min="4093" max="4093" width="6.140625" style="5" customWidth="1"/>
    <col min="4094" max="4094" width="20.28515625" style="5" customWidth="1"/>
    <col min="4095" max="4095" width="12.42578125" style="5" customWidth="1"/>
    <col min="4096" max="4096" width="13" style="5" customWidth="1"/>
    <col min="4097" max="4097" width="12.5703125" style="5" customWidth="1"/>
    <col min="4098" max="4111" width="11.7109375" style="5" customWidth="1"/>
    <col min="4112" max="4112" width="12.28515625" style="5" customWidth="1"/>
    <col min="4113" max="4113" width="11.7109375" style="5" customWidth="1"/>
    <col min="4114" max="4114" width="12.85546875" style="5" customWidth="1"/>
    <col min="4115" max="4115" width="11.7109375" style="5" customWidth="1"/>
    <col min="4116" max="4116" width="12.7109375" style="5" customWidth="1"/>
    <col min="4117" max="4117" width="11.7109375" style="5" customWidth="1"/>
    <col min="4118" max="4118" width="13" style="5" customWidth="1"/>
    <col min="4119" max="4130" width="11.7109375" style="5" customWidth="1"/>
    <col min="4131" max="4131" width="12.5703125" style="5" customWidth="1"/>
    <col min="4132" max="4132" width="11.7109375" style="5" customWidth="1"/>
    <col min="4133" max="4133" width="13" style="5" customWidth="1"/>
    <col min="4134" max="4139" width="11.7109375" style="5" customWidth="1"/>
    <col min="4140" max="4140" width="13.7109375" style="5" customWidth="1"/>
    <col min="4141" max="4141" width="13.140625" style="5" customWidth="1"/>
    <col min="4142" max="4145" width="13" style="5" customWidth="1"/>
    <col min="4146" max="4152" width="11.7109375" style="5" customWidth="1"/>
    <col min="4153" max="4153" width="10.85546875" style="5" customWidth="1"/>
    <col min="4154" max="4154" width="11.7109375" style="5" customWidth="1"/>
    <col min="4155" max="4157" width="22.7109375" style="5" customWidth="1"/>
    <col min="4158" max="4160" width="20.7109375" style="5" customWidth="1"/>
    <col min="4161" max="4348" width="8.85546875" style="5"/>
    <col min="4349" max="4349" width="6.140625" style="5" customWidth="1"/>
    <col min="4350" max="4350" width="20.28515625" style="5" customWidth="1"/>
    <col min="4351" max="4351" width="12.42578125" style="5" customWidth="1"/>
    <col min="4352" max="4352" width="13" style="5" customWidth="1"/>
    <col min="4353" max="4353" width="12.5703125" style="5" customWidth="1"/>
    <col min="4354" max="4367" width="11.7109375" style="5" customWidth="1"/>
    <col min="4368" max="4368" width="12.28515625" style="5" customWidth="1"/>
    <col min="4369" max="4369" width="11.7109375" style="5" customWidth="1"/>
    <col min="4370" max="4370" width="12.85546875" style="5" customWidth="1"/>
    <col min="4371" max="4371" width="11.7109375" style="5" customWidth="1"/>
    <col min="4372" max="4372" width="12.7109375" style="5" customWidth="1"/>
    <col min="4373" max="4373" width="11.7109375" style="5" customWidth="1"/>
    <col min="4374" max="4374" width="13" style="5" customWidth="1"/>
    <col min="4375" max="4386" width="11.7109375" style="5" customWidth="1"/>
    <col min="4387" max="4387" width="12.5703125" style="5" customWidth="1"/>
    <col min="4388" max="4388" width="11.7109375" style="5" customWidth="1"/>
    <col min="4389" max="4389" width="13" style="5" customWidth="1"/>
    <col min="4390" max="4395" width="11.7109375" style="5" customWidth="1"/>
    <col min="4396" max="4396" width="13.7109375" style="5" customWidth="1"/>
    <col min="4397" max="4397" width="13.140625" style="5" customWidth="1"/>
    <col min="4398" max="4401" width="13" style="5" customWidth="1"/>
    <col min="4402" max="4408" width="11.7109375" style="5" customWidth="1"/>
    <col min="4409" max="4409" width="10.85546875" style="5" customWidth="1"/>
    <col min="4410" max="4410" width="11.7109375" style="5" customWidth="1"/>
    <col min="4411" max="4413" width="22.7109375" style="5" customWidth="1"/>
    <col min="4414" max="4416" width="20.7109375" style="5" customWidth="1"/>
    <col min="4417" max="4604" width="8.85546875" style="5"/>
    <col min="4605" max="4605" width="6.140625" style="5" customWidth="1"/>
    <col min="4606" max="4606" width="20.28515625" style="5" customWidth="1"/>
    <col min="4607" max="4607" width="12.42578125" style="5" customWidth="1"/>
    <col min="4608" max="4608" width="13" style="5" customWidth="1"/>
    <col min="4609" max="4609" width="12.5703125" style="5" customWidth="1"/>
    <col min="4610" max="4623" width="11.7109375" style="5" customWidth="1"/>
    <col min="4624" max="4624" width="12.28515625" style="5" customWidth="1"/>
    <col min="4625" max="4625" width="11.7109375" style="5" customWidth="1"/>
    <col min="4626" max="4626" width="12.85546875" style="5" customWidth="1"/>
    <col min="4627" max="4627" width="11.7109375" style="5" customWidth="1"/>
    <col min="4628" max="4628" width="12.7109375" style="5" customWidth="1"/>
    <col min="4629" max="4629" width="11.7109375" style="5" customWidth="1"/>
    <col min="4630" max="4630" width="13" style="5" customWidth="1"/>
    <col min="4631" max="4642" width="11.7109375" style="5" customWidth="1"/>
    <col min="4643" max="4643" width="12.5703125" style="5" customWidth="1"/>
    <col min="4644" max="4644" width="11.7109375" style="5" customWidth="1"/>
    <col min="4645" max="4645" width="13" style="5" customWidth="1"/>
    <col min="4646" max="4651" width="11.7109375" style="5" customWidth="1"/>
    <col min="4652" max="4652" width="13.7109375" style="5" customWidth="1"/>
    <col min="4653" max="4653" width="13.140625" style="5" customWidth="1"/>
    <col min="4654" max="4657" width="13" style="5" customWidth="1"/>
    <col min="4658" max="4664" width="11.7109375" style="5" customWidth="1"/>
    <col min="4665" max="4665" width="10.85546875" style="5" customWidth="1"/>
    <col min="4666" max="4666" width="11.7109375" style="5" customWidth="1"/>
    <col min="4667" max="4669" width="22.7109375" style="5" customWidth="1"/>
    <col min="4670" max="4672" width="20.7109375" style="5" customWidth="1"/>
    <col min="4673" max="4860" width="8.85546875" style="5"/>
    <col min="4861" max="4861" width="6.140625" style="5" customWidth="1"/>
    <col min="4862" max="4862" width="20.28515625" style="5" customWidth="1"/>
    <col min="4863" max="4863" width="12.42578125" style="5" customWidth="1"/>
    <col min="4864" max="4864" width="13" style="5" customWidth="1"/>
    <col min="4865" max="4865" width="12.5703125" style="5" customWidth="1"/>
    <col min="4866" max="4879" width="11.7109375" style="5" customWidth="1"/>
    <col min="4880" max="4880" width="12.28515625" style="5" customWidth="1"/>
    <col min="4881" max="4881" width="11.7109375" style="5" customWidth="1"/>
    <col min="4882" max="4882" width="12.85546875" style="5" customWidth="1"/>
    <col min="4883" max="4883" width="11.7109375" style="5" customWidth="1"/>
    <col min="4884" max="4884" width="12.7109375" style="5" customWidth="1"/>
    <col min="4885" max="4885" width="11.7109375" style="5" customWidth="1"/>
    <col min="4886" max="4886" width="13" style="5" customWidth="1"/>
    <col min="4887" max="4898" width="11.7109375" style="5" customWidth="1"/>
    <col min="4899" max="4899" width="12.5703125" style="5" customWidth="1"/>
    <col min="4900" max="4900" width="11.7109375" style="5" customWidth="1"/>
    <col min="4901" max="4901" width="13" style="5" customWidth="1"/>
    <col min="4902" max="4907" width="11.7109375" style="5" customWidth="1"/>
    <col min="4908" max="4908" width="13.7109375" style="5" customWidth="1"/>
    <col min="4909" max="4909" width="13.140625" style="5" customWidth="1"/>
    <col min="4910" max="4913" width="13" style="5" customWidth="1"/>
    <col min="4914" max="4920" width="11.7109375" style="5" customWidth="1"/>
    <col min="4921" max="4921" width="10.85546875" style="5" customWidth="1"/>
    <col min="4922" max="4922" width="11.7109375" style="5" customWidth="1"/>
    <col min="4923" max="4925" width="22.7109375" style="5" customWidth="1"/>
    <col min="4926" max="4928" width="20.7109375" style="5" customWidth="1"/>
    <col min="4929" max="5116" width="8.85546875" style="5"/>
    <col min="5117" max="5117" width="6.140625" style="5" customWidth="1"/>
    <col min="5118" max="5118" width="20.28515625" style="5" customWidth="1"/>
    <col min="5119" max="5119" width="12.42578125" style="5" customWidth="1"/>
    <col min="5120" max="5120" width="13" style="5" customWidth="1"/>
    <col min="5121" max="5121" width="12.5703125" style="5" customWidth="1"/>
    <col min="5122" max="5135" width="11.7109375" style="5" customWidth="1"/>
    <col min="5136" max="5136" width="12.28515625" style="5" customWidth="1"/>
    <col min="5137" max="5137" width="11.7109375" style="5" customWidth="1"/>
    <col min="5138" max="5138" width="12.85546875" style="5" customWidth="1"/>
    <col min="5139" max="5139" width="11.7109375" style="5" customWidth="1"/>
    <col min="5140" max="5140" width="12.7109375" style="5" customWidth="1"/>
    <col min="5141" max="5141" width="11.7109375" style="5" customWidth="1"/>
    <col min="5142" max="5142" width="13" style="5" customWidth="1"/>
    <col min="5143" max="5154" width="11.7109375" style="5" customWidth="1"/>
    <col min="5155" max="5155" width="12.5703125" style="5" customWidth="1"/>
    <col min="5156" max="5156" width="11.7109375" style="5" customWidth="1"/>
    <col min="5157" max="5157" width="13" style="5" customWidth="1"/>
    <col min="5158" max="5163" width="11.7109375" style="5" customWidth="1"/>
    <col min="5164" max="5164" width="13.7109375" style="5" customWidth="1"/>
    <col min="5165" max="5165" width="13.140625" style="5" customWidth="1"/>
    <col min="5166" max="5169" width="13" style="5" customWidth="1"/>
    <col min="5170" max="5176" width="11.7109375" style="5" customWidth="1"/>
    <col min="5177" max="5177" width="10.85546875" style="5" customWidth="1"/>
    <col min="5178" max="5178" width="11.7109375" style="5" customWidth="1"/>
    <col min="5179" max="5181" width="22.7109375" style="5" customWidth="1"/>
    <col min="5182" max="5184" width="20.7109375" style="5" customWidth="1"/>
    <col min="5185" max="5372" width="8.85546875" style="5"/>
    <col min="5373" max="5373" width="6.140625" style="5" customWidth="1"/>
    <col min="5374" max="5374" width="20.28515625" style="5" customWidth="1"/>
    <col min="5375" max="5375" width="12.42578125" style="5" customWidth="1"/>
    <col min="5376" max="5376" width="13" style="5" customWidth="1"/>
    <col min="5377" max="5377" width="12.5703125" style="5" customWidth="1"/>
    <col min="5378" max="5391" width="11.7109375" style="5" customWidth="1"/>
    <col min="5392" max="5392" width="12.28515625" style="5" customWidth="1"/>
    <col min="5393" max="5393" width="11.7109375" style="5" customWidth="1"/>
    <col min="5394" max="5394" width="12.85546875" style="5" customWidth="1"/>
    <col min="5395" max="5395" width="11.7109375" style="5" customWidth="1"/>
    <col min="5396" max="5396" width="12.7109375" style="5" customWidth="1"/>
    <col min="5397" max="5397" width="11.7109375" style="5" customWidth="1"/>
    <col min="5398" max="5398" width="13" style="5" customWidth="1"/>
    <col min="5399" max="5410" width="11.7109375" style="5" customWidth="1"/>
    <col min="5411" max="5411" width="12.5703125" style="5" customWidth="1"/>
    <col min="5412" max="5412" width="11.7109375" style="5" customWidth="1"/>
    <col min="5413" max="5413" width="13" style="5" customWidth="1"/>
    <col min="5414" max="5419" width="11.7109375" style="5" customWidth="1"/>
    <col min="5420" max="5420" width="13.7109375" style="5" customWidth="1"/>
    <col min="5421" max="5421" width="13.140625" style="5" customWidth="1"/>
    <col min="5422" max="5425" width="13" style="5" customWidth="1"/>
    <col min="5426" max="5432" width="11.7109375" style="5" customWidth="1"/>
    <col min="5433" max="5433" width="10.85546875" style="5" customWidth="1"/>
    <col min="5434" max="5434" width="11.7109375" style="5" customWidth="1"/>
    <col min="5435" max="5437" width="22.7109375" style="5" customWidth="1"/>
    <col min="5438" max="5440" width="20.7109375" style="5" customWidth="1"/>
    <col min="5441" max="5628" width="8.85546875" style="5"/>
    <col min="5629" max="5629" width="6.140625" style="5" customWidth="1"/>
    <col min="5630" max="5630" width="20.28515625" style="5" customWidth="1"/>
    <col min="5631" max="5631" width="12.42578125" style="5" customWidth="1"/>
    <col min="5632" max="5632" width="13" style="5" customWidth="1"/>
    <col min="5633" max="5633" width="12.5703125" style="5" customWidth="1"/>
    <col min="5634" max="5647" width="11.7109375" style="5" customWidth="1"/>
    <col min="5648" max="5648" width="12.28515625" style="5" customWidth="1"/>
    <col min="5649" max="5649" width="11.7109375" style="5" customWidth="1"/>
    <col min="5650" max="5650" width="12.85546875" style="5" customWidth="1"/>
    <col min="5651" max="5651" width="11.7109375" style="5" customWidth="1"/>
    <col min="5652" max="5652" width="12.7109375" style="5" customWidth="1"/>
    <col min="5653" max="5653" width="11.7109375" style="5" customWidth="1"/>
    <col min="5654" max="5654" width="13" style="5" customWidth="1"/>
    <col min="5655" max="5666" width="11.7109375" style="5" customWidth="1"/>
    <col min="5667" max="5667" width="12.5703125" style="5" customWidth="1"/>
    <col min="5668" max="5668" width="11.7109375" style="5" customWidth="1"/>
    <col min="5669" max="5669" width="13" style="5" customWidth="1"/>
    <col min="5670" max="5675" width="11.7109375" style="5" customWidth="1"/>
    <col min="5676" max="5676" width="13.7109375" style="5" customWidth="1"/>
    <col min="5677" max="5677" width="13.140625" style="5" customWidth="1"/>
    <col min="5678" max="5681" width="13" style="5" customWidth="1"/>
    <col min="5682" max="5688" width="11.7109375" style="5" customWidth="1"/>
    <col min="5689" max="5689" width="10.85546875" style="5" customWidth="1"/>
    <col min="5690" max="5690" width="11.7109375" style="5" customWidth="1"/>
    <col min="5691" max="5693" width="22.7109375" style="5" customWidth="1"/>
    <col min="5694" max="5696" width="20.7109375" style="5" customWidth="1"/>
    <col min="5697" max="5884" width="8.85546875" style="5"/>
    <col min="5885" max="5885" width="6.140625" style="5" customWidth="1"/>
    <col min="5886" max="5886" width="20.28515625" style="5" customWidth="1"/>
    <col min="5887" max="5887" width="12.42578125" style="5" customWidth="1"/>
    <col min="5888" max="5888" width="13" style="5" customWidth="1"/>
    <col min="5889" max="5889" width="12.5703125" style="5" customWidth="1"/>
    <col min="5890" max="5903" width="11.7109375" style="5" customWidth="1"/>
    <col min="5904" max="5904" width="12.28515625" style="5" customWidth="1"/>
    <col min="5905" max="5905" width="11.7109375" style="5" customWidth="1"/>
    <col min="5906" max="5906" width="12.85546875" style="5" customWidth="1"/>
    <col min="5907" max="5907" width="11.7109375" style="5" customWidth="1"/>
    <col min="5908" max="5908" width="12.7109375" style="5" customWidth="1"/>
    <col min="5909" max="5909" width="11.7109375" style="5" customWidth="1"/>
    <col min="5910" max="5910" width="13" style="5" customWidth="1"/>
    <col min="5911" max="5922" width="11.7109375" style="5" customWidth="1"/>
    <col min="5923" max="5923" width="12.5703125" style="5" customWidth="1"/>
    <col min="5924" max="5924" width="11.7109375" style="5" customWidth="1"/>
    <col min="5925" max="5925" width="13" style="5" customWidth="1"/>
    <col min="5926" max="5931" width="11.7109375" style="5" customWidth="1"/>
    <col min="5932" max="5932" width="13.7109375" style="5" customWidth="1"/>
    <col min="5933" max="5933" width="13.140625" style="5" customWidth="1"/>
    <col min="5934" max="5937" width="13" style="5" customWidth="1"/>
    <col min="5938" max="5944" width="11.7109375" style="5" customWidth="1"/>
    <col min="5945" max="5945" width="10.85546875" style="5" customWidth="1"/>
    <col min="5946" max="5946" width="11.7109375" style="5" customWidth="1"/>
    <col min="5947" max="5949" width="22.7109375" style="5" customWidth="1"/>
    <col min="5950" max="5952" width="20.7109375" style="5" customWidth="1"/>
    <col min="5953" max="6140" width="8.85546875" style="5"/>
    <col min="6141" max="6141" width="6.140625" style="5" customWidth="1"/>
    <col min="6142" max="6142" width="20.28515625" style="5" customWidth="1"/>
    <col min="6143" max="6143" width="12.42578125" style="5" customWidth="1"/>
    <col min="6144" max="6144" width="13" style="5" customWidth="1"/>
    <col min="6145" max="6145" width="12.5703125" style="5" customWidth="1"/>
    <col min="6146" max="6159" width="11.7109375" style="5" customWidth="1"/>
    <col min="6160" max="6160" width="12.28515625" style="5" customWidth="1"/>
    <col min="6161" max="6161" width="11.7109375" style="5" customWidth="1"/>
    <col min="6162" max="6162" width="12.85546875" style="5" customWidth="1"/>
    <col min="6163" max="6163" width="11.7109375" style="5" customWidth="1"/>
    <col min="6164" max="6164" width="12.7109375" style="5" customWidth="1"/>
    <col min="6165" max="6165" width="11.7109375" style="5" customWidth="1"/>
    <col min="6166" max="6166" width="13" style="5" customWidth="1"/>
    <col min="6167" max="6178" width="11.7109375" style="5" customWidth="1"/>
    <col min="6179" max="6179" width="12.5703125" style="5" customWidth="1"/>
    <col min="6180" max="6180" width="11.7109375" style="5" customWidth="1"/>
    <col min="6181" max="6181" width="13" style="5" customWidth="1"/>
    <col min="6182" max="6187" width="11.7109375" style="5" customWidth="1"/>
    <col min="6188" max="6188" width="13.7109375" style="5" customWidth="1"/>
    <col min="6189" max="6189" width="13.140625" style="5" customWidth="1"/>
    <col min="6190" max="6193" width="13" style="5" customWidth="1"/>
    <col min="6194" max="6200" width="11.7109375" style="5" customWidth="1"/>
    <col min="6201" max="6201" width="10.85546875" style="5" customWidth="1"/>
    <col min="6202" max="6202" width="11.7109375" style="5" customWidth="1"/>
    <col min="6203" max="6205" width="22.7109375" style="5" customWidth="1"/>
    <col min="6206" max="6208" width="20.7109375" style="5" customWidth="1"/>
    <col min="6209" max="6396" width="8.85546875" style="5"/>
    <col min="6397" max="6397" width="6.140625" style="5" customWidth="1"/>
    <col min="6398" max="6398" width="20.28515625" style="5" customWidth="1"/>
    <col min="6399" max="6399" width="12.42578125" style="5" customWidth="1"/>
    <col min="6400" max="6400" width="13" style="5" customWidth="1"/>
    <col min="6401" max="6401" width="12.5703125" style="5" customWidth="1"/>
    <col min="6402" max="6415" width="11.7109375" style="5" customWidth="1"/>
    <col min="6416" max="6416" width="12.28515625" style="5" customWidth="1"/>
    <col min="6417" max="6417" width="11.7109375" style="5" customWidth="1"/>
    <col min="6418" max="6418" width="12.85546875" style="5" customWidth="1"/>
    <col min="6419" max="6419" width="11.7109375" style="5" customWidth="1"/>
    <col min="6420" max="6420" width="12.7109375" style="5" customWidth="1"/>
    <col min="6421" max="6421" width="11.7109375" style="5" customWidth="1"/>
    <col min="6422" max="6422" width="13" style="5" customWidth="1"/>
    <col min="6423" max="6434" width="11.7109375" style="5" customWidth="1"/>
    <col min="6435" max="6435" width="12.5703125" style="5" customWidth="1"/>
    <col min="6436" max="6436" width="11.7109375" style="5" customWidth="1"/>
    <col min="6437" max="6437" width="13" style="5" customWidth="1"/>
    <col min="6438" max="6443" width="11.7109375" style="5" customWidth="1"/>
    <col min="6444" max="6444" width="13.7109375" style="5" customWidth="1"/>
    <col min="6445" max="6445" width="13.140625" style="5" customWidth="1"/>
    <col min="6446" max="6449" width="13" style="5" customWidth="1"/>
    <col min="6450" max="6456" width="11.7109375" style="5" customWidth="1"/>
    <col min="6457" max="6457" width="10.85546875" style="5" customWidth="1"/>
    <col min="6458" max="6458" width="11.7109375" style="5" customWidth="1"/>
    <col min="6459" max="6461" width="22.7109375" style="5" customWidth="1"/>
    <col min="6462" max="6464" width="20.7109375" style="5" customWidth="1"/>
    <col min="6465" max="6652" width="8.85546875" style="5"/>
    <col min="6653" max="6653" width="6.140625" style="5" customWidth="1"/>
    <col min="6654" max="6654" width="20.28515625" style="5" customWidth="1"/>
    <col min="6655" max="6655" width="12.42578125" style="5" customWidth="1"/>
    <col min="6656" max="6656" width="13" style="5" customWidth="1"/>
    <col min="6657" max="6657" width="12.5703125" style="5" customWidth="1"/>
    <col min="6658" max="6671" width="11.7109375" style="5" customWidth="1"/>
    <col min="6672" max="6672" width="12.28515625" style="5" customWidth="1"/>
    <col min="6673" max="6673" width="11.7109375" style="5" customWidth="1"/>
    <col min="6674" max="6674" width="12.85546875" style="5" customWidth="1"/>
    <col min="6675" max="6675" width="11.7109375" style="5" customWidth="1"/>
    <col min="6676" max="6676" width="12.7109375" style="5" customWidth="1"/>
    <col min="6677" max="6677" width="11.7109375" style="5" customWidth="1"/>
    <col min="6678" max="6678" width="13" style="5" customWidth="1"/>
    <col min="6679" max="6690" width="11.7109375" style="5" customWidth="1"/>
    <col min="6691" max="6691" width="12.5703125" style="5" customWidth="1"/>
    <col min="6692" max="6692" width="11.7109375" style="5" customWidth="1"/>
    <col min="6693" max="6693" width="13" style="5" customWidth="1"/>
    <col min="6694" max="6699" width="11.7109375" style="5" customWidth="1"/>
    <col min="6700" max="6700" width="13.7109375" style="5" customWidth="1"/>
    <col min="6701" max="6701" width="13.140625" style="5" customWidth="1"/>
    <col min="6702" max="6705" width="13" style="5" customWidth="1"/>
    <col min="6706" max="6712" width="11.7109375" style="5" customWidth="1"/>
    <col min="6713" max="6713" width="10.85546875" style="5" customWidth="1"/>
    <col min="6714" max="6714" width="11.7109375" style="5" customWidth="1"/>
    <col min="6715" max="6717" width="22.7109375" style="5" customWidth="1"/>
    <col min="6718" max="6720" width="20.7109375" style="5" customWidth="1"/>
    <col min="6721" max="6908" width="8.85546875" style="5"/>
    <col min="6909" max="6909" width="6.140625" style="5" customWidth="1"/>
    <col min="6910" max="6910" width="20.28515625" style="5" customWidth="1"/>
    <col min="6911" max="6911" width="12.42578125" style="5" customWidth="1"/>
    <col min="6912" max="6912" width="13" style="5" customWidth="1"/>
    <col min="6913" max="6913" width="12.5703125" style="5" customWidth="1"/>
    <col min="6914" max="6927" width="11.7109375" style="5" customWidth="1"/>
    <col min="6928" max="6928" width="12.28515625" style="5" customWidth="1"/>
    <col min="6929" max="6929" width="11.7109375" style="5" customWidth="1"/>
    <col min="6930" max="6930" width="12.85546875" style="5" customWidth="1"/>
    <col min="6931" max="6931" width="11.7109375" style="5" customWidth="1"/>
    <col min="6932" max="6932" width="12.7109375" style="5" customWidth="1"/>
    <col min="6933" max="6933" width="11.7109375" style="5" customWidth="1"/>
    <col min="6934" max="6934" width="13" style="5" customWidth="1"/>
    <col min="6935" max="6946" width="11.7109375" style="5" customWidth="1"/>
    <col min="6947" max="6947" width="12.5703125" style="5" customWidth="1"/>
    <col min="6948" max="6948" width="11.7109375" style="5" customWidth="1"/>
    <col min="6949" max="6949" width="13" style="5" customWidth="1"/>
    <col min="6950" max="6955" width="11.7109375" style="5" customWidth="1"/>
    <col min="6956" max="6956" width="13.7109375" style="5" customWidth="1"/>
    <col min="6957" max="6957" width="13.140625" style="5" customWidth="1"/>
    <col min="6958" max="6961" width="13" style="5" customWidth="1"/>
    <col min="6962" max="6968" width="11.7109375" style="5" customWidth="1"/>
    <col min="6969" max="6969" width="10.85546875" style="5" customWidth="1"/>
    <col min="6970" max="6970" width="11.7109375" style="5" customWidth="1"/>
    <col min="6971" max="6973" width="22.7109375" style="5" customWidth="1"/>
    <col min="6974" max="6976" width="20.7109375" style="5" customWidth="1"/>
    <col min="6977" max="7164" width="8.85546875" style="5"/>
    <col min="7165" max="7165" width="6.140625" style="5" customWidth="1"/>
    <col min="7166" max="7166" width="20.28515625" style="5" customWidth="1"/>
    <col min="7167" max="7167" width="12.42578125" style="5" customWidth="1"/>
    <col min="7168" max="7168" width="13" style="5" customWidth="1"/>
    <col min="7169" max="7169" width="12.5703125" style="5" customWidth="1"/>
    <col min="7170" max="7183" width="11.7109375" style="5" customWidth="1"/>
    <col min="7184" max="7184" width="12.28515625" style="5" customWidth="1"/>
    <col min="7185" max="7185" width="11.7109375" style="5" customWidth="1"/>
    <col min="7186" max="7186" width="12.85546875" style="5" customWidth="1"/>
    <col min="7187" max="7187" width="11.7109375" style="5" customWidth="1"/>
    <col min="7188" max="7188" width="12.7109375" style="5" customWidth="1"/>
    <col min="7189" max="7189" width="11.7109375" style="5" customWidth="1"/>
    <col min="7190" max="7190" width="13" style="5" customWidth="1"/>
    <col min="7191" max="7202" width="11.7109375" style="5" customWidth="1"/>
    <col min="7203" max="7203" width="12.5703125" style="5" customWidth="1"/>
    <col min="7204" max="7204" width="11.7109375" style="5" customWidth="1"/>
    <col min="7205" max="7205" width="13" style="5" customWidth="1"/>
    <col min="7206" max="7211" width="11.7109375" style="5" customWidth="1"/>
    <col min="7212" max="7212" width="13.7109375" style="5" customWidth="1"/>
    <col min="7213" max="7213" width="13.140625" style="5" customWidth="1"/>
    <col min="7214" max="7217" width="13" style="5" customWidth="1"/>
    <col min="7218" max="7224" width="11.7109375" style="5" customWidth="1"/>
    <col min="7225" max="7225" width="10.85546875" style="5" customWidth="1"/>
    <col min="7226" max="7226" width="11.7109375" style="5" customWidth="1"/>
    <col min="7227" max="7229" width="22.7109375" style="5" customWidth="1"/>
    <col min="7230" max="7232" width="20.7109375" style="5" customWidth="1"/>
    <col min="7233" max="7420" width="8.85546875" style="5"/>
    <col min="7421" max="7421" width="6.140625" style="5" customWidth="1"/>
    <col min="7422" max="7422" width="20.28515625" style="5" customWidth="1"/>
    <col min="7423" max="7423" width="12.42578125" style="5" customWidth="1"/>
    <col min="7424" max="7424" width="13" style="5" customWidth="1"/>
    <col min="7425" max="7425" width="12.5703125" style="5" customWidth="1"/>
    <col min="7426" max="7439" width="11.7109375" style="5" customWidth="1"/>
    <col min="7440" max="7440" width="12.28515625" style="5" customWidth="1"/>
    <col min="7441" max="7441" width="11.7109375" style="5" customWidth="1"/>
    <col min="7442" max="7442" width="12.85546875" style="5" customWidth="1"/>
    <col min="7443" max="7443" width="11.7109375" style="5" customWidth="1"/>
    <col min="7444" max="7444" width="12.7109375" style="5" customWidth="1"/>
    <col min="7445" max="7445" width="11.7109375" style="5" customWidth="1"/>
    <col min="7446" max="7446" width="13" style="5" customWidth="1"/>
    <col min="7447" max="7458" width="11.7109375" style="5" customWidth="1"/>
    <col min="7459" max="7459" width="12.5703125" style="5" customWidth="1"/>
    <col min="7460" max="7460" width="11.7109375" style="5" customWidth="1"/>
    <col min="7461" max="7461" width="13" style="5" customWidth="1"/>
    <col min="7462" max="7467" width="11.7109375" style="5" customWidth="1"/>
    <col min="7468" max="7468" width="13.7109375" style="5" customWidth="1"/>
    <col min="7469" max="7469" width="13.140625" style="5" customWidth="1"/>
    <col min="7470" max="7473" width="13" style="5" customWidth="1"/>
    <col min="7474" max="7480" width="11.7109375" style="5" customWidth="1"/>
    <col min="7481" max="7481" width="10.85546875" style="5" customWidth="1"/>
    <col min="7482" max="7482" width="11.7109375" style="5" customWidth="1"/>
    <col min="7483" max="7485" width="22.7109375" style="5" customWidth="1"/>
    <col min="7486" max="7488" width="20.7109375" style="5" customWidth="1"/>
    <col min="7489" max="7676" width="8.85546875" style="5"/>
    <col min="7677" max="7677" width="6.140625" style="5" customWidth="1"/>
    <col min="7678" max="7678" width="20.28515625" style="5" customWidth="1"/>
    <col min="7679" max="7679" width="12.42578125" style="5" customWidth="1"/>
    <col min="7680" max="7680" width="13" style="5" customWidth="1"/>
    <col min="7681" max="7681" width="12.5703125" style="5" customWidth="1"/>
    <col min="7682" max="7695" width="11.7109375" style="5" customWidth="1"/>
    <col min="7696" max="7696" width="12.28515625" style="5" customWidth="1"/>
    <col min="7697" max="7697" width="11.7109375" style="5" customWidth="1"/>
    <col min="7698" max="7698" width="12.85546875" style="5" customWidth="1"/>
    <col min="7699" max="7699" width="11.7109375" style="5" customWidth="1"/>
    <col min="7700" max="7700" width="12.7109375" style="5" customWidth="1"/>
    <col min="7701" max="7701" width="11.7109375" style="5" customWidth="1"/>
    <col min="7702" max="7702" width="13" style="5" customWidth="1"/>
    <col min="7703" max="7714" width="11.7109375" style="5" customWidth="1"/>
    <col min="7715" max="7715" width="12.5703125" style="5" customWidth="1"/>
    <col min="7716" max="7716" width="11.7109375" style="5" customWidth="1"/>
    <col min="7717" max="7717" width="13" style="5" customWidth="1"/>
    <col min="7718" max="7723" width="11.7109375" style="5" customWidth="1"/>
    <col min="7724" max="7724" width="13.7109375" style="5" customWidth="1"/>
    <col min="7725" max="7725" width="13.140625" style="5" customWidth="1"/>
    <col min="7726" max="7729" width="13" style="5" customWidth="1"/>
    <col min="7730" max="7736" width="11.7109375" style="5" customWidth="1"/>
    <col min="7737" max="7737" width="10.85546875" style="5" customWidth="1"/>
    <col min="7738" max="7738" width="11.7109375" style="5" customWidth="1"/>
    <col min="7739" max="7741" width="22.7109375" style="5" customWidth="1"/>
    <col min="7742" max="7744" width="20.7109375" style="5" customWidth="1"/>
    <col min="7745" max="7932" width="8.85546875" style="5"/>
    <col min="7933" max="7933" width="6.140625" style="5" customWidth="1"/>
    <col min="7934" max="7934" width="20.28515625" style="5" customWidth="1"/>
    <col min="7935" max="7935" width="12.42578125" style="5" customWidth="1"/>
    <col min="7936" max="7936" width="13" style="5" customWidth="1"/>
    <col min="7937" max="7937" width="12.5703125" style="5" customWidth="1"/>
    <col min="7938" max="7951" width="11.7109375" style="5" customWidth="1"/>
    <col min="7952" max="7952" width="12.28515625" style="5" customWidth="1"/>
    <col min="7953" max="7953" width="11.7109375" style="5" customWidth="1"/>
    <col min="7954" max="7954" width="12.85546875" style="5" customWidth="1"/>
    <col min="7955" max="7955" width="11.7109375" style="5" customWidth="1"/>
    <col min="7956" max="7956" width="12.7109375" style="5" customWidth="1"/>
    <col min="7957" max="7957" width="11.7109375" style="5" customWidth="1"/>
    <col min="7958" max="7958" width="13" style="5" customWidth="1"/>
    <col min="7959" max="7970" width="11.7109375" style="5" customWidth="1"/>
    <col min="7971" max="7971" width="12.5703125" style="5" customWidth="1"/>
    <col min="7972" max="7972" width="11.7109375" style="5" customWidth="1"/>
    <col min="7973" max="7973" width="13" style="5" customWidth="1"/>
    <col min="7974" max="7979" width="11.7109375" style="5" customWidth="1"/>
    <col min="7980" max="7980" width="13.7109375" style="5" customWidth="1"/>
    <col min="7981" max="7981" width="13.140625" style="5" customWidth="1"/>
    <col min="7982" max="7985" width="13" style="5" customWidth="1"/>
    <col min="7986" max="7992" width="11.7109375" style="5" customWidth="1"/>
    <col min="7993" max="7993" width="10.85546875" style="5" customWidth="1"/>
    <col min="7994" max="7994" width="11.7109375" style="5" customWidth="1"/>
    <col min="7995" max="7997" width="22.7109375" style="5" customWidth="1"/>
    <col min="7998" max="8000" width="20.7109375" style="5" customWidth="1"/>
    <col min="8001" max="8188" width="8.85546875" style="5"/>
    <col min="8189" max="8189" width="6.140625" style="5" customWidth="1"/>
    <col min="8190" max="8190" width="20.28515625" style="5" customWidth="1"/>
    <col min="8191" max="8191" width="12.42578125" style="5" customWidth="1"/>
    <col min="8192" max="8192" width="13" style="5" customWidth="1"/>
    <col min="8193" max="8193" width="12.5703125" style="5" customWidth="1"/>
    <col min="8194" max="8207" width="11.7109375" style="5" customWidth="1"/>
    <col min="8208" max="8208" width="12.28515625" style="5" customWidth="1"/>
    <col min="8209" max="8209" width="11.7109375" style="5" customWidth="1"/>
    <col min="8210" max="8210" width="12.85546875" style="5" customWidth="1"/>
    <col min="8211" max="8211" width="11.7109375" style="5" customWidth="1"/>
    <col min="8212" max="8212" width="12.7109375" style="5" customWidth="1"/>
    <col min="8213" max="8213" width="11.7109375" style="5" customWidth="1"/>
    <col min="8214" max="8214" width="13" style="5" customWidth="1"/>
    <col min="8215" max="8226" width="11.7109375" style="5" customWidth="1"/>
    <col min="8227" max="8227" width="12.5703125" style="5" customWidth="1"/>
    <col min="8228" max="8228" width="11.7109375" style="5" customWidth="1"/>
    <col min="8229" max="8229" width="13" style="5" customWidth="1"/>
    <col min="8230" max="8235" width="11.7109375" style="5" customWidth="1"/>
    <col min="8236" max="8236" width="13.7109375" style="5" customWidth="1"/>
    <col min="8237" max="8237" width="13.140625" style="5" customWidth="1"/>
    <col min="8238" max="8241" width="13" style="5" customWidth="1"/>
    <col min="8242" max="8248" width="11.7109375" style="5" customWidth="1"/>
    <col min="8249" max="8249" width="10.85546875" style="5" customWidth="1"/>
    <col min="8250" max="8250" width="11.7109375" style="5" customWidth="1"/>
    <col min="8251" max="8253" width="22.7109375" style="5" customWidth="1"/>
    <col min="8254" max="8256" width="20.7109375" style="5" customWidth="1"/>
    <col min="8257" max="8444" width="8.85546875" style="5"/>
    <col min="8445" max="8445" width="6.140625" style="5" customWidth="1"/>
    <col min="8446" max="8446" width="20.28515625" style="5" customWidth="1"/>
    <col min="8447" max="8447" width="12.42578125" style="5" customWidth="1"/>
    <col min="8448" max="8448" width="13" style="5" customWidth="1"/>
    <col min="8449" max="8449" width="12.5703125" style="5" customWidth="1"/>
    <col min="8450" max="8463" width="11.7109375" style="5" customWidth="1"/>
    <col min="8464" max="8464" width="12.28515625" style="5" customWidth="1"/>
    <col min="8465" max="8465" width="11.7109375" style="5" customWidth="1"/>
    <col min="8466" max="8466" width="12.85546875" style="5" customWidth="1"/>
    <col min="8467" max="8467" width="11.7109375" style="5" customWidth="1"/>
    <col min="8468" max="8468" width="12.7109375" style="5" customWidth="1"/>
    <col min="8469" max="8469" width="11.7109375" style="5" customWidth="1"/>
    <col min="8470" max="8470" width="13" style="5" customWidth="1"/>
    <col min="8471" max="8482" width="11.7109375" style="5" customWidth="1"/>
    <col min="8483" max="8483" width="12.5703125" style="5" customWidth="1"/>
    <col min="8484" max="8484" width="11.7109375" style="5" customWidth="1"/>
    <col min="8485" max="8485" width="13" style="5" customWidth="1"/>
    <col min="8486" max="8491" width="11.7109375" style="5" customWidth="1"/>
    <col min="8492" max="8492" width="13.7109375" style="5" customWidth="1"/>
    <col min="8493" max="8493" width="13.140625" style="5" customWidth="1"/>
    <col min="8494" max="8497" width="13" style="5" customWidth="1"/>
    <col min="8498" max="8504" width="11.7109375" style="5" customWidth="1"/>
    <col min="8505" max="8505" width="10.85546875" style="5" customWidth="1"/>
    <col min="8506" max="8506" width="11.7109375" style="5" customWidth="1"/>
    <col min="8507" max="8509" width="22.7109375" style="5" customWidth="1"/>
    <col min="8510" max="8512" width="20.7109375" style="5" customWidth="1"/>
    <col min="8513" max="8700" width="8.85546875" style="5"/>
    <col min="8701" max="8701" width="6.140625" style="5" customWidth="1"/>
    <col min="8702" max="8702" width="20.28515625" style="5" customWidth="1"/>
    <col min="8703" max="8703" width="12.42578125" style="5" customWidth="1"/>
    <col min="8704" max="8704" width="13" style="5" customWidth="1"/>
    <col min="8705" max="8705" width="12.5703125" style="5" customWidth="1"/>
    <col min="8706" max="8719" width="11.7109375" style="5" customWidth="1"/>
    <col min="8720" max="8720" width="12.28515625" style="5" customWidth="1"/>
    <col min="8721" max="8721" width="11.7109375" style="5" customWidth="1"/>
    <col min="8722" max="8722" width="12.85546875" style="5" customWidth="1"/>
    <col min="8723" max="8723" width="11.7109375" style="5" customWidth="1"/>
    <col min="8724" max="8724" width="12.7109375" style="5" customWidth="1"/>
    <col min="8725" max="8725" width="11.7109375" style="5" customWidth="1"/>
    <col min="8726" max="8726" width="13" style="5" customWidth="1"/>
    <col min="8727" max="8738" width="11.7109375" style="5" customWidth="1"/>
    <col min="8739" max="8739" width="12.5703125" style="5" customWidth="1"/>
    <col min="8740" max="8740" width="11.7109375" style="5" customWidth="1"/>
    <col min="8741" max="8741" width="13" style="5" customWidth="1"/>
    <col min="8742" max="8747" width="11.7109375" style="5" customWidth="1"/>
    <col min="8748" max="8748" width="13.7109375" style="5" customWidth="1"/>
    <col min="8749" max="8749" width="13.140625" style="5" customWidth="1"/>
    <col min="8750" max="8753" width="13" style="5" customWidth="1"/>
    <col min="8754" max="8760" width="11.7109375" style="5" customWidth="1"/>
    <col min="8761" max="8761" width="10.85546875" style="5" customWidth="1"/>
    <col min="8762" max="8762" width="11.7109375" style="5" customWidth="1"/>
    <col min="8763" max="8765" width="22.7109375" style="5" customWidth="1"/>
    <col min="8766" max="8768" width="20.7109375" style="5" customWidth="1"/>
    <col min="8769" max="8956" width="8.85546875" style="5"/>
    <col min="8957" max="8957" width="6.140625" style="5" customWidth="1"/>
    <col min="8958" max="8958" width="20.28515625" style="5" customWidth="1"/>
    <col min="8959" max="8959" width="12.42578125" style="5" customWidth="1"/>
    <col min="8960" max="8960" width="13" style="5" customWidth="1"/>
    <col min="8961" max="8961" width="12.5703125" style="5" customWidth="1"/>
    <col min="8962" max="8975" width="11.7109375" style="5" customWidth="1"/>
    <col min="8976" max="8976" width="12.28515625" style="5" customWidth="1"/>
    <col min="8977" max="8977" width="11.7109375" style="5" customWidth="1"/>
    <col min="8978" max="8978" width="12.85546875" style="5" customWidth="1"/>
    <col min="8979" max="8979" width="11.7109375" style="5" customWidth="1"/>
    <col min="8980" max="8980" width="12.7109375" style="5" customWidth="1"/>
    <col min="8981" max="8981" width="11.7109375" style="5" customWidth="1"/>
    <col min="8982" max="8982" width="13" style="5" customWidth="1"/>
    <col min="8983" max="8994" width="11.7109375" style="5" customWidth="1"/>
    <col min="8995" max="8995" width="12.5703125" style="5" customWidth="1"/>
    <col min="8996" max="8996" width="11.7109375" style="5" customWidth="1"/>
    <col min="8997" max="8997" width="13" style="5" customWidth="1"/>
    <col min="8998" max="9003" width="11.7109375" style="5" customWidth="1"/>
    <col min="9004" max="9004" width="13.7109375" style="5" customWidth="1"/>
    <col min="9005" max="9005" width="13.140625" style="5" customWidth="1"/>
    <col min="9006" max="9009" width="13" style="5" customWidth="1"/>
    <col min="9010" max="9016" width="11.7109375" style="5" customWidth="1"/>
    <col min="9017" max="9017" width="10.85546875" style="5" customWidth="1"/>
    <col min="9018" max="9018" width="11.7109375" style="5" customWidth="1"/>
    <col min="9019" max="9021" width="22.7109375" style="5" customWidth="1"/>
    <col min="9022" max="9024" width="20.7109375" style="5" customWidth="1"/>
    <col min="9025" max="9212" width="8.85546875" style="5"/>
    <col min="9213" max="9213" width="6.140625" style="5" customWidth="1"/>
    <col min="9214" max="9214" width="20.28515625" style="5" customWidth="1"/>
    <col min="9215" max="9215" width="12.42578125" style="5" customWidth="1"/>
    <col min="9216" max="9216" width="13" style="5" customWidth="1"/>
    <col min="9217" max="9217" width="12.5703125" style="5" customWidth="1"/>
    <col min="9218" max="9231" width="11.7109375" style="5" customWidth="1"/>
    <col min="9232" max="9232" width="12.28515625" style="5" customWidth="1"/>
    <col min="9233" max="9233" width="11.7109375" style="5" customWidth="1"/>
    <col min="9234" max="9234" width="12.85546875" style="5" customWidth="1"/>
    <col min="9235" max="9235" width="11.7109375" style="5" customWidth="1"/>
    <col min="9236" max="9236" width="12.7109375" style="5" customWidth="1"/>
    <col min="9237" max="9237" width="11.7109375" style="5" customWidth="1"/>
    <col min="9238" max="9238" width="13" style="5" customWidth="1"/>
    <col min="9239" max="9250" width="11.7109375" style="5" customWidth="1"/>
    <col min="9251" max="9251" width="12.5703125" style="5" customWidth="1"/>
    <col min="9252" max="9252" width="11.7109375" style="5" customWidth="1"/>
    <col min="9253" max="9253" width="13" style="5" customWidth="1"/>
    <col min="9254" max="9259" width="11.7109375" style="5" customWidth="1"/>
    <col min="9260" max="9260" width="13.7109375" style="5" customWidth="1"/>
    <col min="9261" max="9261" width="13.140625" style="5" customWidth="1"/>
    <col min="9262" max="9265" width="13" style="5" customWidth="1"/>
    <col min="9266" max="9272" width="11.7109375" style="5" customWidth="1"/>
    <col min="9273" max="9273" width="10.85546875" style="5" customWidth="1"/>
    <col min="9274" max="9274" width="11.7109375" style="5" customWidth="1"/>
    <col min="9275" max="9277" width="22.7109375" style="5" customWidth="1"/>
    <col min="9278" max="9280" width="20.7109375" style="5" customWidth="1"/>
    <col min="9281" max="9468" width="8.85546875" style="5"/>
    <col min="9469" max="9469" width="6.140625" style="5" customWidth="1"/>
    <col min="9470" max="9470" width="20.28515625" style="5" customWidth="1"/>
    <col min="9471" max="9471" width="12.42578125" style="5" customWidth="1"/>
    <col min="9472" max="9472" width="13" style="5" customWidth="1"/>
    <col min="9473" max="9473" width="12.5703125" style="5" customWidth="1"/>
    <col min="9474" max="9487" width="11.7109375" style="5" customWidth="1"/>
    <col min="9488" max="9488" width="12.28515625" style="5" customWidth="1"/>
    <col min="9489" max="9489" width="11.7109375" style="5" customWidth="1"/>
    <col min="9490" max="9490" width="12.85546875" style="5" customWidth="1"/>
    <col min="9491" max="9491" width="11.7109375" style="5" customWidth="1"/>
    <col min="9492" max="9492" width="12.7109375" style="5" customWidth="1"/>
    <col min="9493" max="9493" width="11.7109375" style="5" customWidth="1"/>
    <col min="9494" max="9494" width="13" style="5" customWidth="1"/>
    <col min="9495" max="9506" width="11.7109375" style="5" customWidth="1"/>
    <col min="9507" max="9507" width="12.5703125" style="5" customWidth="1"/>
    <col min="9508" max="9508" width="11.7109375" style="5" customWidth="1"/>
    <col min="9509" max="9509" width="13" style="5" customWidth="1"/>
    <col min="9510" max="9515" width="11.7109375" style="5" customWidth="1"/>
    <col min="9516" max="9516" width="13.7109375" style="5" customWidth="1"/>
    <col min="9517" max="9517" width="13.140625" style="5" customWidth="1"/>
    <col min="9518" max="9521" width="13" style="5" customWidth="1"/>
    <col min="9522" max="9528" width="11.7109375" style="5" customWidth="1"/>
    <col min="9529" max="9529" width="10.85546875" style="5" customWidth="1"/>
    <col min="9530" max="9530" width="11.7109375" style="5" customWidth="1"/>
    <col min="9531" max="9533" width="22.7109375" style="5" customWidth="1"/>
    <col min="9534" max="9536" width="20.7109375" style="5" customWidth="1"/>
    <col min="9537" max="9724" width="8.85546875" style="5"/>
    <col min="9725" max="9725" width="6.140625" style="5" customWidth="1"/>
    <col min="9726" max="9726" width="20.28515625" style="5" customWidth="1"/>
    <col min="9727" max="9727" width="12.42578125" style="5" customWidth="1"/>
    <col min="9728" max="9728" width="13" style="5" customWidth="1"/>
    <col min="9729" max="9729" width="12.5703125" style="5" customWidth="1"/>
    <col min="9730" max="9743" width="11.7109375" style="5" customWidth="1"/>
    <col min="9744" max="9744" width="12.28515625" style="5" customWidth="1"/>
    <col min="9745" max="9745" width="11.7109375" style="5" customWidth="1"/>
    <col min="9746" max="9746" width="12.85546875" style="5" customWidth="1"/>
    <col min="9747" max="9747" width="11.7109375" style="5" customWidth="1"/>
    <col min="9748" max="9748" width="12.7109375" style="5" customWidth="1"/>
    <col min="9749" max="9749" width="11.7109375" style="5" customWidth="1"/>
    <col min="9750" max="9750" width="13" style="5" customWidth="1"/>
    <col min="9751" max="9762" width="11.7109375" style="5" customWidth="1"/>
    <col min="9763" max="9763" width="12.5703125" style="5" customWidth="1"/>
    <col min="9764" max="9764" width="11.7109375" style="5" customWidth="1"/>
    <col min="9765" max="9765" width="13" style="5" customWidth="1"/>
    <col min="9766" max="9771" width="11.7109375" style="5" customWidth="1"/>
    <col min="9772" max="9772" width="13.7109375" style="5" customWidth="1"/>
    <col min="9773" max="9773" width="13.140625" style="5" customWidth="1"/>
    <col min="9774" max="9777" width="13" style="5" customWidth="1"/>
    <col min="9778" max="9784" width="11.7109375" style="5" customWidth="1"/>
    <col min="9785" max="9785" width="10.85546875" style="5" customWidth="1"/>
    <col min="9786" max="9786" width="11.7109375" style="5" customWidth="1"/>
    <col min="9787" max="9789" width="22.7109375" style="5" customWidth="1"/>
    <col min="9790" max="9792" width="20.7109375" style="5" customWidth="1"/>
    <col min="9793" max="9980" width="8.85546875" style="5"/>
    <col min="9981" max="9981" width="6.140625" style="5" customWidth="1"/>
    <col min="9982" max="9982" width="20.28515625" style="5" customWidth="1"/>
    <col min="9983" max="9983" width="12.42578125" style="5" customWidth="1"/>
    <col min="9984" max="9984" width="13" style="5" customWidth="1"/>
    <col min="9985" max="9985" width="12.5703125" style="5" customWidth="1"/>
    <col min="9986" max="9999" width="11.7109375" style="5" customWidth="1"/>
    <col min="10000" max="10000" width="12.28515625" style="5" customWidth="1"/>
    <col min="10001" max="10001" width="11.7109375" style="5" customWidth="1"/>
    <col min="10002" max="10002" width="12.85546875" style="5" customWidth="1"/>
    <col min="10003" max="10003" width="11.7109375" style="5" customWidth="1"/>
    <col min="10004" max="10004" width="12.7109375" style="5" customWidth="1"/>
    <col min="10005" max="10005" width="11.7109375" style="5" customWidth="1"/>
    <col min="10006" max="10006" width="13" style="5" customWidth="1"/>
    <col min="10007" max="10018" width="11.7109375" style="5" customWidth="1"/>
    <col min="10019" max="10019" width="12.5703125" style="5" customWidth="1"/>
    <col min="10020" max="10020" width="11.7109375" style="5" customWidth="1"/>
    <col min="10021" max="10021" width="13" style="5" customWidth="1"/>
    <col min="10022" max="10027" width="11.7109375" style="5" customWidth="1"/>
    <col min="10028" max="10028" width="13.7109375" style="5" customWidth="1"/>
    <col min="10029" max="10029" width="13.140625" style="5" customWidth="1"/>
    <col min="10030" max="10033" width="13" style="5" customWidth="1"/>
    <col min="10034" max="10040" width="11.7109375" style="5" customWidth="1"/>
    <col min="10041" max="10041" width="10.85546875" style="5" customWidth="1"/>
    <col min="10042" max="10042" width="11.7109375" style="5" customWidth="1"/>
    <col min="10043" max="10045" width="22.7109375" style="5" customWidth="1"/>
    <col min="10046" max="10048" width="20.7109375" style="5" customWidth="1"/>
    <col min="10049" max="10236" width="8.85546875" style="5"/>
    <col min="10237" max="10237" width="6.140625" style="5" customWidth="1"/>
    <col min="10238" max="10238" width="20.28515625" style="5" customWidth="1"/>
    <col min="10239" max="10239" width="12.42578125" style="5" customWidth="1"/>
    <col min="10240" max="10240" width="13" style="5" customWidth="1"/>
    <col min="10241" max="10241" width="12.5703125" style="5" customWidth="1"/>
    <col min="10242" max="10255" width="11.7109375" style="5" customWidth="1"/>
    <col min="10256" max="10256" width="12.28515625" style="5" customWidth="1"/>
    <col min="10257" max="10257" width="11.7109375" style="5" customWidth="1"/>
    <col min="10258" max="10258" width="12.85546875" style="5" customWidth="1"/>
    <col min="10259" max="10259" width="11.7109375" style="5" customWidth="1"/>
    <col min="10260" max="10260" width="12.7109375" style="5" customWidth="1"/>
    <col min="10261" max="10261" width="11.7109375" style="5" customWidth="1"/>
    <col min="10262" max="10262" width="13" style="5" customWidth="1"/>
    <col min="10263" max="10274" width="11.7109375" style="5" customWidth="1"/>
    <col min="10275" max="10275" width="12.5703125" style="5" customWidth="1"/>
    <col min="10276" max="10276" width="11.7109375" style="5" customWidth="1"/>
    <col min="10277" max="10277" width="13" style="5" customWidth="1"/>
    <col min="10278" max="10283" width="11.7109375" style="5" customWidth="1"/>
    <col min="10284" max="10284" width="13.7109375" style="5" customWidth="1"/>
    <col min="10285" max="10285" width="13.140625" style="5" customWidth="1"/>
    <col min="10286" max="10289" width="13" style="5" customWidth="1"/>
    <col min="10290" max="10296" width="11.7109375" style="5" customWidth="1"/>
    <col min="10297" max="10297" width="10.85546875" style="5" customWidth="1"/>
    <col min="10298" max="10298" width="11.7109375" style="5" customWidth="1"/>
    <col min="10299" max="10301" width="22.7109375" style="5" customWidth="1"/>
    <col min="10302" max="10304" width="20.7109375" style="5" customWidth="1"/>
    <col min="10305" max="10492" width="8.85546875" style="5"/>
    <col min="10493" max="10493" width="6.140625" style="5" customWidth="1"/>
    <col min="10494" max="10494" width="20.28515625" style="5" customWidth="1"/>
    <col min="10495" max="10495" width="12.42578125" style="5" customWidth="1"/>
    <col min="10496" max="10496" width="13" style="5" customWidth="1"/>
    <col min="10497" max="10497" width="12.5703125" style="5" customWidth="1"/>
    <col min="10498" max="10511" width="11.7109375" style="5" customWidth="1"/>
    <col min="10512" max="10512" width="12.28515625" style="5" customWidth="1"/>
    <col min="10513" max="10513" width="11.7109375" style="5" customWidth="1"/>
    <col min="10514" max="10514" width="12.85546875" style="5" customWidth="1"/>
    <col min="10515" max="10515" width="11.7109375" style="5" customWidth="1"/>
    <col min="10516" max="10516" width="12.7109375" style="5" customWidth="1"/>
    <col min="10517" max="10517" width="11.7109375" style="5" customWidth="1"/>
    <col min="10518" max="10518" width="13" style="5" customWidth="1"/>
    <col min="10519" max="10530" width="11.7109375" style="5" customWidth="1"/>
    <col min="10531" max="10531" width="12.5703125" style="5" customWidth="1"/>
    <col min="10532" max="10532" width="11.7109375" style="5" customWidth="1"/>
    <col min="10533" max="10533" width="13" style="5" customWidth="1"/>
    <col min="10534" max="10539" width="11.7109375" style="5" customWidth="1"/>
    <col min="10540" max="10540" width="13.7109375" style="5" customWidth="1"/>
    <col min="10541" max="10541" width="13.140625" style="5" customWidth="1"/>
    <col min="10542" max="10545" width="13" style="5" customWidth="1"/>
    <col min="10546" max="10552" width="11.7109375" style="5" customWidth="1"/>
    <col min="10553" max="10553" width="10.85546875" style="5" customWidth="1"/>
    <col min="10554" max="10554" width="11.7109375" style="5" customWidth="1"/>
    <col min="10555" max="10557" width="22.7109375" style="5" customWidth="1"/>
    <col min="10558" max="10560" width="20.7109375" style="5" customWidth="1"/>
    <col min="10561" max="10748" width="8.85546875" style="5"/>
    <col min="10749" max="10749" width="6.140625" style="5" customWidth="1"/>
    <col min="10750" max="10750" width="20.28515625" style="5" customWidth="1"/>
    <col min="10751" max="10751" width="12.42578125" style="5" customWidth="1"/>
    <col min="10752" max="10752" width="13" style="5" customWidth="1"/>
    <col min="10753" max="10753" width="12.5703125" style="5" customWidth="1"/>
    <col min="10754" max="10767" width="11.7109375" style="5" customWidth="1"/>
    <col min="10768" max="10768" width="12.28515625" style="5" customWidth="1"/>
    <col min="10769" max="10769" width="11.7109375" style="5" customWidth="1"/>
    <col min="10770" max="10770" width="12.85546875" style="5" customWidth="1"/>
    <col min="10771" max="10771" width="11.7109375" style="5" customWidth="1"/>
    <col min="10772" max="10772" width="12.7109375" style="5" customWidth="1"/>
    <col min="10773" max="10773" width="11.7109375" style="5" customWidth="1"/>
    <col min="10774" max="10774" width="13" style="5" customWidth="1"/>
    <col min="10775" max="10786" width="11.7109375" style="5" customWidth="1"/>
    <col min="10787" max="10787" width="12.5703125" style="5" customWidth="1"/>
    <col min="10788" max="10788" width="11.7109375" style="5" customWidth="1"/>
    <col min="10789" max="10789" width="13" style="5" customWidth="1"/>
    <col min="10790" max="10795" width="11.7109375" style="5" customWidth="1"/>
    <col min="10796" max="10796" width="13.7109375" style="5" customWidth="1"/>
    <col min="10797" max="10797" width="13.140625" style="5" customWidth="1"/>
    <col min="10798" max="10801" width="13" style="5" customWidth="1"/>
    <col min="10802" max="10808" width="11.7109375" style="5" customWidth="1"/>
    <col min="10809" max="10809" width="10.85546875" style="5" customWidth="1"/>
    <col min="10810" max="10810" width="11.7109375" style="5" customWidth="1"/>
    <col min="10811" max="10813" width="22.7109375" style="5" customWidth="1"/>
    <col min="10814" max="10816" width="20.7109375" style="5" customWidth="1"/>
    <col min="10817" max="11004" width="8.85546875" style="5"/>
    <col min="11005" max="11005" width="6.140625" style="5" customWidth="1"/>
    <col min="11006" max="11006" width="20.28515625" style="5" customWidth="1"/>
    <col min="11007" max="11007" width="12.42578125" style="5" customWidth="1"/>
    <col min="11008" max="11008" width="13" style="5" customWidth="1"/>
    <col min="11009" max="11009" width="12.5703125" style="5" customWidth="1"/>
    <col min="11010" max="11023" width="11.7109375" style="5" customWidth="1"/>
    <col min="11024" max="11024" width="12.28515625" style="5" customWidth="1"/>
    <col min="11025" max="11025" width="11.7109375" style="5" customWidth="1"/>
    <col min="11026" max="11026" width="12.85546875" style="5" customWidth="1"/>
    <col min="11027" max="11027" width="11.7109375" style="5" customWidth="1"/>
    <col min="11028" max="11028" width="12.7109375" style="5" customWidth="1"/>
    <col min="11029" max="11029" width="11.7109375" style="5" customWidth="1"/>
    <col min="11030" max="11030" width="13" style="5" customWidth="1"/>
    <col min="11031" max="11042" width="11.7109375" style="5" customWidth="1"/>
    <col min="11043" max="11043" width="12.5703125" style="5" customWidth="1"/>
    <col min="11044" max="11044" width="11.7109375" style="5" customWidth="1"/>
    <col min="11045" max="11045" width="13" style="5" customWidth="1"/>
    <col min="11046" max="11051" width="11.7109375" style="5" customWidth="1"/>
    <col min="11052" max="11052" width="13.7109375" style="5" customWidth="1"/>
    <col min="11053" max="11053" width="13.140625" style="5" customWidth="1"/>
    <col min="11054" max="11057" width="13" style="5" customWidth="1"/>
    <col min="11058" max="11064" width="11.7109375" style="5" customWidth="1"/>
    <col min="11065" max="11065" width="10.85546875" style="5" customWidth="1"/>
    <col min="11066" max="11066" width="11.7109375" style="5" customWidth="1"/>
    <col min="11067" max="11069" width="22.7109375" style="5" customWidth="1"/>
    <col min="11070" max="11072" width="20.7109375" style="5" customWidth="1"/>
    <col min="11073" max="11260" width="8.85546875" style="5"/>
    <col min="11261" max="11261" width="6.140625" style="5" customWidth="1"/>
    <col min="11262" max="11262" width="20.28515625" style="5" customWidth="1"/>
    <col min="11263" max="11263" width="12.42578125" style="5" customWidth="1"/>
    <col min="11264" max="11264" width="13" style="5" customWidth="1"/>
    <col min="11265" max="11265" width="12.5703125" style="5" customWidth="1"/>
    <col min="11266" max="11279" width="11.7109375" style="5" customWidth="1"/>
    <col min="11280" max="11280" width="12.28515625" style="5" customWidth="1"/>
    <col min="11281" max="11281" width="11.7109375" style="5" customWidth="1"/>
    <col min="11282" max="11282" width="12.85546875" style="5" customWidth="1"/>
    <col min="11283" max="11283" width="11.7109375" style="5" customWidth="1"/>
    <col min="11284" max="11284" width="12.7109375" style="5" customWidth="1"/>
    <col min="11285" max="11285" width="11.7109375" style="5" customWidth="1"/>
    <col min="11286" max="11286" width="13" style="5" customWidth="1"/>
    <col min="11287" max="11298" width="11.7109375" style="5" customWidth="1"/>
    <col min="11299" max="11299" width="12.5703125" style="5" customWidth="1"/>
    <col min="11300" max="11300" width="11.7109375" style="5" customWidth="1"/>
    <col min="11301" max="11301" width="13" style="5" customWidth="1"/>
    <col min="11302" max="11307" width="11.7109375" style="5" customWidth="1"/>
    <col min="11308" max="11308" width="13.7109375" style="5" customWidth="1"/>
    <col min="11309" max="11309" width="13.140625" style="5" customWidth="1"/>
    <col min="11310" max="11313" width="13" style="5" customWidth="1"/>
    <col min="11314" max="11320" width="11.7109375" style="5" customWidth="1"/>
    <col min="11321" max="11321" width="10.85546875" style="5" customWidth="1"/>
    <col min="11322" max="11322" width="11.7109375" style="5" customWidth="1"/>
    <col min="11323" max="11325" width="22.7109375" style="5" customWidth="1"/>
    <col min="11326" max="11328" width="20.7109375" style="5" customWidth="1"/>
    <col min="11329" max="11516" width="8.85546875" style="5"/>
    <col min="11517" max="11517" width="6.140625" style="5" customWidth="1"/>
    <col min="11518" max="11518" width="20.28515625" style="5" customWidth="1"/>
    <col min="11519" max="11519" width="12.42578125" style="5" customWidth="1"/>
    <col min="11520" max="11520" width="13" style="5" customWidth="1"/>
    <col min="11521" max="11521" width="12.5703125" style="5" customWidth="1"/>
    <col min="11522" max="11535" width="11.7109375" style="5" customWidth="1"/>
    <col min="11536" max="11536" width="12.28515625" style="5" customWidth="1"/>
    <col min="11537" max="11537" width="11.7109375" style="5" customWidth="1"/>
    <col min="11538" max="11538" width="12.85546875" style="5" customWidth="1"/>
    <col min="11539" max="11539" width="11.7109375" style="5" customWidth="1"/>
    <col min="11540" max="11540" width="12.7109375" style="5" customWidth="1"/>
    <col min="11541" max="11541" width="11.7109375" style="5" customWidth="1"/>
    <col min="11542" max="11542" width="13" style="5" customWidth="1"/>
    <col min="11543" max="11554" width="11.7109375" style="5" customWidth="1"/>
    <col min="11555" max="11555" width="12.5703125" style="5" customWidth="1"/>
    <col min="11556" max="11556" width="11.7109375" style="5" customWidth="1"/>
    <col min="11557" max="11557" width="13" style="5" customWidth="1"/>
    <col min="11558" max="11563" width="11.7109375" style="5" customWidth="1"/>
    <col min="11564" max="11564" width="13.7109375" style="5" customWidth="1"/>
    <col min="11565" max="11565" width="13.140625" style="5" customWidth="1"/>
    <col min="11566" max="11569" width="13" style="5" customWidth="1"/>
    <col min="11570" max="11576" width="11.7109375" style="5" customWidth="1"/>
    <col min="11577" max="11577" width="10.85546875" style="5" customWidth="1"/>
    <col min="11578" max="11578" width="11.7109375" style="5" customWidth="1"/>
    <col min="11579" max="11581" width="22.7109375" style="5" customWidth="1"/>
    <col min="11582" max="11584" width="20.7109375" style="5" customWidth="1"/>
    <col min="11585" max="11772" width="8.85546875" style="5"/>
    <col min="11773" max="11773" width="6.140625" style="5" customWidth="1"/>
    <col min="11774" max="11774" width="20.28515625" style="5" customWidth="1"/>
    <col min="11775" max="11775" width="12.42578125" style="5" customWidth="1"/>
    <col min="11776" max="11776" width="13" style="5" customWidth="1"/>
    <col min="11777" max="11777" width="12.5703125" style="5" customWidth="1"/>
    <col min="11778" max="11791" width="11.7109375" style="5" customWidth="1"/>
    <col min="11792" max="11792" width="12.28515625" style="5" customWidth="1"/>
    <col min="11793" max="11793" width="11.7109375" style="5" customWidth="1"/>
    <col min="11794" max="11794" width="12.85546875" style="5" customWidth="1"/>
    <col min="11795" max="11795" width="11.7109375" style="5" customWidth="1"/>
    <col min="11796" max="11796" width="12.7109375" style="5" customWidth="1"/>
    <col min="11797" max="11797" width="11.7109375" style="5" customWidth="1"/>
    <col min="11798" max="11798" width="13" style="5" customWidth="1"/>
    <col min="11799" max="11810" width="11.7109375" style="5" customWidth="1"/>
    <col min="11811" max="11811" width="12.5703125" style="5" customWidth="1"/>
    <col min="11812" max="11812" width="11.7109375" style="5" customWidth="1"/>
    <col min="11813" max="11813" width="13" style="5" customWidth="1"/>
    <col min="11814" max="11819" width="11.7109375" style="5" customWidth="1"/>
    <col min="11820" max="11820" width="13.7109375" style="5" customWidth="1"/>
    <col min="11821" max="11821" width="13.140625" style="5" customWidth="1"/>
    <col min="11822" max="11825" width="13" style="5" customWidth="1"/>
    <col min="11826" max="11832" width="11.7109375" style="5" customWidth="1"/>
    <col min="11833" max="11833" width="10.85546875" style="5" customWidth="1"/>
    <col min="11834" max="11834" width="11.7109375" style="5" customWidth="1"/>
    <col min="11835" max="11837" width="22.7109375" style="5" customWidth="1"/>
    <col min="11838" max="11840" width="20.7109375" style="5" customWidth="1"/>
    <col min="11841" max="12028" width="8.85546875" style="5"/>
    <col min="12029" max="12029" width="6.140625" style="5" customWidth="1"/>
    <col min="12030" max="12030" width="20.28515625" style="5" customWidth="1"/>
    <col min="12031" max="12031" width="12.42578125" style="5" customWidth="1"/>
    <col min="12032" max="12032" width="13" style="5" customWidth="1"/>
    <col min="12033" max="12033" width="12.5703125" style="5" customWidth="1"/>
    <col min="12034" max="12047" width="11.7109375" style="5" customWidth="1"/>
    <col min="12048" max="12048" width="12.28515625" style="5" customWidth="1"/>
    <col min="12049" max="12049" width="11.7109375" style="5" customWidth="1"/>
    <col min="12050" max="12050" width="12.85546875" style="5" customWidth="1"/>
    <col min="12051" max="12051" width="11.7109375" style="5" customWidth="1"/>
    <col min="12052" max="12052" width="12.7109375" style="5" customWidth="1"/>
    <col min="12053" max="12053" width="11.7109375" style="5" customWidth="1"/>
    <col min="12054" max="12054" width="13" style="5" customWidth="1"/>
    <col min="12055" max="12066" width="11.7109375" style="5" customWidth="1"/>
    <col min="12067" max="12067" width="12.5703125" style="5" customWidth="1"/>
    <col min="12068" max="12068" width="11.7109375" style="5" customWidth="1"/>
    <col min="12069" max="12069" width="13" style="5" customWidth="1"/>
    <col min="12070" max="12075" width="11.7109375" style="5" customWidth="1"/>
    <col min="12076" max="12076" width="13.7109375" style="5" customWidth="1"/>
    <col min="12077" max="12077" width="13.140625" style="5" customWidth="1"/>
    <col min="12078" max="12081" width="13" style="5" customWidth="1"/>
    <col min="12082" max="12088" width="11.7109375" style="5" customWidth="1"/>
    <col min="12089" max="12089" width="10.85546875" style="5" customWidth="1"/>
    <col min="12090" max="12090" width="11.7109375" style="5" customWidth="1"/>
    <col min="12091" max="12093" width="22.7109375" style="5" customWidth="1"/>
    <col min="12094" max="12096" width="20.7109375" style="5" customWidth="1"/>
    <col min="12097" max="12284" width="8.85546875" style="5"/>
    <col min="12285" max="12285" width="6.140625" style="5" customWidth="1"/>
    <col min="12286" max="12286" width="20.28515625" style="5" customWidth="1"/>
    <col min="12287" max="12287" width="12.42578125" style="5" customWidth="1"/>
    <col min="12288" max="12288" width="13" style="5" customWidth="1"/>
    <col min="12289" max="12289" width="12.5703125" style="5" customWidth="1"/>
    <col min="12290" max="12303" width="11.7109375" style="5" customWidth="1"/>
    <col min="12304" max="12304" width="12.28515625" style="5" customWidth="1"/>
    <col min="12305" max="12305" width="11.7109375" style="5" customWidth="1"/>
    <col min="12306" max="12306" width="12.85546875" style="5" customWidth="1"/>
    <col min="12307" max="12307" width="11.7109375" style="5" customWidth="1"/>
    <col min="12308" max="12308" width="12.7109375" style="5" customWidth="1"/>
    <col min="12309" max="12309" width="11.7109375" style="5" customWidth="1"/>
    <col min="12310" max="12310" width="13" style="5" customWidth="1"/>
    <col min="12311" max="12322" width="11.7109375" style="5" customWidth="1"/>
    <col min="12323" max="12323" width="12.5703125" style="5" customWidth="1"/>
    <col min="12324" max="12324" width="11.7109375" style="5" customWidth="1"/>
    <col min="12325" max="12325" width="13" style="5" customWidth="1"/>
    <col min="12326" max="12331" width="11.7109375" style="5" customWidth="1"/>
    <col min="12332" max="12332" width="13.7109375" style="5" customWidth="1"/>
    <col min="12333" max="12333" width="13.140625" style="5" customWidth="1"/>
    <col min="12334" max="12337" width="13" style="5" customWidth="1"/>
    <col min="12338" max="12344" width="11.7109375" style="5" customWidth="1"/>
    <col min="12345" max="12345" width="10.85546875" style="5" customWidth="1"/>
    <col min="12346" max="12346" width="11.7109375" style="5" customWidth="1"/>
    <col min="12347" max="12349" width="22.7109375" style="5" customWidth="1"/>
    <col min="12350" max="12352" width="20.7109375" style="5" customWidth="1"/>
    <col min="12353" max="12540" width="8.85546875" style="5"/>
    <col min="12541" max="12541" width="6.140625" style="5" customWidth="1"/>
    <col min="12542" max="12542" width="20.28515625" style="5" customWidth="1"/>
    <col min="12543" max="12543" width="12.42578125" style="5" customWidth="1"/>
    <col min="12544" max="12544" width="13" style="5" customWidth="1"/>
    <col min="12545" max="12545" width="12.5703125" style="5" customWidth="1"/>
    <col min="12546" max="12559" width="11.7109375" style="5" customWidth="1"/>
    <col min="12560" max="12560" width="12.28515625" style="5" customWidth="1"/>
    <col min="12561" max="12561" width="11.7109375" style="5" customWidth="1"/>
    <col min="12562" max="12562" width="12.85546875" style="5" customWidth="1"/>
    <col min="12563" max="12563" width="11.7109375" style="5" customWidth="1"/>
    <col min="12564" max="12564" width="12.7109375" style="5" customWidth="1"/>
    <col min="12565" max="12565" width="11.7109375" style="5" customWidth="1"/>
    <col min="12566" max="12566" width="13" style="5" customWidth="1"/>
    <col min="12567" max="12578" width="11.7109375" style="5" customWidth="1"/>
    <col min="12579" max="12579" width="12.5703125" style="5" customWidth="1"/>
    <col min="12580" max="12580" width="11.7109375" style="5" customWidth="1"/>
    <col min="12581" max="12581" width="13" style="5" customWidth="1"/>
    <col min="12582" max="12587" width="11.7109375" style="5" customWidth="1"/>
    <col min="12588" max="12588" width="13.7109375" style="5" customWidth="1"/>
    <col min="12589" max="12589" width="13.140625" style="5" customWidth="1"/>
    <col min="12590" max="12593" width="13" style="5" customWidth="1"/>
    <col min="12594" max="12600" width="11.7109375" style="5" customWidth="1"/>
    <col min="12601" max="12601" width="10.85546875" style="5" customWidth="1"/>
    <col min="12602" max="12602" width="11.7109375" style="5" customWidth="1"/>
    <col min="12603" max="12605" width="22.7109375" style="5" customWidth="1"/>
    <col min="12606" max="12608" width="20.7109375" style="5" customWidth="1"/>
    <col min="12609" max="12796" width="8.85546875" style="5"/>
    <col min="12797" max="12797" width="6.140625" style="5" customWidth="1"/>
    <col min="12798" max="12798" width="20.28515625" style="5" customWidth="1"/>
    <col min="12799" max="12799" width="12.42578125" style="5" customWidth="1"/>
    <col min="12800" max="12800" width="13" style="5" customWidth="1"/>
    <col min="12801" max="12801" width="12.5703125" style="5" customWidth="1"/>
    <col min="12802" max="12815" width="11.7109375" style="5" customWidth="1"/>
    <col min="12816" max="12816" width="12.28515625" style="5" customWidth="1"/>
    <col min="12817" max="12817" width="11.7109375" style="5" customWidth="1"/>
    <col min="12818" max="12818" width="12.85546875" style="5" customWidth="1"/>
    <col min="12819" max="12819" width="11.7109375" style="5" customWidth="1"/>
    <col min="12820" max="12820" width="12.7109375" style="5" customWidth="1"/>
    <col min="12821" max="12821" width="11.7109375" style="5" customWidth="1"/>
    <col min="12822" max="12822" width="13" style="5" customWidth="1"/>
    <col min="12823" max="12834" width="11.7109375" style="5" customWidth="1"/>
    <col min="12835" max="12835" width="12.5703125" style="5" customWidth="1"/>
    <col min="12836" max="12836" width="11.7109375" style="5" customWidth="1"/>
    <col min="12837" max="12837" width="13" style="5" customWidth="1"/>
    <col min="12838" max="12843" width="11.7109375" style="5" customWidth="1"/>
    <col min="12844" max="12844" width="13.7109375" style="5" customWidth="1"/>
    <col min="12845" max="12845" width="13.140625" style="5" customWidth="1"/>
    <col min="12846" max="12849" width="13" style="5" customWidth="1"/>
    <col min="12850" max="12856" width="11.7109375" style="5" customWidth="1"/>
    <col min="12857" max="12857" width="10.85546875" style="5" customWidth="1"/>
    <col min="12858" max="12858" width="11.7109375" style="5" customWidth="1"/>
    <col min="12859" max="12861" width="22.7109375" style="5" customWidth="1"/>
    <col min="12862" max="12864" width="20.7109375" style="5" customWidth="1"/>
    <col min="12865" max="13052" width="8.85546875" style="5"/>
    <col min="13053" max="13053" width="6.140625" style="5" customWidth="1"/>
    <col min="13054" max="13054" width="20.28515625" style="5" customWidth="1"/>
    <col min="13055" max="13055" width="12.42578125" style="5" customWidth="1"/>
    <col min="13056" max="13056" width="13" style="5" customWidth="1"/>
    <col min="13057" max="13057" width="12.5703125" style="5" customWidth="1"/>
    <col min="13058" max="13071" width="11.7109375" style="5" customWidth="1"/>
    <col min="13072" max="13072" width="12.28515625" style="5" customWidth="1"/>
    <col min="13073" max="13073" width="11.7109375" style="5" customWidth="1"/>
    <col min="13074" max="13074" width="12.85546875" style="5" customWidth="1"/>
    <col min="13075" max="13075" width="11.7109375" style="5" customWidth="1"/>
    <col min="13076" max="13076" width="12.7109375" style="5" customWidth="1"/>
    <col min="13077" max="13077" width="11.7109375" style="5" customWidth="1"/>
    <col min="13078" max="13078" width="13" style="5" customWidth="1"/>
    <col min="13079" max="13090" width="11.7109375" style="5" customWidth="1"/>
    <col min="13091" max="13091" width="12.5703125" style="5" customWidth="1"/>
    <col min="13092" max="13092" width="11.7109375" style="5" customWidth="1"/>
    <col min="13093" max="13093" width="13" style="5" customWidth="1"/>
    <col min="13094" max="13099" width="11.7109375" style="5" customWidth="1"/>
    <col min="13100" max="13100" width="13.7109375" style="5" customWidth="1"/>
    <col min="13101" max="13101" width="13.140625" style="5" customWidth="1"/>
    <col min="13102" max="13105" width="13" style="5" customWidth="1"/>
    <col min="13106" max="13112" width="11.7109375" style="5" customWidth="1"/>
    <col min="13113" max="13113" width="10.85546875" style="5" customWidth="1"/>
    <col min="13114" max="13114" width="11.7109375" style="5" customWidth="1"/>
    <col min="13115" max="13117" width="22.7109375" style="5" customWidth="1"/>
    <col min="13118" max="13120" width="20.7109375" style="5" customWidth="1"/>
    <col min="13121" max="13308" width="8.85546875" style="5"/>
    <col min="13309" max="13309" width="6.140625" style="5" customWidth="1"/>
    <col min="13310" max="13310" width="20.28515625" style="5" customWidth="1"/>
    <col min="13311" max="13311" width="12.42578125" style="5" customWidth="1"/>
    <col min="13312" max="13312" width="13" style="5" customWidth="1"/>
    <col min="13313" max="13313" width="12.5703125" style="5" customWidth="1"/>
    <col min="13314" max="13327" width="11.7109375" style="5" customWidth="1"/>
    <col min="13328" max="13328" width="12.28515625" style="5" customWidth="1"/>
    <col min="13329" max="13329" width="11.7109375" style="5" customWidth="1"/>
    <col min="13330" max="13330" width="12.85546875" style="5" customWidth="1"/>
    <col min="13331" max="13331" width="11.7109375" style="5" customWidth="1"/>
    <col min="13332" max="13332" width="12.7109375" style="5" customWidth="1"/>
    <col min="13333" max="13333" width="11.7109375" style="5" customWidth="1"/>
    <col min="13334" max="13334" width="13" style="5" customWidth="1"/>
    <col min="13335" max="13346" width="11.7109375" style="5" customWidth="1"/>
    <col min="13347" max="13347" width="12.5703125" style="5" customWidth="1"/>
    <col min="13348" max="13348" width="11.7109375" style="5" customWidth="1"/>
    <col min="13349" max="13349" width="13" style="5" customWidth="1"/>
    <col min="13350" max="13355" width="11.7109375" style="5" customWidth="1"/>
    <col min="13356" max="13356" width="13.7109375" style="5" customWidth="1"/>
    <col min="13357" max="13357" width="13.140625" style="5" customWidth="1"/>
    <col min="13358" max="13361" width="13" style="5" customWidth="1"/>
    <col min="13362" max="13368" width="11.7109375" style="5" customWidth="1"/>
    <col min="13369" max="13369" width="10.85546875" style="5" customWidth="1"/>
    <col min="13370" max="13370" width="11.7109375" style="5" customWidth="1"/>
    <col min="13371" max="13373" width="22.7109375" style="5" customWidth="1"/>
    <col min="13374" max="13376" width="20.7109375" style="5" customWidth="1"/>
    <col min="13377" max="13564" width="8.85546875" style="5"/>
    <col min="13565" max="13565" width="6.140625" style="5" customWidth="1"/>
    <col min="13566" max="13566" width="20.28515625" style="5" customWidth="1"/>
    <col min="13567" max="13567" width="12.42578125" style="5" customWidth="1"/>
    <col min="13568" max="13568" width="13" style="5" customWidth="1"/>
    <col min="13569" max="13569" width="12.5703125" style="5" customWidth="1"/>
    <col min="13570" max="13583" width="11.7109375" style="5" customWidth="1"/>
    <col min="13584" max="13584" width="12.28515625" style="5" customWidth="1"/>
    <col min="13585" max="13585" width="11.7109375" style="5" customWidth="1"/>
    <col min="13586" max="13586" width="12.85546875" style="5" customWidth="1"/>
    <col min="13587" max="13587" width="11.7109375" style="5" customWidth="1"/>
    <col min="13588" max="13588" width="12.7109375" style="5" customWidth="1"/>
    <col min="13589" max="13589" width="11.7109375" style="5" customWidth="1"/>
    <col min="13590" max="13590" width="13" style="5" customWidth="1"/>
    <col min="13591" max="13602" width="11.7109375" style="5" customWidth="1"/>
    <col min="13603" max="13603" width="12.5703125" style="5" customWidth="1"/>
    <col min="13604" max="13604" width="11.7109375" style="5" customWidth="1"/>
    <col min="13605" max="13605" width="13" style="5" customWidth="1"/>
    <col min="13606" max="13611" width="11.7109375" style="5" customWidth="1"/>
    <col min="13612" max="13612" width="13.7109375" style="5" customWidth="1"/>
    <col min="13613" max="13613" width="13.140625" style="5" customWidth="1"/>
    <col min="13614" max="13617" width="13" style="5" customWidth="1"/>
    <col min="13618" max="13624" width="11.7109375" style="5" customWidth="1"/>
    <col min="13625" max="13625" width="10.85546875" style="5" customWidth="1"/>
    <col min="13626" max="13626" width="11.7109375" style="5" customWidth="1"/>
    <col min="13627" max="13629" width="22.7109375" style="5" customWidth="1"/>
    <col min="13630" max="13632" width="20.7109375" style="5" customWidth="1"/>
    <col min="13633" max="13820" width="8.85546875" style="5"/>
    <col min="13821" max="13821" width="6.140625" style="5" customWidth="1"/>
    <col min="13822" max="13822" width="20.28515625" style="5" customWidth="1"/>
    <col min="13823" max="13823" width="12.42578125" style="5" customWidth="1"/>
    <col min="13824" max="13824" width="13" style="5" customWidth="1"/>
    <col min="13825" max="13825" width="12.5703125" style="5" customWidth="1"/>
    <col min="13826" max="13839" width="11.7109375" style="5" customWidth="1"/>
    <col min="13840" max="13840" width="12.28515625" style="5" customWidth="1"/>
    <col min="13841" max="13841" width="11.7109375" style="5" customWidth="1"/>
    <col min="13842" max="13842" width="12.85546875" style="5" customWidth="1"/>
    <col min="13843" max="13843" width="11.7109375" style="5" customWidth="1"/>
    <col min="13844" max="13844" width="12.7109375" style="5" customWidth="1"/>
    <col min="13845" max="13845" width="11.7109375" style="5" customWidth="1"/>
    <col min="13846" max="13846" width="13" style="5" customWidth="1"/>
    <col min="13847" max="13858" width="11.7109375" style="5" customWidth="1"/>
    <col min="13859" max="13859" width="12.5703125" style="5" customWidth="1"/>
    <col min="13860" max="13860" width="11.7109375" style="5" customWidth="1"/>
    <col min="13861" max="13861" width="13" style="5" customWidth="1"/>
    <col min="13862" max="13867" width="11.7109375" style="5" customWidth="1"/>
    <col min="13868" max="13868" width="13.7109375" style="5" customWidth="1"/>
    <col min="13869" max="13869" width="13.140625" style="5" customWidth="1"/>
    <col min="13870" max="13873" width="13" style="5" customWidth="1"/>
    <col min="13874" max="13880" width="11.7109375" style="5" customWidth="1"/>
    <col min="13881" max="13881" width="10.85546875" style="5" customWidth="1"/>
    <col min="13882" max="13882" width="11.7109375" style="5" customWidth="1"/>
    <col min="13883" max="13885" width="22.7109375" style="5" customWidth="1"/>
    <col min="13886" max="13888" width="20.7109375" style="5" customWidth="1"/>
    <col min="13889" max="14076" width="8.85546875" style="5"/>
    <col min="14077" max="14077" width="6.140625" style="5" customWidth="1"/>
    <col min="14078" max="14078" width="20.28515625" style="5" customWidth="1"/>
    <col min="14079" max="14079" width="12.42578125" style="5" customWidth="1"/>
    <col min="14080" max="14080" width="13" style="5" customWidth="1"/>
    <col min="14081" max="14081" width="12.5703125" style="5" customWidth="1"/>
    <col min="14082" max="14095" width="11.7109375" style="5" customWidth="1"/>
    <col min="14096" max="14096" width="12.28515625" style="5" customWidth="1"/>
    <col min="14097" max="14097" width="11.7109375" style="5" customWidth="1"/>
    <col min="14098" max="14098" width="12.85546875" style="5" customWidth="1"/>
    <col min="14099" max="14099" width="11.7109375" style="5" customWidth="1"/>
    <col min="14100" max="14100" width="12.7109375" style="5" customWidth="1"/>
    <col min="14101" max="14101" width="11.7109375" style="5" customWidth="1"/>
    <col min="14102" max="14102" width="13" style="5" customWidth="1"/>
    <col min="14103" max="14114" width="11.7109375" style="5" customWidth="1"/>
    <col min="14115" max="14115" width="12.5703125" style="5" customWidth="1"/>
    <col min="14116" max="14116" width="11.7109375" style="5" customWidth="1"/>
    <col min="14117" max="14117" width="13" style="5" customWidth="1"/>
    <col min="14118" max="14123" width="11.7109375" style="5" customWidth="1"/>
    <col min="14124" max="14124" width="13.7109375" style="5" customWidth="1"/>
    <col min="14125" max="14125" width="13.140625" style="5" customWidth="1"/>
    <col min="14126" max="14129" width="13" style="5" customWidth="1"/>
    <col min="14130" max="14136" width="11.7109375" style="5" customWidth="1"/>
    <col min="14137" max="14137" width="10.85546875" style="5" customWidth="1"/>
    <col min="14138" max="14138" width="11.7109375" style="5" customWidth="1"/>
    <col min="14139" max="14141" width="22.7109375" style="5" customWidth="1"/>
    <col min="14142" max="14144" width="20.7109375" style="5" customWidth="1"/>
    <col min="14145" max="14332" width="8.85546875" style="5"/>
    <col min="14333" max="14333" width="6.140625" style="5" customWidth="1"/>
    <col min="14334" max="14334" width="20.28515625" style="5" customWidth="1"/>
    <col min="14335" max="14335" width="12.42578125" style="5" customWidth="1"/>
    <col min="14336" max="14336" width="13" style="5" customWidth="1"/>
    <col min="14337" max="14337" width="12.5703125" style="5" customWidth="1"/>
    <col min="14338" max="14351" width="11.7109375" style="5" customWidth="1"/>
    <col min="14352" max="14352" width="12.28515625" style="5" customWidth="1"/>
    <col min="14353" max="14353" width="11.7109375" style="5" customWidth="1"/>
    <col min="14354" max="14354" width="12.85546875" style="5" customWidth="1"/>
    <col min="14355" max="14355" width="11.7109375" style="5" customWidth="1"/>
    <col min="14356" max="14356" width="12.7109375" style="5" customWidth="1"/>
    <col min="14357" max="14357" width="11.7109375" style="5" customWidth="1"/>
    <col min="14358" max="14358" width="13" style="5" customWidth="1"/>
    <col min="14359" max="14370" width="11.7109375" style="5" customWidth="1"/>
    <col min="14371" max="14371" width="12.5703125" style="5" customWidth="1"/>
    <col min="14372" max="14372" width="11.7109375" style="5" customWidth="1"/>
    <col min="14373" max="14373" width="13" style="5" customWidth="1"/>
    <col min="14374" max="14379" width="11.7109375" style="5" customWidth="1"/>
    <col min="14380" max="14380" width="13.7109375" style="5" customWidth="1"/>
    <col min="14381" max="14381" width="13.140625" style="5" customWidth="1"/>
    <col min="14382" max="14385" width="13" style="5" customWidth="1"/>
    <col min="14386" max="14392" width="11.7109375" style="5" customWidth="1"/>
    <col min="14393" max="14393" width="10.85546875" style="5" customWidth="1"/>
    <col min="14394" max="14394" width="11.7109375" style="5" customWidth="1"/>
    <col min="14395" max="14397" width="22.7109375" style="5" customWidth="1"/>
    <col min="14398" max="14400" width="20.7109375" style="5" customWidth="1"/>
    <col min="14401" max="14588" width="8.85546875" style="5"/>
    <col min="14589" max="14589" width="6.140625" style="5" customWidth="1"/>
    <col min="14590" max="14590" width="20.28515625" style="5" customWidth="1"/>
    <col min="14591" max="14591" width="12.42578125" style="5" customWidth="1"/>
    <col min="14592" max="14592" width="13" style="5" customWidth="1"/>
    <col min="14593" max="14593" width="12.5703125" style="5" customWidth="1"/>
    <col min="14594" max="14607" width="11.7109375" style="5" customWidth="1"/>
    <col min="14608" max="14608" width="12.28515625" style="5" customWidth="1"/>
    <col min="14609" max="14609" width="11.7109375" style="5" customWidth="1"/>
    <col min="14610" max="14610" width="12.85546875" style="5" customWidth="1"/>
    <col min="14611" max="14611" width="11.7109375" style="5" customWidth="1"/>
    <col min="14612" max="14612" width="12.7109375" style="5" customWidth="1"/>
    <col min="14613" max="14613" width="11.7109375" style="5" customWidth="1"/>
    <col min="14614" max="14614" width="13" style="5" customWidth="1"/>
    <col min="14615" max="14626" width="11.7109375" style="5" customWidth="1"/>
    <col min="14627" max="14627" width="12.5703125" style="5" customWidth="1"/>
    <col min="14628" max="14628" width="11.7109375" style="5" customWidth="1"/>
    <col min="14629" max="14629" width="13" style="5" customWidth="1"/>
    <col min="14630" max="14635" width="11.7109375" style="5" customWidth="1"/>
    <col min="14636" max="14636" width="13.7109375" style="5" customWidth="1"/>
    <col min="14637" max="14637" width="13.140625" style="5" customWidth="1"/>
    <col min="14638" max="14641" width="13" style="5" customWidth="1"/>
    <col min="14642" max="14648" width="11.7109375" style="5" customWidth="1"/>
    <col min="14649" max="14649" width="10.85546875" style="5" customWidth="1"/>
    <col min="14650" max="14650" width="11.7109375" style="5" customWidth="1"/>
    <col min="14651" max="14653" width="22.7109375" style="5" customWidth="1"/>
    <col min="14654" max="14656" width="20.7109375" style="5" customWidth="1"/>
    <col min="14657" max="14844" width="8.85546875" style="5"/>
    <col min="14845" max="14845" width="6.140625" style="5" customWidth="1"/>
    <col min="14846" max="14846" width="20.28515625" style="5" customWidth="1"/>
    <col min="14847" max="14847" width="12.42578125" style="5" customWidth="1"/>
    <col min="14848" max="14848" width="13" style="5" customWidth="1"/>
    <col min="14849" max="14849" width="12.5703125" style="5" customWidth="1"/>
    <col min="14850" max="14863" width="11.7109375" style="5" customWidth="1"/>
    <col min="14864" max="14864" width="12.28515625" style="5" customWidth="1"/>
    <col min="14865" max="14865" width="11.7109375" style="5" customWidth="1"/>
    <col min="14866" max="14866" width="12.85546875" style="5" customWidth="1"/>
    <col min="14867" max="14867" width="11.7109375" style="5" customWidth="1"/>
    <col min="14868" max="14868" width="12.7109375" style="5" customWidth="1"/>
    <col min="14869" max="14869" width="11.7109375" style="5" customWidth="1"/>
    <col min="14870" max="14870" width="13" style="5" customWidth="1"/>
    <col min="14871" max="14882" width="11.7109375" style="5" customWidth="1"/>
    <col min="14883" max="14883" width="12.5703125" style="5" customWidth="1"/>
    <col min="14884" max="14884" width="11.7109375" style="5" customWidth="1"/>
    <col min="14885" max="14885" width="13" style="5" customWidth="1"/>
    <col min="14886" max="14891" width="11.7109375" style="5" customWidth="1"/>
    <col min="14892" max="14892" width="13.7109375" style="5" customWidth="1"/>
    <col min="14893" max="14893" width="13.140625" style="5" customWidth="1"/>
    <col min="14894" max="14897" width="13" style="5" customWidth="1"/>
    <col min="14898" max="14904" width="11.7109375" style="5" customWidth="1"/>
    <col min="14905" max="14905" width="10.85546875" style="5" customWidth="1"/>
    <col min="14906" max="14906" width="11.7109375" style="5" customWidth="1"/>
    <col min="14907" max="14909" width="22.7109375" style="5" customWidth="1"/>
    <col min="14910" max="14912" width="20.7109375" style="5" customWidth="1"/>
    <col min="14913" max="15100" width="8.85546875" style="5"/>
    <col min="15101" max="15101" width="6.140625" style="5" customWidth="1"/>
    <col min="15102" max="15102" width="20.28515625" style="5" customWidth="1"/>
    <col min="15103" max="15103" width="12.42578125" style="5" customWidth="1"/>
    <col min="15104" max="15104" width="13" style="5" customWidth="1"/>
    <col min="15105" max="15105" width="12.5703125" style="5" customWidth="1"/>
    <col min="15106" max="15119" width="11.7109375" style="5" customWidth="1"/>
    <col min="15120" max="15120" width="12.28515625" style="5" customWidth="1"/>
    <col min="15121" max="15121" width="11.7109375" style="5" customWidth="1"/>
    <col min="15122" max="15122" width="12.85546875" style="5" customWidth="1"/>
    <col min="15123" max="15123" width="11.7109375" style="5" customWidth="1"/>
    <col min="15124" max="15124" width="12.7109375" style="5" customWidth="1"/>
    <col min="15125" max="15125" width="11.7109375" style="5" customWidth="1"/>
    <col min="15126" max="15126" width="13" style="5" customWidth="1"/>
    <col min="15127" max="15138" width="11.7109375" style="5" customWidth="1"/>
    <col min="15139" max="15139" width="12.5703125" style="5" customWidth="1"/>
    <col min="15140" max="15140" width="11.7109375" style="5" customWidth="1"/>
    <col min="15141" max="15141" width="13" style="5" customWidth="1"/>
    <col min="15142" max="15147" width="11.7109375" style="5" customWidth="1"/>
    <col min="15148" max="15148" width="13.7109375" style="5" customWidth="1"/>
    <col min="15149" max="15149" width="13.140625" style="5" customWidth="1"/>
    <col min="15150" max="15153" width="13" style="5" customWidth="1"/>
    <col min="15154" max="15160" width="11.7109375" style="5" customWidth="1"/>
    <col min="15161" max="15161" width="10.85546875" style="5" customWidth="1"/>
    <col min="15162" max="15162" width="11.7109375" style="5" customWidth="1"/>
    <col min="15163" max="15165" width="22.7109375" style="5" customWidth="1"/>
    <col min="15166" max="15168" width="20.7109375" style="5" customWidth="1"/>
    <col min="15169" max="15356" width="8.85546875" style="5"/>
    <col min="15357" max="15357" width="6.140625" style="5" customWidth="1"/>
    <col min="15358" max="15358" width="20.28515625" style="5" customWidth="1"/>
    <col min="15359" max="15359" width="12.42578125" style="5" customWidth="1"/>
    <col min="15360" max="15360" width="13" style="5" customWidth="1"/>
    <col min="15361" max="15361" width="12.5703125" style="5" customWidth="1"/>
    <col min="15362" max="15375" width="11.7109375" style="5" customWidth="1"/>
    <col min="15376" max="15376" width="12.28515625" style="5" customWidth="1"/>
    <col min="15377" max="15377" width="11.7109375" style="5" customWidth="1"/>
    <col min="15378" max="15378" width="12.85546875" style="5" customWidth="1"/>
    <col min="15379" max="15379" width="11.7109375" style="5" customWidth="1"/>
    <col min="15380" max="15380" width="12.7109375" style="5" customWidth="1"/>
    <col min="15381" max="15381" width="11.7109375" style="5" customWidth="1"/>
    <col min="15382" max="15382" width="13" style="5" customWidth="1"/>
    <col min="15383" max="15394" width="11.7109375" style="5" customWidth="1"/>
    <col min="15395" max="15395" width="12.5703125" style="5" customWidth="1"/>
    <col min="15396" max="15396" width="11.7109375" style="5" customWidth="1"/>
    <col min="15397" max="15397" width="13" style="5" customWidth="1"/>
    <col min="15398" max="15403" width="11.7109375" style="5" customWidth="1"/>
    <col min="15404" max="15404" width="13.7109375" style="5" customWidth="1"/>
    <col min="15405" max="15405" width="13.140625" style="5" customWidth="1"/>
    <col min="15406" max="15409" width="13" style="5" customWidth="1"/>
    <col min="15410" max="15416" width="11.7109375" style="5" customWidth="1"/>
    <col min="15417" max="15417" width="10.85546875" style="5" customWidth="1"/>
    <col min="15418" max="15418" width="11.7109375" style="5" customWidth="1"/>
    <col min="15419" max="15421" width="22.7109375" style="5" customWidth="1"/>
    <col min="15422" max="15424" width="20.7109375" style="5" customWidth="1"/>
    <col min="15425" max="15612" width="8.85546875" style="5"/>
    <col min="15613" max="15613" width="6.140625" style="5" customWidth="1"/>
    <col min="15614" max="15614" width="20.28515625" style="5" customWidth="1"/>
    <col min="15615" max="15615" width="12.42578125" style="5" customWidth="1"/>
    <col min="15616" max="15616" width="13" style="5" customWidth="1"/>
    <col min="15617" max="15617" width="12.5703125" style="5" customWidth="1"/>
    <col min="15618" max="15631" width="11.7109375" style="5" customWidth="1"/>
    <col min="15632" max="15632" width="12.28515625" style="5" customWidth="1"/>
    <col min="15633" max="15633" width="11.7109375" style="5" customWidth="1"/>
    <col min="15634" max="15634" width="12.85546875" style="5" customWidth="1"/>
    <col min="15635" max="15635" width="11.7109375" style="5" customWidth="1"/>
    <col min="15636" max="15636" width="12.7109375" style="5" customWidth="1"/>
    <col min="15637" max="15637" width="11.7109375" style="5" customWidth="1"/>
    <col min="15638" max="15638" width="13" style="5" customWidth="1"/>
    <col min="15639" max="15650" width="11.7109375" style="5" customWidth="1"/>
    <col min="15651" max="15651" width="12.5703125" style="5" customWidth="1"/>
    <col min="15652" max="15652" width="11.7109375" style="5" customWidth="1"/>
    <col min="15653" max="15653" width="13" style="5" customWidth="1"/>
    <col min="15654" max="15659" width="11.7109375" style="5" customWidth="1"/>
    <col min="15660" max="15660" width="13.7109375" style="5" customWidth="1"/>
    <col min="15661" max="15661" width="13.140625" style="5" customWidth="1"/>
    <col min="15662" max="15665" width="13" style="5" customWidth="1"/>
    <col min="15666" max="15672" width="11.7109375" style="5" customWidth="1"/>
    <col min="15673" max="15673" width="10.85546875" style="5" customWidth="1"/>
    <col min="15674" max="15674" width="11.7109375" style="5" customWidth="1"/>
    <col min="15675" max="15677" width="22.7109375" style="5" customWidth="1"/>
    <col min="15678" max="15680" width="20.7109375" style="5" customWidth="1"/>
    <col min="15681" max="15868" width="8.85546875" style="5"/>
    <col min="15869" max="15869" width="6.140625" style="5" customWidth="1"/>
    <col min="15870" max="15870" width="20.28515625" style="5" customWidth="1"/>
    <col min="15871" max="15871" width="12.42578125" style="5" customWidth="1"/>
    <col min="15872" max="15872" width="13" style="5" customWidth="1"/>
    <col min="15873" max="15873" width="12.5703125" style="5" customWidth="1"/>
    <col min="15874" max="15887" width="11.7109375" style="5" customWidth="1"/>
    <col min="15888" max="15888" width="12.28515625" style="5" customWidth="1"/>
    <col min="15889" max="15889" width="11.7109375" style="5" customWidth="1"/>
    <col min="15890" max="15890" width="12.85546875" style="5" customWidth="1"/>
    <col min="15891" max="15891" width="11.7109375" style="5" customWidth="1"/>
    <col min="15892" max="15892" width="12.7109375" style="5" customWidth="1"/>
    <col min="15893" max="15893" width="11.7109375" style="5" customWidth="1"/>
    <col min="15894" max="15894" width="13" style="5" customWidth="1"/>
    <col min="15895" max="15906" width="11.7109375" style="5" customWidth="1"/>
    <col min="15907" max="15907" width="12.5703125" style="5" customWidth="1"/>
    <col min="15908" max="15908" width="11.7109375" style="5" customWidth="1"/>
    <col min="15909" max="15909" width="13" style="5" customWidth="1"/>
    <col min="15910" max="15915" width="11.7109375" style="5" customWidth="1"/>
    <col min="15916" max="15916" width="13.7109375" style="5" customWidth="1"/>
    <col min="15917" max="15917" width="13.140625" style="5" customWidth="1"/>
    <col min="15918" max="15921" width="13" style="5" customWidth="1"/>
    <col min="15922" max="15928" width="11.7109375" style="5" customWidth="1"/>
    <col min="15929" max="15929" width="10.85546875" style="5" customWidth="1"/>
    <col min="15930" max="15930" width="11.7109375" style="5" customWidth="1"/>
    <col min="15931" max="15933" width="22.7109375" style="5" customWidth="1"/>
    <col min="15934" max="15936" width="20.7109375" style="5" customWidth="1"/>
    <col min="15937" max="16124" width="8.85546875" style="5"/>
    <col min="16125" max="16125" width="6.140625" style="5" customWidth="1"/>
    <col min="16126" max="16126" width="20.28515625" style="5" customWidth="1"/>
    <col min="16127" max="16127" width="12.42578125" style="5" customWidth="1"/>
    <col min="16128" max="16128" width="13" style="5" customWidth="1"/>
    <col min="16129" max="16129" width="12.5703125" style="5" customWidth="1"/>
    <col min="16130" max="16143" width="11.7109375" style="5" customWidth="1"/>
    <col min="16144" max="16144" width="12.28515625" style="5" customWidth="1"/>
    <col min="16145" max="16145" width="11.7109375" style="5" customWidth="1"/>
    <col min="16146" max="16146" width="12.85546875" style="5" customWidth="1"/>
    <col min="16147" max="16147" width="11.7109375" style="5" customWidth="1"/>
    <col min="16148" max="16148" width="12.7109375" style="5" customWidth="1"/>
    <col min="16149" max="16149" width="11.7109375" style="5" customWidth="1"/>
    <col min="16150" max="16150" width="13" style="5" customWidth="1"/>
    <col min="16151" max="16162" width="11.7109375" style="5" customWidth="1"/>
    <col min="16163" max="16163" width="12.5703125" style="5" customWidth="1"/>
    <col min="16164" max="16164" width="11.7109375" style="5" customWidth="1"/>
    <col min="16165" max="16165" width="13" style="5" customWidth="1"/>
    <col min="16166" max="16171" width="11.7109375" style="5" customWidth="1"/>
    <col min="16172" max="16172" width="13.7109375" style="5" customWidth="1"/>
    <col min="16173" max="16173" width="13.140625" style="5" customWidth="1"/>
    <col min="16174" max="16177" width="13" style="5" customWidth="1"/>
    <col min="16178" max="16184" width="11.7109375" style="5" customWidth="1"/>
    <col min="16185" max="16185" width="10.85546875" style="5" customWidth="1"/>
    <col min="16186" max="16186" width="11.7109375" style="5" customWidth="1"/>
    <col min="16187" max="16189" width="22.7109375" style="5" customWidth="1"/>
    <col min="16190" max="16192" width="20.7109375" style="5" customWidth="1"/>
    <col min="16193" max="16384" width="8.85546875" style="5"/>
  </cols>
  <sheetData>
    <row r="1" spans="1:65" s="51" customFormat="1" ht="24.75" customHeight="1" x14ac:dyDescent="0.25">
      <c r="A1" s="49"/>
      <c r="B1" s="50" t="s">
        <v>102</v>
      </c>
      <c r="C1" s="33" t="s">
        <v>88</v>
      </c>
      <c r="D1" s="33"/>
      <c r="E1" s="33"/>
      <c r="F1" s="33"/>
      <c r="G1" s="33"/>
      <c r="H1" s="33"/>
      <c r="I1" s="33" t="str">
        <f>C1</f>
        <v>ENROLMENT IN SCHOOL EDUCATION</v>
      </c>
      <c r="J1" s="33"/>
      <c r="K1" s="33"/>
      <c r="L1" s="33"/>
      <c r="M1" s="33"/>
      <c r="N1" s="33"/>
      <c r="O1" s="33" t="str">
        <f>I1</f>
        <v>ENROLMENT IN SCHOOL EDUCATION</v>
      </c>
      <c r="P1" s="33"/>
      <c r="Q1" s="33"/>
      <c r="R1" s="33"/>
      <c r="S1" s="33"/>
      <c r="T1" s="33"/>
      <c r="U1" s="33" t="str">
        <f>O1</f>
        <v>ENROLMENT IN SCHOOL EDUCATION</v>
      </c>
      <c r="V1" s="33"/>
      <c r="W1" s="33"/>
      <c r="X1" s="33"/>
      <c r="Y1" s="33"/>
      <c r="Z1" s="33"/>
      <c r="AA1" s="33" t="str">
        <f>U1</f>
        <v>ENROLMENT IN SCHOOL EDUCATION</v>
      </c>
      <c r="AB1" s="33"/>
      <c r="AC1" s="33"/>
      <c r="AD1" s="33"/>
      <c r="AE1" s="33"/>
      <c r="AF1" s="33"/>
      <c r="AG1" s="33" t="str">
        <f>AA1</f>
        <v>ENROLMENT IN SCHOOL EDUCATION</v>
      </c>
      <c r="AH1" s="33"/>
      <c r="AI1" s="33"/>
      <c r="AJ1" s="33"/>
      <c r="AK1" s="33"/>
      <c r="AL1" s="33"/>
      <c r="AM1" s="33" t="str">
        <f>AG1</f>
        <v>ENROLMENT IN SCHOOL EDUCATION</v>
      </c>
      <c r="AN1" s="33"/>
      <c r="AO1" s="33"/>
      <c r="AP1" s="33"/>
      <c r="AQ1" s="33"/>
      <c r="AR1" s="33"/>
      <c r="AS1" s="33" t="str">
        <f>AM1</f>
        <v>ENROLMENT IN SCHOOL EDUCATION</v>
      </c>
      <c r="AT1" s="33"/>
      <c r="AU1" s="33"/>
      <c r="AV1" s="33"/>
      <c r="AW1" s="33"/>
      <c r="AX1" s="33"/>
      <c r="AY1" s="33" t="str">
        <f>AS1</f>
        <v>ENROLMENT IN SCHOOL EDUCATION</v>
      </c>
      <c r="AZ1" s="33"/>
      <c r="BA1" s="33"/>
      <c r="BB1" s="33"/>
      <c r="BC1" s="33"/>
      <c r="BD1" s="33"/>
      <c r="BE1" s="33" t="str">
        <f>AY1</f>
        <v>ENROLMENT IN SCHOOL EDUCATION</v>
      </c>
      <c r="BF1" s="33"/>
      <c r="BG1" s="33"/>
      <c r="BH1" s="33"/>
      <c r="BI1" s="33"/>
      <c r="BJ1" s="33"/>
      <c r="BK1" s="33"/>
      <c r="BL1" s="33"/>
      <c r="BM1" s="33"/>
    </row>
    <row r="2" spans="1:65" ht="15.75" customHeight="1" x14ac:dyDescent="0.25">
      <c r="A2" s="34"/>
      <c r="B2" s="34"/>
      <c r="C2" s="74" t="s">
        <v>99</v>
      </c>
      <c r="D2" s="52"/>
      <c r="E2" s="52"/>
      <c r="F2" s="52"/>
      <c r="G2" s="52"/>
      <c r="H2" s="52"/>
      <c r="I2" s="52" t="str">
        <f>C2</f>
        <v>Scheduled Caste</v>
      </c>
      <c r="J2" s="52"/>
      <c r="K2" s="52"/>
      <c r="L2" s="52"/>
      <c r="M2" s="52"/>
      <c r="N2" s="52"/>
      <c r="O2" s="52" t="str">
        <f>I2</f>
        <v>Scheduled Caste</v>
      </c>
      <c r="P2" s="52"/>
      <c r="Q2" s="52"/>
      <c r="R2" s="52"/>
      <c r="S2" s="52"/>
      <c r="T2" s="52"/>
      <c r="U2" s="52" t="str">
        <f>O2</f>
        <v>Scheduled Caste</v>
      </c>
      <c r="V2" s="52"/>
      <c r="W2" s="52"/>
      <c r="X2" s="52"/>
      <c r="Y2" s="52"/>
      <c r="Z2" s="52"/>
      <c r="AA2" s="52" t="str">
        <f>U2</f>
        <v>Scheduled Caste</v>
      </c>
      <c r="AB2" s="52"/>
      <c r="AC2" s="52"/>
      <c r="AD2" s="52"/>
      <c r="AE2" s="52"/>
      <c r="AF2" s="52"/>
      <c r="AG2" s="52" t="str">
        <f>AA2</f>
        <v>Scheduled Caste</v>
      </c>
      <c r="AH2" s="52"/>
      <c r="AI2" s="52"/>
      <c r="AJ2" s="52"/>
      <c r="AK2" s="52"/>
      <c r="AL2" s="52"/>
      <c r="AM2" s="52" t="str">
        <f>AG2</f>
        <v>Scheduled Caste</v>
      </c>
      <c r="AN2" s="52"/>
      <c r="AO2" s="52"/>
      <c r="AP2" s="52"/>
      <c r="AQ2" s="52"/>
      <c r="AR2" s="52"/>
      <c r="AS2" s="52" t="str">
        <f>AM2</f>
        <v>Scheduled Caste</v>
      </c>
      <c r="AT2" s="52"/>
      <c r="AU2" s="52"/>
      <c r="AV2" s="52"/>
      <c r="AW2" s="52"/>
      <c r="AX2" s="52"/>
      <c r="AY2" s="52" t="str">
        <f>AS2</f>
        <v>Scheduled Caste</v>
      </c>
      <c r="AZ2" s="52"/>
      <c r="BA2" s="52"/>
      <c r="BB2" s="52"/>
      <c r="BC2" s="52"/>
      <c r="BD2" s="52"/>
      <c r="BE2" s="52" t="str">
        <f>AY2</f>
        <v>Scheduled Caste</v>
      </c>
      <c r="BF2" s="52"/>
      <c r="BG2" s="52"/>
      <c r="BH2" s="52"/>
      <c r="BI2" s="52"/>
      <c r="BJ2" s="52"/>
      <c r="BK2" s="52"/>
      <c r="BL2" s="52"/>
      <c r="BM2" s="52"/>
    </row>
    <row r="3" spans="1:65" s="53" customFormat="1" ht="32.25" customHeight="1" x14ac:dyDescent="0.25">
      <c r="A3" s="239" t="s">
        <v>70</v>
      </c>
      <c r="B3" s="239" t="s">
        <v>68</v>
      </c>
      <c r="C3" s="241" t="s">
        <v>0</v>
      </c>
      <c r="D3" s="241"/>
      <c r="E3" s="241"/>
      <c r="F3" s="241" t="s">
        <v>1</v>
      </c>
      <c r="G3" s="241"/>
      <c r="H3" s="241"/>
      <c r="I3" s="241" t="s">
        <v>2</v>
      </c>
      <c r="J3" s="241"/>
      <c r="K3" s="241"/>
      <c r="L3" s="241" t="s">
        <v>3</v>
      </c>
      <c r="M3" s="241"/>
      <c r="N3" s="241"/>
      <c r="O3" s="241" t="s">
        <v>4</v>
      </c>
      <c r="P3" s="241"/>
      <c r="Q3" s="241"/>
      <c r="R3" s="241" t="s">
        <v>5</v>
      </c>
      <c r="S3" s="241"/>
      <c r="T3" s="241"/>
      <c r="U3" s="239" t="s">
        <v>92</v>
      </c>
      <c r="V3" s="241"/>
      <c r="W3" s="241"/>
      <c r="X3" s="241" t="s">
        <v>6</v>
      </c>
      <c r="Y3" s="241"/>
      <c r="Z3" s="241"/>
      <c r="AA3" s="241" t="s">
        <v>7</v>
      </c>
      <c r="AB3" s="241"/>
      <c r="AC3" s="241"/>
      <c r="AD3" s="241" t="s">
        <v>8</v>
      </c>
      <c r="AE3" s="241"/>
      <c r="AF3" s="241"/>
      <c r="AG3" s="239" t="s">
        <v>81</v>
      </c>
      <c r="AH3" s="241"/>
      <c r="AI3" s="241"/>
      <c r="AJ3" s="239" t="s">
        <v>82</v>
      </c>
      <c r="AK3" s="241"/>
      <c r="AL3" s="241"/>
      <c r="AM3" s="241" t="s">
        <v>9</v>
      </c>
      <c r="AN3" s="241"/>
      <c r="AO3" s="241"/>
      <c r="AP3" s="241" t="s">
        <v>10</v>
      </c>
      <c r="AQ3" s="241"/>
      <c r="AR3" s="241"/>
      <c r="AS3" s="239" t="s">
        <v>83</v>
      </c>
      <c r="AT3" s="241"/>
      <c r="AU3" s="241"/>
      <c r="AV3" s="239" t="s">
        <v>84</v>
      </c>
      <c r="AW3" s="241"/>
      <c r="AX3" s="241"/>
      <c r="AY3" s="241" t="s">
        <v>11</v>
      </c>
      <c r="AZ3" s="241"/>
      <c r="BA3" s="241"/>
      <c r="BB3" s="241" t="s">
        <v>12</v>
      </c>
      <c r="BC3" s="241"/>
      <c r="BD3" s="241"/>
      <c r="BE3" s="239" t="s">
        <v>85</v>
      </c>
      <c r="BF3" s="239"/>
      <c r="BG3" s="239"/>
      <c r="BH3" s="239" t="s">
        <v>86</v>
      </c>
      <c r="BI3" s="239"/>
      <c r="BJ3" s="239"/>
      <c r="BK3" s="286" t="s">
        <v>91</v>
      </c>
      <c r="BL3" s="286"/>
      <c r="BM3" s="286"/>
    </row>
    <row r="4" spans="1:65" s="53" customFormat="1" ht="20.25" customHeight="1" x14ac:dyDescent="0.25">
      <c r="A4" s="239"/>
      <c r="B4" s="239"/>
      <c r="C4" s="27" t="s">
        <v>13</v>
      </c>
      <c r="D4" s="27" t="s">
        <v>14</v>
      </c>
      <c r="E4" s="27" t="s">
        <v>15</v>
      </c>
      <c r="F4" s="27" t="s">
        <v>13</v>
      </c>
      <c r="G4" s="27" t="s">
        <v>14</v>
      </c>
      <c r="H4" s="27" t="s">
        <v>15</v>
      </c>
      <c r="I4" s="27" t="s">
        <v>13</v>
      </c>
      <c r="J4" s="27" t="s">
        <v>14</v>
      </c>
      <c r="K4" s="27" t="s">
        <v>15</v>
      </c>
      <c r="L4" s="27" t="s">
        <v>13</v>
      </c>
      <c r="M4" s="27" t="s">
        <v>14</v>
      </c>
      <c r="N4" s="27" t="s">
        <v>15</v>
      </c>
      <c r="O4" s="27" t="s">
        <v>13</v>
      </c>
      <c r="P4" s="27" t="s">
        <v>14</v>
      </c>
      <c r="Q4" s="27" t="s">
        <v>15</v>
      </c>
      <c r="R4" s="27" t="s">
        <v>13</v>
      </c>
      <c r="S4" s="27" t="s">
        <v>14</v>
      </c>
      <c r="T4" s="27" t="s">
        <v>15</v>
      </c>
      <c r="U4" s="27" t="s">
        <v>13</v>
      </c>
      <c r="V4" s="27" t="s">
        <v>14</v>
      </c>
      <c r="W4" s="27" t="s">
        <v>15</v>
      </c>
      <c r="X4" s="27" t="s">
        <v>13</v>
      </c>
      <c r="Y4" s="27" t="s">
        <v>14</v>
      </c>
      <c r="Z4" s="27" t="s">
        <v>15</v>
      </c>
      <c r="AA4" s="27" t="s">
        <v>13</v>
      </c>
      <c r="AB4" s="27" t="s">
        <v>14</v>
      </c>
      <c r="AC4" s="27" t="s">
        <v>15</v>
      </c>
      <c r="AD4" s="27" t="s">
        <v>13</v>
      </c>
      <c r="AE4" s="27" t="s">
        <v>14</v>
      </c>
      <c r="AF4" s="27" t="s">
        <v>15</v>
      </c>
      <c r="AG4" s="27" t="s">
        <v>13</v>
      </c>
      <c r="AH4" s="27" t="s">
        <v>14</v>
      </c>
      <c r="AI4" s="27" t="s">
        <v>15</v>
      </c>
      <c r="AJ4" s="27" t="s">
        <v>13</v>
      </c>
      <c r="AK4" s="27" t="s">
        <v>14</v>
      </c>
      <c r="AL4" s="27" t="s">
        <v>15</v>
      </c>
      <c r="AM4" s="27" t="s">
        <v>13</v>
      </c>
      <c r="AN4" s="27" t="s">
        <v>14</v>
      </c>
      <c r="AO4" s="27" t="s">
        <v>15</v>
      </c>
      <c r="AP4" s="27" t="s">
        <v>13</v>
      </c>
      <c r="AQ4" s="27" t="s">
        <v>14</v>
      </c>
      <c r="AR4" s="27" t="s">
        <v>15</v>
      </c>
      <c r="AS4" s="27" t="s">
        <v>13</v>
      </c>
      <c r="AT4" s="27" t="s">
        <v>14</v>
      </c>
      <c r="AU4" s="27" t="s">
        <v>15</v>
      </c>
      <c r="AV4" s="27" t="s">
        <v>13</v>
      </c>
      <c r="AW4" s="27" t="s">
        <v>14</v>
      </c>
      <c r="AX4" s="27" t="s">
        <v>15</v>
      </c>
      <c r="AY4" s="27" t="s">
        <v>13</v>
      </c>
      <c r="AZ4" s="27" t="s">
        <v>14</v>
      </c>
      <c r="BA4" s="27" t="s">
        <v>15</v>
      </c>
      <c r="BB4" s="27" t="s">
        <v>13</v>
      </c>
      <c r="BC4" s="27" t="s">
        <v>14</v>
      </c>
      <c r="BD4" s="27" t="s">
        <v>15</v>
      </c>
      <c r="BE4" s="27" t="s">
        <v>13</v>
      </c>
      <c r="BF4" s="27" t="s">
        <v>14</v>
      </c>
      <c r="BG4" s="27" t="s">
        <v>15</v>
      </c>
      <c r="BH4" s="27" t="s">
        <v>13</v>
      </c>
      <c r="BI4" s="27" t="s">
        <v>14</v>
      </c>
      <c r="BJ4" s="27" t="s">
        <v>15</v>
      </c>
      <c r="BK4" s="54" t="s">
        <v>13</v>
      </c>
      <c r="BL4" s="54" t="s">
        <v>14</v>
      </c>
      <c r="BM4" s="54" t="s">
        <v>15</v>
      </c>
    </row>
    <row r="5" spans="1:65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2">
        <v>37</v>
      </c>
      <c r="AL5" s="32">
        <v>38</v>
      </c>
      <c r="AM5" s="32">
        <v>39</v>
      </c>
      <c r="AN5" s="32">
        <v>40</v>
      </c>
      <c r="AO5" s="32">
        <v>41</v>
      </c>
      <c r="AP5" s="32">
        <v>42</v>
      </c>
      <c r="AQ5" s="32">
        <v>43</v>
      </c>
      <c r="AR5" s="32">
        <v>44</v>
      </c>
      <c r="AS5" s="32">
        <v>45</v>
      </c>
      <c r="AT5" s="32">
        <v>46</v>
      </c>
      <c r="AU5" s="32">
        <v>47</v>
      </c>
      <c r="AV5" s="32">
        <v>48</v>
      </c>
      <c r="AW5" s="32">
        <v>49</v>
      </c>
      <c r="AX5" s="32">
        <v>50</v>
      </c>
      <c r="AY5" s="32">
        <v>51</v>
      </c>
      <c r="AZ5" s="32">
        <v>52</v>
      </c>
      <c r="BA5" s="32">
        <v>53</v>
      </c>
      <c r="BB5" s="32">
        <v>54</v>
      </c>
      <c r="BC5" s="32">
        <v>55</v>
      </c>
      <c r="BD5" s="32">
        <v>56</v>
      </c>
      <c r="BE5" s="32">
        <v>57</v>
      </c>
      <c r="BF5" s="32">
        <v>58</v>
      </c>
      <c r="BG5" s="32">
        <v>59</v>
      </c>
      <c r="BH5" s="32">
        <v>60</v>
      </c>
      <c r="BI5" s="32">
        <v>61</v>
      </c>
      <c r="BJ5" s="32">
        <v>62</v>
      </c>
      <c r="BK5" s="55"/>
      <c r="BL5" s="55"/>
      <c r="BM5" s="55"/>
    </row>
    <row r="6" spans="1:65" s="58" customFormat="1" ht="18.75" customHeight="1" x14ac:dyDescent="0.25">
      <c r="A6" s="35">
        <v>1</v>
      </c>
      <c r="B6" s="36" t="s">
        <v>16</v>
      </c>
      <c r="C6" s="72">
        <f>IF('[1]Cl Enr. sc (2)'!C6=0,"",EnrlSC!C6/'[1]Cl Enr. sc (2)'!C6)</f>
        <v>0.94837719584666624</v>
      </c>
      <c r="D6" s="72">
        <f>IF('[1]Cl Enr. sc (2)'!D6=0,"",EnrlSC!D6/'[1]Cl Enr. sc (2)'!D6)</f>
        <v>0.93550644112441861</v>
      </c>
      <c r="E6" s="72">
        <f>IF('[1]Cl Enr. sc (2)'!E6=0,"",EnrlSC!E6/'[1]Cl Enr. sc (2)'!E6)</f>
        <v>0.94268339311399596</v>
      </c>
      <c r="F6" s="72">
        <f>IF('[1]Cl Enr. sc (2)'!F6=0,"",EnrlSC!F6/'[1]Cl Enr. sc (2)'!F6)</f>
        <v>0.98359842874621672</v>
      </c>
      <c r="G6" s="72">
        <f>IF('[1]Cl Enr. sc (2)'!G6=0,"",EnrlSC!G6/'[1]Cl Enr. sc (2)'!G6)</f>
        <v>0.97177885418406551</v>
      </c>
      <c r="H6" s="72">
        <f>IF('[1]Cl Enr. sc (2)'!H6=0,"",EnrlSC!H6/'[1]Cl Enr. sc (2)'!H6)</f>
        <v>0.97779745216664204</v>
      </c>
      <c r="I6" s="72">
        <f>IF('[1]Cl Enr. sc (2)'!I6=0,"",EnrlSC!I6/'[1]Cl Enr. sc (2)'!I6)</f>
        <v>1.0300151666481707</v>
      </c>
      <c r="J6" s="72">
        <f>IF('[1]Cl Enr. sc (2)'!J6=0,"",EnrlSC!J6/'[1]Cl Enr. sc (2)'!J6)</f>
        <v>1.0314631695838401</v>
      </c>
      <c r="K6" s="72">
        <f>IF('[1]Cl Enr. sc (2)'!K6=0,"",EnrlSC!K6/'[1]Cl Enr. sc (2)'!K6)</f>
        <v>1.0307316234460384</v>
      </c>
      <c r="L6" s="72">
        <f>IF('[1]Cl Enr. sc (2)'!L6=0,"",EnrlSC!L6/'[1]Cl Enr. sc (2)'!L6)</f>
        <v>0.9892204646712317</v>
      </c>
      <c r="M6" s="72">
        <f>IF('[1]Cl Enr. sc (2)'!M6=0,"",EnrlSC!M6/'[1]Cl Enr. sc (2)'!M6)</f>
        <v>0.98676152463361877</v>
      </c>
      <c r="N6" s="72">
        <f>IF('[1]Cl Enr. sc (2)'!N6=0,"",EnrlSC!N6/'[1]Cl Enr. sc (2)'!N6)</f>
        <v>0.9880025353132923</v>
      </c>
      <c r="O6" s="72">
        <f>IF('[1]Cl Enr. sc (2)'!O6=0,"",EnrlSC!O6/'[1]Cl Enr. sc (2)'!O6)</f>
        <v>1.0040197849989281</v>
      </c>
      <c r="P6" s="72">
        <f>IF('[1]Cl Enr. sc (2)'!P6=0,"",EnrlSC!P6/'[1]Cl Enr. sc (2)'!P6)</f>
        <v>0.98990338314330983</v>
      </c>
      <c r="Q6" s="72">
        <f>IF('[1]Cl Enr. sc (2)'!Q6=0,"",EnrlSC!Q6/'[1]Cl Enr. sc (2)'!Q6)</f>
        <v>0.99701187538556446</v>
      </c>
      <c r="R6" s="72">
        <f>IF('[1]Cl Enr. sc (2)'!R6=0,"",EnrlSC!R6/'[1]Cl Enr. sc (2)'!R6)</f>
        <v>0.99836618530620846</v>
      </c>
      <c r="S6" s="72">
        <f>IF('[1]Cl Enr. sc (2)'!S6=0,"",EnrlSC!S6/'[1]Cl Enr. sc (2)'!S6)</f>
        <v>0.99026666464991753</v>
      </c>
      <c r="T6" s="72">
        <f>IF('[1]Cl Enr. sc (2)'!T6=0,"",EnrlSC!T6/'[1]Cl Enr. sc (2)'!T6)</f>
        <v>0.99432547048791897</v>
      </c>
      <c r="U6" s="72">
        <f>IF('[1]Cl Enr. sc (2)'!U6=0,"",EnrlSC!U6/'[1]Cl Enr. sc (2)'!U6)</f>
        <v>1.0005467905864764</v>
      </c>
      <c r="V6" s="72">
        <f>IF('[1]Cl Enr. sc (2)'!V6=0,"",EnrlSC!V6/'[1]Cl Enr. sc (2)'!V6)</f>
        <v>0.99349861637980896</v>
      </c>
      <c r="W6" s="72">
        <f>IF('[1]Cl Enr. sc (2)'!W6=0,"",EnrlSC!W6/'[1]Cl Enr. sc (2)'!W6)</f>
        <v>0.9970571974210829</v>
      </c>
      <c r="X6" s="72">
        <f>IF('[1]Cl Enr. sc (2)'!X6=0,"",EnrlSC!X6/'[1]Cl Enr. sc (2)'!X6)</f>
        <v>1.0744551062964534</v>
      </c>
      <c r="Y6" s="72">
        <f>IF('[1]Cl Enr. sc (2)'!Y6=0,"",EnrlSC!Y6/'[1]Cl Enr. sc (2)'!Y6)</f>
        <v>1.0845980465815177</v>
      </c>
      <c r="Z6" s="72">
        <f>IF('[1]Cl Enr. sc (2)'!Z6=0,"",EnrlSC!Z6/'[1]Cl Enr. sc (2)'!Z6)</f>
        <v>1.0794725151721847</v>
      </c>
      <c r="AA6" s="72">
        <f>IF('[1]Cl Enr. sc (2)'!AA6=0,"",EnrlSC!AA6/'[1]Cl Enr. sc (2)'!AA6)</f>
        <v>0.9946874666856188</v>
      </c>
      <c r="AB6" s="72">
        <f>IF('[1]Cl Enr. sc (2)'!AB6=0,"",EnrlSC!AB6/'[1]Cl Enr. sc (2)'!AB6)</f>
        <v>1.0113672971604768</v>
      </c>
      <c r="AC6" s="72">
        <f>IF('[1]Cl Enr. sc (2)'!AC6=0,"",EnrlSC!AC6/'[1]Cl Enr. sc (2)'!AC6)</f>
        <v>1.0028796296714872</v>
      </c>
      <c r="AD6" s="72">
        <f>IF('[1]Cl Enr. sc (2)'!AD6=0,"",EnrlSC!AD6/'[1]Cl Enr. sc (2)'!AD6)</f>
        <v>0.96580874236514824</v>
      </c>
      <c r="AE6" s="72">
        <f>IF('[1]Cl Enr. sc (2)'!AE6=0,"",EnrlSC!AE6/'[1]Cl Enr. sc (2)'!AE6)</f>
        <v>0.97318248481039182</v>
      </c>
      <c r="AF6" s="72">
        <f>IF('[1]Cl Enr. sc (2)'!AF6=0,"",EnrlSC!AF6/'[1]Cl Enr. sc (2)'!AF6)</f>
        <v>0.9694316810001965</v>
      </c>
      <c r="AG6" s="72">
        <f>IF('[1]Cl Enr. sc (2)'!AG6=0,"",EnrlSC!AG6/'[1]Cl Enr. sc (2)'!AG6)</f>
        <v>1.0127356768166151</v>
      </c>
      <c r="AH6" s="72">
        <f>IF('[1]Cl Enr. sc (2)'!AH6=0,"",EnrlSC!AH6/'[1]Cl Enr. sc (2)'!AH6)</f>
        <v>1.0244502518467744</v>
      </c>
      <c r="AI6" s="72">
        <f>IF('[1]Cl Enr. sc (2)'!AI6=0,"",EnrlSC!AI6/'[1]Cl Enr. sc (2)'!AI6)</f>
        <v>1.0185041476112622</v>
      </c>
      <c r="AJ6" s="72">
        <f>IF('[1]Cl Enr. sc (2)'!AJ6=0,"",EnrlSC!AJ6/'[1]Cl Enr. sc (2)'!AJ6)</f>
        <v>1.0045544256796988</v>
      </c>
      <c r="AK6" s="72">
        <f>IF('[1]Cl Enr. sc (2)'!AK6=0,"",EnrlSC!AK6/'[1]Cl Enr. sc (2)'!AK6)</f>
        <v>1.0036020233662037</v>
      </c>
      <c r="AL6" s="72">
        <f>IF('[1]Cl Enr. sc (2)'!AL6=0,"",EnrlSC!AL6/'[1]Cl Enr. sc (2)'!AL6)</f>
        <v>1.004083724245928</v>
      </c>
      <c r="AM6" s="72">
        <f>IF('[1]Cl Enr. sc (2)'!AM6=0,"",EnrlSC!AM6/'[1]Cl Enr. sc (2)'!AM6)</f>
        <v>0.97155025391350747</v>
      </c>
      <c r="AN6" s="72">
        <f>IF('[1]Cl Enr. sc (2)'!AN6=0,"",EnrlSC!AN6/'[1]Cl Enr. sc (2)'!AN6)</f>
        <v>1.0052655109035815</v>
      </c>
      <c r="AO6" s="72">
        <f>IF('[1]Cl Enr. sc (2)'!AO6=0,"",EnrlSC!AO6/'[1]Cl Enr. sc (2)'!AO6)</f>
        <v>0.98805517187712777</v>
      </c>
      <c r="AP6" s="72">
        <f>IF('[1]Cl Enr. sc (2)'!AP6=0,"",EnrlSC!AP6/'[1]Cl Enr. sc (2)'!AP6)</f>
        <v>0.95956220072315057</v>
      </c>
      <c r="AQ6" s="72">
        <f>IF('[1]Cl Enr. sc (2)'!AQ6=0,"",EnrlSC!AQ6/'[1]Cl Enr. sc (2)'!AQ6)</f>
        <v>0.99132790211446753</v>
      </c>
      <c r="AR6" s="72">
        <f>IF('[1]Cl Enr. sc (2)'!AR6=0,"",EnrlSC!AR6/'[1]Cl Enr. sc (2)'!AR6)</f>
        <v>0.97502795565205613</v>
      </c>
      <c r="AS6" s="72">
        <f>IF('[1]Cl Enr. sc (2)'!AS6=0,"",EnrlSC!AS6/'[1]Cl Enr. sc (2)'!AS6)</f>
        <v>0.96563219111666432</v>
      </c>
      <c r="AT6" s="72">
        <f>IF('[1]Cl Enr. sc (2)'!AT6=0,"",EnrlSC!AT6/'[1]Cl Enr. sc (2)'!AT6)</f>
        <v>0.998422234358881</v>
      </c>
      <c r="AU6" s="72">
        <f>IF('[1]Cl Enr. sc (2)'!AU6=0,"",EnrlSC!AU6/'[1]Cl Enr. sc (2)'!AU6)</f>
        <v>0.98164109274507139</v>
      </c>
      <c r="AV6" s="72">
        <f>IF('[1]Cl Enr. sc (2)'!AV6=0,"",EnrlSC!AV6/'[1]Cl Enr. sc (2)'!AV6)</f>
        <v>0.99800452189302513</v>
      </c>
      <c r="AW6" s="72">
        <f>IF('[1]Cl Enr. sc (2)'!AW6=0,"",EnrlSC!AW6/'[1]Cl Enr. sc (2)'!AW6)</f>
        <v>1.0027476285646602</v>
      </c>
      <c r="AX6" s="72">
        <f>IF('[1]Cl Enr. sc (2)'!AX6=0,"",EnrlSC!AX6/'[1]Cl Enr. sc (2)'!AX6)</f>
        <v>1.0003439427606837</v>
      </c>
      <c r="AY6" s="72">
        <f>IF('[1]Cl Enr. sc (2)'!AY6=0,"",EnrlSC!AY6/'[1]Cl Enr. sc (2)'!AY6)</f>
        <v>1.102439024390244</v>
      </c>
      <c r="AZ6" s="72">
        <f>IF('[1]Cl Enr. sc (2)'!AZ6=0,"",EnrlSC!AZ6/'[1]Cl Enr. sc (2)'!AZ6)</f>
        <v>1.2076621047358982</v>
      </c>
      <c r="BA6" s="72">
        <f>IF('[1]Cl Enr. sc (2)'!BA6=0,"",EnrlSC!BA6/'[1]Cl Enr. sc (2)'!BA6)</f>
        <v>1.1500724139444387</v>
      </c>
      <c r="BB6" s="72">
        <f>IF('[1]Cl Enr. sc (2)'!BB6=0,"",EnrlSC!BB6/'[1]Cl Enr. sc (2)'!BB6)</f>
        <v>0.70440938787589069</v>
      </c>
      <c r="BC6" s="72">
        <f>IF('[1]Cl Enr. sc (2)'!BC6=0,"",EnrlSC!BC6/'[1]Cl Enr. sc (2)'!BC6)</f>
        <v>0.87671827088475063</v>
      </c>
      <c r="BD6" s="72">
        <f>IF('[1]Cl Enr. sc (2)'!BD6=0,"",EnrlSC!BD6/'[1]Cl Enr. sc (2)'!BD6)</f>
        <v>0.77886796843187067</v>
      </c>
      <c r="BE6" s="72">
        <f>IF('[1]Cl Enr. sc (2)'!BE6=0,"",EnrlSC!BE6/'[1]Cl Enr. sc (2)'!BE6)</f>
        <v>0.88748056035357104</v>
      </c>
      <c r="BF6" s="72">
        <f>IF('[1]Cl Enr. sc (2)'!BF6=0,"",EnrlSC!BF6/'[1]Cl Enr. sc (2)'!BF6)</f>
        <v>1.0358074939414652</v>
      </c>
      <c r="BG6" s="72">
        <f>IF('[1]Cl Enr. sc (2)'!BG6=0,"",EnrlSC!BG6/'[1]Cl Enr. sc (2)'!BG6)</f>
        <v>0.95300709954808582</v>
      </c>
      <c r="BH6" s="72">
        <f>IF('[1]Cl Enr. sc (2)'!BH6=0,"",EnrlSC!BH6/'[1]Cl Enr. sc (2)'!BH6)</f>
        <v>0.98511045072386028</v>
      </c>
      <c r="BI6" s="72">
        <f>IF('[1]Cl Enr. sc (2)'!BI6=0,"",EnrlSC!BI6/'[1]Cl Enr. sc (2)'!BI6)</f>
        <v>1.0059536184200615</v>
      </c>
      <c r="BJ6" s="72">
        <f>IF('[1]Cl Enr. sc (2)'!BJ6=0,"",EnrlSC!BJ6/'[1]Cl Enr. sc (2)'!BJ6)</f>
        <v>0.9952760111444845</v>
      </c>
      <c r="BK6" s="72">
        <f>EnrlSC!BK6/'[1]Cl Enr. sc (2)'!BK6</f>
        <v>0.98432103426159956</v>
      </c>
      <c r="BL6" s="72">
        <f>EnrlSC!BL6/'[1]Cl Enr. sc (2)'!BL6</f>
        <v>1.0046875011557868</v>
      </c>
      <c r="BM6" s="72">
        <f>EnrlSC!BM6/'[1]Cl Enr. sc (2)'!BM6</f>
        <v>0.9942358390586632</v>
      </c>
    </row>
    <row r="7" spans="1:65" s="58" customFormat="1" ht="18.75" customHeight="1" x14ac:dyDescent="0.25">
      <c r="A7" s="35">
        <v>2</v>
      </c>
      <c r="B7" s="36" t="s">
        <v>17</v>
      </c>
      <c r="C7" s="72" t="str">
        <f>IF('[1]Cl Enr. sc (2)'!C7=0,"",EnrlSC!C7/'[1]Cl Enr. sc (2)'!C7)</f>
        <v/>
      </c>
      <c r="D7" s="72" t="str">
        <f>IF('[1]Cl Enr. sc (2)'!D7=0,"",EnrlSC!D7/'[1]Cl Enr. sc (2)'!D7)</f>
        <v/>
      </c>
      <c r="E7" s="72" t="str">
        <f>IF('[1]Cl Enr. sc (2)'!E7=0,"",EnrlSC!E7/'[1]Cl Enr. sc (2)'!E7)</f>
        <v/>
      </c>
      <c r="F7" s="72" t="str">
        <f>IF('[1]Cl Enr. sc (2)'!F7=0,"",EnrlSC!F7/'[1]Cl Enr. sc (2)'!F7)</f>
        <v/>
      </c>
      <c r="G7" s="72" t="str">
        <f>IF('[1]Cl Enr. sc (2)'!G7=0,"",EnrlSC!G7/'[1]Cl Enr. sc (2)'!G7)</f>
        <v/>
      </c>
      <c r="H7" s="72" t="str">
        <f>IF('[1]Cl Enr. sc (2)'!H7=0,"",EnrlSC!H7/'[1]Cl Enr. sc (2)'!H7)</f>
        <v/>
      </c>
      <c r="I7" s="72" t="str">
        <f>IF('[1]Cl Enr. sc (2)'!I7=0,"",EnrlSC!I7/'[1]Cl Enr. sc (2)'!I7)</f>
        <v/>
      </c>
      <c r="J7" s="72" t="str">
        <f>IF('[1]Cl Enr. sc (2)'!J7=0,"",EnrlSC!J7/'[1]Cl Enr. sc (2)'!J7)</f>
        <v/>
      </c>
      <c r="K7" s="72" t="str">
        <f>IF('[1]Cl Enr. sc (2)'!K7=0,"",EnrlSC!K7/'[1]Cl Enr. sc (2)'!K7)</f>
        <v/>
      </c>
      <c r="L7" s="72" t="str">
        <f>IF('[1]Cl Enr. sc (2)'!L7=0,"",EnrlSC!L7/'[1]Cl Enr. sc (2)'!L7)</f>
        <v/>
      </c>
      <c r="M7" s="72" t="str">
        <f>IF('[1]Cl Enr. sc (2)'!M7=0,"",EnrlSC!M7/'[1]Cl Enr. sc (2)'!M7)</f>
        <v/>
      </c>
      <c r="N7" s="72" t="str">
        <f>IF('[1]Cl Enr. sc (2)'!N7=0,"",EnrlSC!N7/'[1]Cl Enr. sc (2)'!N7)</f>
        <v/>
      </c>
      <c r="O7" s="72" t="str">
        <f>IF('[1]Cl Enr. sc (2)'!O7=0,"",EnrlSC!O7/'[1]Cl Enr. sc (2)'!O7)</f>
        <v/>
      </c>
      <c r="P7" s="72" t="str">
        <f>IF('[1]Cl Enr. sc (2)'!P7=0,"",EnrlSC!P7/'[1]Cl Enr. sc (2)'!P7)</f>
        <v/>
      </c>
      <c r="Q7" s="72" t="str">
        <f>IF('[1]Cl Enr. sc (2)'!Q7=0,"",EnrlSC!Q7/'[1]Cl Enr. sc (2)'!Q7)</f>
        <v/>
      </c>
      <c r="R7" s="72" t="str">
        <f>IF('[1]Cl Enr. sc (2)'!R7=0,"",EnrlSC!R7/'[1]Cl Enr. sc (2)'!R7)</f>
        <v/>
      </c>
      <c r="S7" s="72" t="str">
        <f>IF('[1]Cl Enr. sc (2)'!S7=0,"",EnrlSC!S7/'[1]Cl Enr. sc (2)'!S7)</f>
        <v/>
      </c>
      <c r="T7" s="72" t="str">
        <f>IF('[1]Cl Enr. sc (2)'!T7=0,"",EnrlSC!T7/'[1]Cl Enr. sc (2)'!T7)</f>
        <v/>
      </c>
      <c r="U7" s="72" t="str">
        <f>IF('[1]Cl Enr. sc (2)'!U7=0,"",EnrlSC!U7/'[1]Cl Enr. sc (2)'!U7)</f>
        <v/>
      </c>
      <c r="V7" s="72" t="str">
        <f>IF('[1]Cl Enr. sc (2)'!V7=0,"",EnrlSC!V7/'[1]Cl Enr. sc (2)'!V7)</f>
        <v/>
      </c>
      <c r="W7" s="72" t="str">
        <f>IF('[1]Cl Enr. sc (2)'!W7=0,"",EnrlSC!W7/'[1]Cl Enr. sc (2)'!W7)</f>
        <v/>
      </c>
      <c r="X7" s="72" t="str">
        <f>IF('[1]Cl Enr. sc (2)'!X7=0,"",EnrlSC!X7/'[1]Cl Enr. sc (2)'!X7)</f>
        <v/>
      </c>
      <c r="Y7" s="72" t="str">
        <f>IF('[1]Cl Enr. sc (2)'!Y7=0,"",EnrlSC!Y7/'[1]Cl Enr. sc (2)'!Y7)</f>
        <v/>
      </c>
      <c r="Z7" s="72" t="str">
        <f>IF('[1]Cl Enr. sc (2)'!Z7=0,"",EnrlSC!Z7/'[1]Cl Enr. sc (2)'!Z7)</f>
        <v/>
      </c>
      <c r="AA7" s="72" t="str">
        <f>IF('[1]Cl Enr. sc (2)'!AA7=0,"",EnrlSC!AA7/'[1]Cl Enr. sc (2)'!AA7)</f>
        <v/>
      </c>
      <c r="AB7" s="72" t="str">
        <f>IF('[1]Cl Enr. sc (2)'!AB7=0,"",EnrlSC!AB7/'[1]Cl Enr. sc (2)'!AB7)</f>
        <v/>
      </c>
      <c r="AC7" s="72" t="str">
        <f>IF('[1]Cl Enr. sc (2)'!AC7=0,"",EnrlSC!AC7/'[1]Cl Enr. sc (2)'!AC7)</f>
        <v/>
      </c>
      <c r="AD7" s="72" t="str">
        <f>IF('[1]Cl Enr. sc (2)'!AD7=0,"",EnrlSC!AD7/'[1]Cl Enr. sc (2)'!AD7)</f>
        <v/>
      </c>
      <c r="AE7" s="72" t="str">
        <f>IF('[1]Cl Enr. sc (2)'!AE7=0,"",EnrlSC!AE7/'[1]Cl Enr. sc (2)'!AE7)</f>
        <v/>
      </c>
      <c r="AF7" s="72" t="str">
        <f>IF('[1]Cl Enr. sc (2)'!AF7=0,"",EnrlSC!AF7/'[1]Cl Enr. sc (2)'!AF7)</f>
        <v/>
      </c>
      <c r="AG7" s="72" t="str">
        <f>IF('[1]Cl Enr. sc (2)'!AG7=0,"",EnrlSC!AG7/'[1]Cl Enr. sc (2)'!AG7)</f>
        <v/>
      </c>
      <c r="AH7" s="72" t="str">
        <f>IF('[1]Cl Enr. sc (2)'!AH7=0,"",EnrlSC!AH7/'[1]Cl Enr. sc (2)'!AH7)</f>
        <v/>
      </c>
      <c r="AI7" s="72" t="str">
        <f>IF('[1]Cl Enr. sc (2)'!AI7=0,"",EnrlSC!AI7/'[1]Cl Enr. sc (2)'!AI7)</f>
        <v/>
      </c>
      <c r="AJ7" s="72" t="str">
        <f>IF('[1]Cl Enr. sc (2)'!AJ7=0,"",EnrlSC!AJ7/'[1]Cl Enr. sc (2)'!AJ7)</f>
        <v/>
      </c>
      <c r="AK7" s="72" t="str">
        <f>IF('[1]Cl Enr. sc (2)'!AK7=0,"",EnrlSC!AK7/'[1]Cl Enr. sc (2)'!AK7)</f>
        <v/>
      </c>
      <c r="AL7" s="72" t="str">
        <f>IF('[1]Cl Enr. sc (2)'!AL7=0,"",EnrlSC!AL7/'[1]Cl Enr. sc (2)'!AL7)</f>
        <v/>
      </c>
      <c r="AM7" s="72" t="str">
        <f>IF('[1]Cl Enr. sc (2)'!AM7=0,"",EnrlSC!AM7/'[1]Cl Enr. sc (2)'!AM7)</f>
        <v/>
      </c>
      <c r="AN7" s="72" t="str">
        <f>IF('[1]Cl Enr. sc (2)'!AN7=0,"",EnrlSC!AN7/'[1]Cl Enr. sc (2)'!AN7)</f>
        <v/>
      </c>
      <c r="AO7" s="72" t="str">
        <f>IF('[1]Cl Enr. sc (2)'!AO7=0,"",EnrlSC!AO7/'[1]Cl Enr. sc (2)'!AO7)</f>
        <v/>
      </c>
      <c r="AP7" s="72" t="str">
        <f>IF('[1]Cl Enr. sc (2)'!AP7=0,"",EnrlSC!AP7/'[1]Cl Enr. sc (2)'!AP7)</f>
        <v/>
      </c>
      <c r="AQ7" s="72" t="str">
        <f>IF('[1]Cl Enr. sc (2)'!AQ7=0,"",EnrlSC!AQ7/'[1]Cl Enr. sc (2)'!AQ7)</f>
        <v/>
      </c>
      <c r="AR7" s="72" t="str">
        <f>IF('[1]Cl Enr. sc (2)'!AR7=0,"",EnrlSC!AR7/'[1]Cl Enr. sc (2)'!AR7)</f>
        <v/>
      </c>
      <c r="AS7" s="72" t="str">
        <f>IF('[1]Cl Enr. sc (2)'!AS7=0,"",EnrlSC!AS7/'[1]Cl Enr. sc (2)'!AS7)</f>
        <v/>
      </c>
      <c r="AT7" s="72" t="str">
        <f>IF('[1]Cl Enr. sc (2)'!AT7=0,"",EnrlSC!AT7/'[1]Cl Enr. sc (2)'!AT7)</f>
        <v/>
      </c>
      <c r="AU7" s="72" t="str">
        <f>IF('[1]Cl Enr. sc (2)'!AU7=0,"",EnrlSC!AU7/'[1]Cl Enr. sc (2)'!AU7)</f>
        <v/>
      </c>
      <c r="AV7" s="72" t="str">
        <f>IF('[1]Cl Enr. sc (2)'!AV7=0,"",EnrlSC!AV7/'[1]Cl Enr. sc (2)'!AV7)</f>
        <v/>
      </c>
      <c r="AW7" s="72" t="str">
        <f>IF('[1]Cl Enr. sc (2)'!AW7=0,"",EnrlSC!AW7/'[1]Cl Enr. sc (2)'!AW7)</f>
        <v/>
      </c>
      <c r="AX7" s="72" t="str">
        <f>IF('[1]Cl Enr. sc (2)'!AX7=0,"",EnrlSC!AX7/'[1]Cl Enr. sc (2)'!AX7)</f>
        <v/>
      </c>
      <c r="AY7" s="72" t="str">
        <f>IF('[1]Cl Enr. sc (2)'!AY7=0,"",EnrlSC!AY7/'[1]Cl Enr. sc (2)'!AY7)</f>
        <v/>
      </c>
      <c r="AZ7" s="72" t="str">
        <f>IF('[1]Cl Enr. sc (2)'!AZ7=0,"",EnrlSC!AZ7/'[1]Cl Enr. sc (2)'!AZ7)</f>
        <v/>
      </c>
      <c r="BA7" s="72" t="str">
        <f>IF('[1]Cl Enr. sc (2)'!BA7=0,"",EnrlSC!BA7/'[1]Cl Enr. sc (2)'!BA7)</f>
        <v/>
      </c>
      <c r="BB7" s="72" t="str">
        <f>IF('[1]Cl Enr. sc (2)'!BB7=0,"",EnrlSC!BB7/'[1]Cl Enr. sc (2)'!BB7)</f>
        <v/>
      </c>
      <c r="BC7" s="72" t="str">
        <f>IF('[1]Cl Enr. sc (2)'!BC7=0,"",EnrlSC!BC7/'[1]Cl Enr. sc (2)'!BC7)</f>
        <v/>
      </c>
      <c r="BD7" s="72" t="str">
        <f>IF('[1]Cl Enr. sc (2)'!BD7=0,"",EnrlSC!BD7/'[1]Cl Enr. sc (2)'!BD7)</f>
        <v/>
      </c>
      <c r="BE7" s="72" t="str">
        <f>IF('[1]Cl Enr. sc (2)'!BE7=0,"",EnrlSC!BE7/'[1]Cl Enr. sc (2)'!BE7)</f>
        <v/>
      </c>
      <c r="BF7" s="72" t="str">
        <f>IF('[1]Cl Enr. sc (2)'!BF7=0,"",EnrlSC!BF7/'[1]Cl Enr. sc (2)'!BF7)</f>
        <v/>
      </c>
      <c r="BG7" s="72" t="str">
        <f>IF('[1]Cl Enr. sc (2)'!BG7=0,"",EnrlSC!BG7/'[1]Cl Enr. sc (2)'!BG7)</f>
        <v/>
      </c>
      <c r="BH7" s="72" t="str">
        <f>IF('[1]Cl Enr. sc (2)'!BH7=0,"",EnrlSC!BH7/'[1]Cl Enr. sc (2)'!BH7)</f>
        <v/>
      </c>
      <c r="BI7" s="72" t="str">
        <f>IF('[1]Cl Enr. sc (2)'!BI7=0,"",EnrlSC!BI7/'[1]Cl Enr. sc (2)'!BI7)</f>
        <v/>
      </c>
      <c r="BJ7" s="72" t="str">
        <f>IF('[1]Cl Enr. sc (2)'!BJ7=0,"",EnrlSC!BJ7/'[1]Cl Enr. sc (2)'!BJ7)</f>
        <v/>
      </c>
      <c r="BK7" s="72" t="e">
        <f>EnrlSC!BK7/'[1]Cl Enr. sc (2)'!BK7</f>
        <v>#DIV/0!</v>
      </c>
      <c r="BL7" s="72" t="e">
        <f>EnrlSC!BL7/'[1]Cl Enr. sc (2)'!BL7</f>
        <v>#DIV/0!</v>
      </c>
      <c r="BM7" s="72" t="e">
        <f>EnrlSC!BM7/'[1]Cl Enr. sc (2)'!BM7</f>
        <v>#DIV/0!</v>
      </c>
    </row>
    <row r="8" spans="1:65" s="58" customFormat="1" ht="18.75" customHeight="1" x14ac:dyDescent="0.25">
      <c r="A8" s="35">
        <v>3</v>
      </c>
      <c r="B8" s="36" t="s">
        <v>49</v>
      </c>
      <c r="C8" s="72">
        <f>IF('[1]Cl Enr. sc (2)'!C8=0,"",EnrlSC!C8/'[1]Cl Enr. sc (2)'!C8)</f>
        <v>1</v>
      </c>
      <c r="D8" s="72">
        <f>IF('[1]Cl Enr. sc (2)'!D8=0,"",EnrlSC!D8/'[1]Cl Enr. sc (2)'!D8)</f>
        <v>1</v>
      </c>
      <c r="E8" s="72">
        <f>IF('[1]Cl Enr. sc (2)'!E8=0,"",EnrlSC!E8/'[1]Cl Enr. sc (2)'!E8)</f>
        <v>1</v>
      </c>
      <c r="F8" s="72">
        <f>IF('[1]Cl Enr. sc (2)'!F8=0,"",EnrlSC!F8/'[1]Cl Enr. sc (2)'!F8)</f>
        <v>1</v>
      </c>
      <c r="G8" s="72">
        <f>IF('[1]Cl Enr. sc (2)'!G8=0,"",EnrlSC!G8/'[1]Cl Enr. sc (2)'!G8)</f>
        <v>1</v>
      </c>
      <c r="H8" s="72">
        <f>IF('[1]Cl Enr. sc (2)'!H8=0,"",EnrlSC!H8/'[1]Cl Enr. sc (2)'!H8)</f>
        <v>1</v>
      </c>
      <c r="I8" s="72">
        <f>IF('[1]Cl Enr. sc (2)'!I8=0,"",EnrlSC!I8/'[1]Cl Enr. sc (2)'!I8)</f>
        <v>1</v>
      </c>
      <c r="J8" s="72">
        <f>IF('[1]Cl Enr. sc (2)'!J8=0,"",EnrlSC!J8/'[1]Cl Enr. sc (2)'!J8)</f>
        <v>1</v>
      </c>
      <c r="K8" s="72">
        <f>IF('[1]Cl Enr. sc (2)'!K8=0,"",EnrlSC!K8/'[1]Cl Enr. sc (2)'!K8)</f>
        <v>1</v>
      </c>
      <c r="L8" s="72">
        <f>IF('[1]Cl Enr. sc (2)'!L8=0,"",EnrlSC!L8/'[1]Cl Enr. sc (2)'!L8)</f>
        <v>1</v>
      </c>
      <c r="M8" s="72">
        <f>IF('[1]Cl Enr. sc (2)'!M8=0,"",EnrlSC!M8/'[1]Cl Enr. sc (2)'!M8)</f>
        <v>1</v>
      </c>
      <c r="N8" s="72">
        <f>IF('[1]Cl Enr. sc (2)'!N8=0,"",EnrlSC!N8/'[1]Cl Enr. sc (2)'!N8)</f>
        <v>1</v>
      </c>
      <c r="O8" s="72">
        <f>IF('[1]Cl Enr. sc (2)'!O8=0,"",EnrlSC!O8/'[1]Cl Enr. sc (2)'!O8)</f>
        <v>1</v>
      </c>
      <c r="P8" s="72">
        <f>IF('[1]Cl Enr. sc (2)'!P8=0,"",EnrlSC!P8/'[1]Cl Enr. sc (2)'!P8)</f>
        <v>1</v>
      </c>
      <c r="Q8" s="72">
        <f>IF('[1]Cl Enr. sc (2)'!Q8=0,"",EnrlSC!Q8/'[1]Cl Enr. sc (2)'!Q8)</f>
        <v>1</v>
      </c>
      <c r="R8" s="72">
        <f>IF('[1]Cl Enr. sc (2)'!R8=0,"",EnrlSC!R8/'[1]Cl Enr. sc (2)'!R8)</f>
        <v>1</v>
      </c>
      <c r="S8" s="72">
        <f>IF('[1]Cl Enr. sc (2)'!S8=0,"",EnrlSC!S8/'[1]Cl Enr. sc (2)'!S8)</f>
        <v>1</v>
      </c>
      <c r="T8" s="72">
        <f>IF('[1]Cl Enr. sc (2)'!T8=0,"",EnrlSC!T8/'[1]Cl Enr. sc (2)'!T8)</f>
        <v>1</v>
      </c>
      <c r="U8" s="72">
        <f>IF('[1]Cl Enr. sc (2)'!U8=0,"",EnrlSC!U8/'[1]Cl Enr. sc (2)'!U8)</f>
        <v>1</v>
      </c>
      <c r="V8" s="72">
        <f>IF('[1]Cl Enr. sc (2)'!V8=0,"",EnrlSC!V8/'[1]Cl Enr. sc (2)'!V8)</f>
        <v>1</v>
      </c>
      <c r="W8" s="72">
        <f>IF('[1]Cl Enr. sc (2)'!W8=0,"",EnrlSC!W8/'[1]Cl Enr. sc (2)'!W8)</f>
        <v>1</v>
      </c>
      <c r="X8" s="72">
        <f>IF('[1]Cl Enr. sc (2)'!X8=0,"",EnrlSC!X8/'[1]Cl Enr. sc (2)'!X8)</f>
        <v>1</v>
      </c>
      <c r="Y8" s="72">
        <f>IF('[1]Cl Enr. sc (2)'!Y8=0,"",EnrlSC!Y8/'[1]Cl Enr. sc (2)'!Y8)</f>
        <v>1</v>
      </c>
      <c r="Z8" s="72">
        <f>IF('[1]Cl Enr. sc (2)'!Z8=0,"",EnrlSC!Z8/'[1]Cl Enr. sc (2)'!Z8)</f>
        <v>1</v>
      </c>
      <c r="AA8" s="72">
        <f>IF('[1]Cl Enr. sc (2)'!AA8=0,"",EnrlSC!AA8/'[1]Cl Enr. sc (2)'!AA8)</f>
        <v>1</v>
      </c>
      <c r="AB8" s="72">
        <f>IF('[1]Cl Enr. sc (2)'!AB8=0,"",EnrlSC!AB8/'[1]Cl Enr. sc (2)'!AB8)</f>
        <v>1</v>
      </c>
      <c r="AC8" s="72">
        <f>IF('[1]Cl Enr. sc (2)'!AC8=0,"",EnrlSC!AC8/'[1]Cl Enr. sc (2)'!AC8)</f>
        <v>1</v>
      </c>
      <c r="AD8" s="72">
        <f>IF('[1]Cl Enr. sc (2)'!AD8=0,"",EnrlSC!AD8/'[1]Cl Enr. sc (2)'!AD8)</f>
        <v>0.96364901968366912</v>
      </c>
      <c r="AE8" s="72">
        <f>IF('[1]Cl Enr. sc (2)'!AE8=0,"",EnrlSC!AE8/'[1]Cl Enr. sc (2)'!AE8)</f>
        <v>0.9348507187615186</v>
      </c>
      <c r="AF8" s="72">
        <f>IF('[1]Cl Enr. sc (2)'!AF8=0,"",EnrlSC!AF8/'[1]Cl Enr. sc (2)'!AF8)</f>
        <v>0.95050774761894752</v>
      </c>
      <c r="AG8" s="72">
        <f>IF('[1]Cl Enr. sc (2)'!AG8=0,"",EnrlSC!AG8/'[1]Cl Enr. sc (2)'!AG8)</f>
        <v>0.98724610938496393</v>
      </c>
      <c r="AH8" s="72">
        <f>IF('[1]Cl Enr. sc (2)'!AH8=0,"",EnrlSC!AH8/'[1]Cl Enr. sc (2)'!AH8)</f>
        <v>0.98020938304781102</v>
      </c>
      <c r="AI8" s="72">
        <f>IF('[1]Cl Enr. sc (2)'!AI8=0,"",EnrlSC!AI8/'[1]Cl Enr. sc (2)'!AI8)</f>
        <v>0.98378240590832999</v>
      </c>
      <c r="AJ8" s="72">
        <f>IF('[1]Cl Enr. sc (2)'!AJ8=0,"",EnrlSC!AJ8/'[1]Cl Enr. sc (2)'!AJ8)</f>
        <v>0.99568627271016796</v>
      </c>
      <c r="AK8" s="72">
        <f>IF('[1]Cl Enr. sc (2)'!AK8=0,"",EnrlSC!AK8/'[1]Cl Enr. sc (2)'!AK8)</f>
        <v>0.99335226417932898</v>
      </c>
      <c r="AL8" s="72">
        <f>IF('[1]Cl Enr. sc (2)'!AL8=0,"",EnrlSC!AL8/'[1]Cl Enr. sc (2)'!AL8)</f>
        <v>0.99453337451493573</v>
      </c>
      <c r="AM8" s="72">
        <f>IF('[1]Cl Enr. sc (2)'!AM8=0,"",EnrlSC!AM8/'[1]Cl Enr. sc (2)'!AM8)</f>
        <v>1.0766421603959444</v>
      </c>
      <c r="AN8" s="72">
        <f>IF('[1]Cl Enr. sc (2)'!AN8=0,"",EnrlSC!AN8/'[1]Cl Enr. sc (2)'!AN8)</f>
        <v>1.1351085383502171</v>
      </c>
      <c r="AO8" s="72">
        <f>IF('[1]Cl Enr. sc (2)'!AO8=0,"",EnrlSC!AO8/'[1]Cl Enr. sc (2)'!AO8)</f>
        <v>1.1031612666071522</v>
      </c>
      <c r="AP8" s="72">
        <f>IF('[1]Cl Enr. sc (2)'!AP8=0,"",EnrlSC!AP8/'[1]Cl Enr. sc (2)'!AP8)</f>
        <v>0.95805087200880701</v>
      </c>
      <c r="AQ8" s="72">
        <f>IF('[1]Cl Enr. sc (2)'!AQ8=0,"",EnrlSC!AQ8/'[1]Cl Enr. sc (2)'!AQ8)</f>
        <v>1.0481981981981983</v>
      </c>
      <c r="AR8" s="72">
        <f>IF('[1]Cl Enr. sc (2)'!AR8=0,"",EnrlSC!AR8/'[1]Cl Enr. sc (2)'!AR8)</f>
        <v>0.99731842113868996</v>
      </c>
      <c r="AS8" s="72">
        <f>IF('[1]Cl Enr. sc (2)'!AS8=0,"",EnrlSC!AS8/'[1]Cl Enr. sc (2)'!AS8)</f>
        <v>1.0228789072760704</v>
      </c>
      <c r="AT8" s="72">
        <f>IF('[1]Cl Enr. sc (2)'!AT8=0,"",EnrlSC!AT8/'[1]Cl Enr. sc (2)'!AT8)</f>
        <v>1.0972707958816801</v>
      </c>
      <c r="AU8" s="72">
        <f>IF('[1]Cl Enr. sc (2)'!AU8=0,"",EnrlSC!AU8/'[1]Cl Enr. sc (2)'!AU8)</f>
        <v>1.0560256316900896</v>
      </c>
      <c r="AV8" s="72">
        <f>IF('[1]Cl Enr. sc (2)'!AV8=0,"",EnrlSC!AV8/'[1]Cl Enr. sc (2)'!AV8)</f>
        <v>0.99973044663820076</v>
      </c>
      <c r="AW8" s="72">
        <f>IF('[1]Cl Enr. sc (2)'!AW8=0,"",EnrlSC!AW8/'[1]Cl Enr. sc (2)'!AW8)</f>
        <v>1.0064200839296504</v>
      </c>
      <c r="AX8" s="72">
        <f>IF('[1]Cl Enr. sc (2)'!AX8=0,"",EnrlSC!AX8/'[1]Cl Enr. sc (2)'!AX8)</f>
        <v>1.0029903180192197</v>
      </c>
      <c r="AY8" s="72">
        <f>IF('[1]Cl Enr. sc (2)'!AY8=0,"",EnrlSC!AY8/'[1]Cl Enr. sc (2)'!AY8)</f>
        <v>0.97473792747894827</v>
      </c>
      <c r="AZ8" s="72">
        <f>IF('[1]Cl Enr. sc (2)'!AZ8=0,"",EnrlSC!AZ8/'[1]Cl Enr. sc (2)'!AZ8)</f>
        <v>1.0114464099895941</v>
      </c>
      <c r="BA8" s="72">
        <f>IF('[1]Cl Enr. sc (2)'!BA8=0,"",EnrlSC!BA8/'[1]Cl Enr. sc (2)'!BA8)</f>
        <v>0.98934078443547557</v>
      </c>
      <c r="BB8" s="72">
        <f>IF('[1]Cl Enr. sc (2)'!BB8=0,"",EnrlSC!BB8/'[1]Cl Enr. sc (2)'!BB8)</f>
        <v>1.1333478355449207</v>
      </c>
      <c r="BC8" s="72">
        <f>IF('[1]Cl Enr. sc (2)'!BC8=0,"",EnrlSC!BC8/'[1]Cl Enr. sc (2)'!BC8)</f>
        <v>1.1960717913985777</v>
      </c>
      <c r="BD8" s="72">
        <f>IF('[1]Cl Enr. sc (2)'!BD8=0,"",EnrlSC!BD8/'[1]Cl Enr. sc (2)'!BD8)</f>
        <v>1.1578807947019867</v>
      </c>
      <c r="BE8" s="72">
        <f>IF('[1]Cl Enr. sc (2)'!BE8=0,"",EnrlSC!BE8/'[1]Cl Enr. sc (2)'!BE8)</f>
        <v>1.0447388632872503</v>
      </c>
      <c r="BF8" s="72">
        <f>IF('[1]Cl Enr. sc (2)'!BF8=0,"",EnrlSC!BF8/'[1]Cl Enr. sc (2)'!BF8)</f>
        <v>1.0916580844490216</v>
      </c>
      <c r="BG8" s="72">
        <f>IF('[1]Cl Enr. sc (2)'!BG8=0,"",EnrlSC!BG8/'[1]Cl Enr. sc (2)'!BG8)</f>
        <v>1.0632661360599547</v>
      </c>
      <c r="BH8" s="72">
        <f>IF('[1]Cl Enr. sc (2)'!BH8=0,"",EnrlSC!BH8/'[1]Cl Enr. sc (2)'!BH8)</f>
        <v>1.0014902682107396</v>
      </c>
      <c r="BI8" s="72">
        <f>IF('[1]Cl Enr. sc (2)'!BI8=0,"",EnrlSC!BI8/'[1]Cl Enr. sc (2)'!BI8)</f>
        <v>1.0087366451282707</v>
      </c>
      <c r="BJ8" s="72">
        <f>IF('[1]Cl Enr. sc (2)'!BJ8=0,"",EnrlSC!BJ8/'[1]Cl Enr. sc (2)'!BJ8)</f>
        <v>1.0049991190553176</v>
      </c>
      <c r="BK8" s="72">
        <f>EnrlSC!BK8/'[1]Cl Enr. sc (2)'!BK8</f>
        <v>1.0013277414348971</v>
      </c>
      <c r="BL8" s="72">
        <f>EnrlSC!BL8/'[1]Cl Enr. sc (2)'!BL8</f>
        <v>1.0077481994744699</v>
      </c>
      <c r="BM8" s="72">
        <f>EnrlSC!BM8/'[1]Cl Enr. sc (2)'!BM8</f>
        <v>1.0044440237175238</v>
      </c>
    </row>
    <row r="9" spans="1:65" s="58" customFormat="1" ht="18.75" customHeight="1" x14ac:dyDescent="0.25">
      <c r="A9" s="35">
        <v>4</v>
      </c>
      <c r="B9" s="36" t="s">
        <v>18</v>
      </c>
      <c r="C9" s="72" t="str">
        <f>IF('[1]Cl Enr. sc (2)'!C9=0,"",EnrlSC!C9/'[1]Cl Enr. sc (2)'!C9)</f>
        <v/>
      </c>
      <c r="D9" s="72" t="str">
        <f>IF('[1]Cl Enr. sc (2)'!D9=0,"",EnrlSC!D9/'[1]Cl Enr. sc (2)'!D9)</f>
        <v/>
      </c>
      <c r="E9" s="72" t="str">
        <f>IF('[1]Cl Enr. sc (2)'!E9=0,"",EnrlSC!E9/'[1]Cl Enr. sc (2)'!E9)</f>
        <v/>
      </c>
      <c r="F9" s="72">
        <f>IF('[1]Cl Enr. sc (2)'!F9=0,"",EnrlSC!F9/'[1]Cl Enr. sc (2)'!F9)</f>
        <v>1.0590038505775867</v>
      </c>
      <c r="G9" s="72">
        <f>IF('[1]Cl Enr. sc (2)'!G9=0,"",EnrlSC!G9/'[1]Cl Enr. sc (2)'!G9)</f>
        <v>1.1868729697384168</v>
      </c>
      <c r="H9" s="72">
        <f>IF('[1]Cl Enr. sc (2)'!H9=0,"",EnrlSC!H9/'[1]Cl Enr. sc (2)'!H9)</f>
        <v>1.1130128973555367</v>
      </c>
      <c r="I9" s="72">
        <f>IF('[1]Cl Enr. sc (2)'!I9=0,"",EnrlSC!I9/'[1]Cl Enr. sc (2)'!I9)</f>
        <v>1.1260993282844498</v>
      </c>
      <c r="J9" s="72">
        <f>IF('[1]Cl Enr. sc (2)'!J9=0,"",EnrlSC!J9/'[1]Cl Enr. sc (2)'!J9)</f>
        <v>1.2196364039274512</v>
      </c>
      <c r="K9" s="72">
        <f>IF('[1]Cl Enr. sc (2)'!K9=0,"",EnrlSC!K9/'[1]Cl Enr. sc (2)'!K9)</f>
        <v>1.1658368787906219</v>
      </c>
      <c r="L9" s="72">
        <f>IF('[1]Cl Enr. sc (2)'!L9=0,"",EnrlSC!L9/'[1]Cl Enr. sc (2)'!L9)</f>
        <v>1.149506161880097</v>
      </c>
      <c r="M9" s="72">
        <f>IF('[1]Cl Enr. sc (2)'!M9=0,"",EnrlSC!M9/'[1]Cl Enr. sc (2)'!M9)</f>
        <v>1.2609451540115939</v>
      </c>
      <c r="N9" s="72">
        <f>IF('[1]Cl Enr. sc (2)'!N9=0,"",EnrlSC!N9/'[1]Cl Enr. sc (2)'!N9)</f>
        <v>1.1965440789414987</v>
      </c>
      <c r="O9" s="72">
        <f>IF('[1]Cl Enr. sc (2)'!O9=0,"",EnrlSC!O9/'[1]Cl Enr. sc (2)'!O9)</f>
        <v>1.0862437666280491</v>
      </c>
      <c r="P9" s="72">
        <f>IF('[1]Cl Enr. sc (2)'!P9=0,"",EnrlSC!P9/'[1]Cl Enr. sc (2)'!P9)</f>
        <v>1.2695136780135152</v>
      </c>
      <c r="Q9" s="72">
        <f>IF('[1]Cl Enr. sc (2)'!Q9=0,"",EnrlSC!Q9/'[1]Cl Enr. sc (2)'!Q9)</f>
        <v>1.1610152950297929</v>
      </c>
      <c r="R9" s="72">
        <f>IF('[1]Cl Enr. sc (2)'!R9=0,"",EnrlSC!R9/'[1]Cl Enr. sc (2)'!R9)</f>
        <v>1.192839181488915</v>
      </c>
      <c r="S9" s="72">
        <f>IF('[1]Cl Enr. sc (2)'!S9=0,"",EnrlSC!S9/'[1]Cl Enr. sc (2)'!S9)</f>
        <v>1.3022818339027373</v>
      </c>
      <c r="T9" s="72">
        <f>IF('[1]Cl Enr. sc (2)'!T9=0,"",EnrlSC!T9/'[1]Cl Enr. sc (2)'!T9)</f>
        <v>1.2372804718890977</v>
      </c>
      <c r="U9" s="72">
        <f>IF('[1]Cl Enr. sc (2)'!U9=0,"",EnrlSC!U9/'[1]Cl Enr. sc (2)'!U9)</f>
        <v>1.1130182331552303</v>
      </c>
      <c r="V9" s="72">
        <f>IF('[1]Cl Enr. sc (2)'!V9=0,"",EnrlSC!V9/'[1]Cl Enr. sc (2)'!V9)</f>
        <v>1.2354059876982344</v>
      </c>
      <c r="W9" s="72">
        <f>IF('[1]Cl Enr. sc (2)'!W9=0,"",EnrlSC!W9/'[1]Cl Enr. sc (2)'!W9)</f>
        <v>1.1642524288590383</v>
      </c>
      <c r="X9" s="72">
        <f>IF('[1]Cl Enr. sc (2)'!X9=0,"",EnrlSC!X9/'[1]Cl Enr. sc (2)'!X9)</f>
        <v>1.1696280680620388</v>
      </c>
      <c r="Y9" s="72">
        <f>IF('[1]Cl Enr. sc (2)'!Y9=0,"",EnrlSC!Y9/'[1]Cl Enr. sc (2)'!Y9)</f>
        <v>1.3389718467803813</v>
      </c>
      <c r="Z9" s="72">
        <f>IF('[1]Cl Enr. sc (2)'!Z9=0,"",EnrlSC!Z9/'[1]Cl Enr. sc (2)'!Z9)</f>
        <v>1.235575884340451</v>
      </c>
      <c r="AA9" s="72">
        <f>IF('[1]Cl Enr. sc (2)'!AA9=0,"",EnrlSC!AA9/'[1]Cl Enr. sc (2)'!AA9)</f>
        <v>1.1606785018768875</v>
      </c>
      <c r="AB9" s="72">
        <f>IF('[1]Cl Enr. sc (2)'!AB9=0,"",EnrlSC!AB9/'[1]Cl Enr. sc (2)'!AB9)</f>
        <v>1.3351030973321176</v>
      </c>
      <c r="AC9" s="72">
        <f>IF('[1]Cl Enr. sc (2)'!AC9=0,"",EnrlSC!AC9/'[1]Cl Enr. sc (2)'!AC9)</f>
        <v>1.2287261815281691</v>
      </c>
      <c r="AD9" s="72">
        <f>IF('[1]Cl Enr. sc (2)'!AD9=0,"",EnrlSC!AD9/'[1]Cl Enr. sc (2)'!AD9)</f>
        <v>1.2297615804621524</v>
      </c>
      <c r="AE9" s="72">
        <f>IF('[1]Cl Enr. sc (2)'!AE9=0,"",EnrlSC!AE9/'[1]Cl Enr. sc (2)'!AE9)</f>
        <v>1.3184894590821539</v>
      </c>
      <c r="AF9" s="72">
        <f>IF('[1]Cl Enr. sc (2)'!AF9=0,"",EnrlSC!AF9/'[1]Cl Enr. sc (2)'!AF9)</f>
        <v>1.2653666146645866</v>
      </c>
      <c r="AG9" s="72">
        <f>IF('[1]Cl Enr. sc (2)'!AG9=0,"",EnrlSC!AG9/'[1]Cl Enr. sc (2)'!AG9)</f>
        <v>1.1823801399500531</v>
      </c>
      <c r="AH9" s="72">
        <f>IF('[1]Cl Enr. sc (2)'!AH9=0,"",EnrlSC!AH9/'[1]Cl Enr. sc (2)'!AH9)</f>
        <v>1.332177087215358</v>
      </c>
      <c r="AI9" s="72">
        <f>IF('[1]Cl Enr. sc (2)'!AI9=0,"",EnrlSC!AI9/'[1]Cl Enr. sc (2)'!AI9)</f>
        <v>1.2412197236704314</v>
      </c>
      <c r="AJ9" s="72">
        <f>IF('[1]Cl Enr. sc (2)'!AJ9=0,"",EnrlSC!AJ9/'[1]Cl Enr. sc (2)'!AJ9)</f>
        <v>1.1262812935864401</v>
      </c>
      <c r="AK9" s="72">
        <f>IF('[1]Cl Enr. sc (2)'!AK9=0,"",EnrlSC!AK9/'[1]Cl Enr. sc (2)'!AK9)</f>
        <v>1.2523594085470229</v>
      </c>
      <c r="AL9" s="72">
        <f>IF('[1]Cl Enr. sc (2)'!AL9=0,"",EnrlSC!AL9/'[1]Cl Enr. sc (2)'!AL9)</f>
        <v>1.1784593267457066</v>
      </c>
      <c r="AM9" s="72">
        <f>IF('[1]Cl Enr. sc (2)'!AM9=0,"",EnrlSC!AM9/'[1]Cl Enr. sc (2)'!AM9)</f>
        <v>1.2595004664425395</v>
      </c>
      <c r="AN9" s="72">
        <f>IF('[1]Cl Enr. sc (2)'!AN9=0,"",EnrlSC!AN9/'[1]Cl Enr. sc (2)'!AN9)</f>
        <v>1.3242466910729371</v>
      </c>
      <c r="AO9" s="72">
        <f>IF('[1]Cl Enr. sc (2)'!AO9=0,"",EnrlSC!AO9/'[1]Cl Enr. sc (2)'!AO9)</f>
        <v>1.2844036697247707</v>
      </c>
      <c r="AP9" s="72">
        <f>IF('[1]Cl Enr. sc (2)'!AP9=0,"",EnrlSC!AP9/'[1]Cl Enr. sc (2)'!AP9)</f>
        <v>1.1933831672203765</v>
      </c>
      <c r="AQ9" s="72">
        <f>IF('[1]Cl Enr. sc (2)'!AQ9=0,"",EnrlSC!AQ9/'[1]Cl Enr. sc (2)'!AQ9)</f>
        <v>1.2513856302492434</v>
      </c>
      <c r="AR9" s="72">
        <f>IF('[1]Cl Enr. sc (2)'!AR9=0,"",EnrlSC!AR9/'[1]Cl Enr. sc (2)'!AR9)</f>
        <v>1.2147117296222665</v>
      </c>
      <c r="AS9" s="72">
        <f>IF('[1]Cl Enr. sc (2)'!AS9=0,"",EnrlSC!AS9/'[1]Cl Enr. sc (2)'!AS9)</f>
        <v>1.2283644220113428</v>
      </c>
      <c r="AT9" s="72">
        <f>IF('[1]Cl Enr. sc (2)'!AT9=0,"",EnrlSC!AT9/'[1]Cl Enr. sc (2)'!AT9)</f>
        <v>1.2912398527395679</v>
      </c>
      <c r="AU9" s="72">
        <f>IF('[1]Cl Enr. sc (2)'!AU9=0,"",EnrlSC!AU9/'[1]Cl Enr. sc (2)'!AU9)</f>
        <v>1.2520545560069647</v>
      </c>
      <c r="AV9" s="72">
        <f>IF('[1]Cl Enr. sc (2)'!AV9=0,"",EnrlSC!AV9/'[1]Cl Enr. sc (2)'!AV9)</f>
        <v>1.132373135580834</v>
      </c>
      <c r="AW9" s="72">
        <f>IF('[1]Cl Enr. sc (2)'!AW9=0,"",EnrlSC!AW9/'[1]Cl Enr. sc (2)'!AW9)</f>
        <v>1.2543632760772434</v>
      </c>
      <c r="AX9" s="72">
        <f>IF('[1]Cl Enr. sc (2)'!AX9=0,"",EnrlSC!AX9/'[1]Cl Enr. sc (2)'!AX9)</f>
        <v>1.1826045880631901</v>
      </c>
      <c r="AY9" s="72">
        <f>IF('[1]Cl Enr. sc (2)'!AY9=0,"",EnrlSC!AY9/'[1]Cl Enr. sc (2)'!AY9)</f>
        <v>1.2931028220680638</v>
      </c>
      <c r="AZ9" s="72">
        <f>IF('[1]Cl Enr. sc (2)'!AZ9=0,"",EnrlSC!AZ9/'[1]Cl Enr. sc (2)'!AZ9)</f>
        <v>1.4001897671702794</v>
      </c>
      <c r="BA9" s="72">
        <f>IF('[1]Cl Enr. sc (2)'!BA9=0,"",EnrlSC!BA9/'[1]Cl Enr. sc (2)'!BA9)</f>
        <v>1.328685065722462</v>
      </c>
      <c r="BB9" s="72">
        <f>IF('[1]Cl Enr. sc (2)'!BB9=0,"",EnrlSC!BB9/'[1]Cl Enr. sc (2)'!BB9)</f>
        <v>1.773350079926924</v>
      </c>
      <c r="BC9" s="72">
        <f>IF('[1]Cl Enr. sc (2)'!BC9=0,"",EnrlSC!BC9/'[1]Cl Enr. sc (2)'!BC9)</f>
        <v>1.6947716470345113</v>
      </c>
      <c r="BD9" s="72">
        <f>IF('[1]Cl Enr. sc (2)'!BD9=0,"",EnrlSC!BD9/'[1]Cl Enr. sc (2)'!BD9)</f>
        <v>1.7453850113995735</v>
      </c>
      <c r="BE9" s="72">
        <f>IF('[1]Cl Enr. sc (2)'!BE9=0,"",EnrlSC!BE9/'[1]Cl Enr. sc (2)'!BE9)</f>
        <v>1.4798330706563965</v>
      </c>
      <c r="BF9" s="72">
        <f>IF('[1]Cl Enr. sc (2)'!BF9=0,"",EnrlSC!BF9/'[1]Cl Enr. sc (2)'!BF9)</f>
        <v>1.522135249582959</v>
      </c>
      <c r="BG9" s="72">
        <f>IF('[1]Cl Enr. sc (2)'!BG9=0,"",EnrlSC!BG9/'[1]Cl Enr. sc (2)'!BG9)</f>
        <v>1.4942859648097271</v>
      </c>
      <c r="BH9" s="72">
        <f>IF('[1]Cl Enr. sc (2)'!BH9=0,"",EnrlSC!BH9/'[1]Cl Enr. sc (2)'!BH9)</f>
        <v>1.1408594338753137</v>
      </c>
      <c r="BI9" s="72">
        <f>IF('[1]Cl Enr. sc (2)'!BI9=0,"",EnrlSC!BI9/'[1]Cl Enr. sc (2)'!BI9)</f>
        <v>1.259242717947159</v>
      </c>
      <c r="BJ9" s="72">
        <f>IF('[1]Cl Enr. sc (2)'!BJ9=0,"",EnrlSC!BJ9/'[1]Cl Enr. sc (2)'!BJ9)</f>
        <v>1.1894241096508884</v>
      </c>
      <c r="BK9" s="72">
        <f>EnrlSC!BK9/'[1]Cl Enr. sc (2)'!BK9</f>
        <v>1.1408594338753137</v>
      </c>
      <c r="BL9" s="72">
        <f>EnrlSC!BL9/'[1]Cl Enr. sc (2)'!BL9</f>
        <v>1.259242717947159</v>
      </c>
      <c r="BM9" s="72">
        <f>EnrlSC!BM9/'[1]Cl Enr. sc (2)'!BM9</f>
        <v>1.1894241096508884</v>
      </c>
    </row>
    <row r="10" spans="1:65" s="58" customFormat="1" ht="18.75" customHeight="1" x14ac:dyDescent="0.25">
      <c r="A10" s="35">
        <v>5</v>
      </c>
      <c r="B10" s="40" t="s">
        <v>19</v>
      </c>
      <c r="C10" s="72">
        <f>IF('[1]Cl Enr. sc (2)'!C10=0,"",EnrlSC!C10/'[1]Cl Enr. sc (2)'!C10)</f>
        <v>0.76832744270892717</v>
      </c>
      <c r="D10" s="72">
        <f>IF('[1]Cl Enr. sc (2)'!D10=0,"",EnrlSC!D10/'[1]Cl Enr. sc (2)'!D10)</f>
        <v>0.97002497918401331</v>
      </c>
      <c r="E10" s="72">
        <f>IF('[1]Cl Enr. sc (2)'!E10=0,"",EnrlSC!E10/'[1]Cl Enr. sc (2)'!E10)</f>
        <v>0.85029778018408231</v>
      </c>
      <c r="F10" s="72">
        <f>IF('[1]Cl Enr. sc (2)'!F10=0,"",EnrlSC!F10/'[1]Cl Enr. sc (2)'!F10)</f>
        <v>1.0306183958584498</v>
      </c>
      <c r="G10" s="72">
        <f>IF('[1]Cl Enr. sc (2)'!G10=0,"",EnrlSC!G10/'[1]Cl Enr. sc (2)'!G10)</f>
        <v>1.0347220912468644</v>
      </c>
      <c r="H10" s="72">
        <f>IF('[1]Cl Enr. sc (2)'!H10=0,"",EnrlSC!H10/'[1]Cl Enr. sc (2)'!H10)</f>
        <v>1.0326068083161983</v>
      </c>
      <c r="I10" s="72">
        <f>IF('[1]Cl Enr. sc (2)'!I10=0,"",EnrlSC!I10/'[1]Cl Enr. sc (2)'!I10)</f>
        <v>1.0669194198712162</v>
      </c>
      <c r="J10" s="72">
        <f>IF('[1]Cl Enr. sc (2)'!J10=0,"",EnrlSC!J10/'[1]Cl Enr. sc (2)'!J10)</f>
        <v>1.052971376947315</v>
      </c>
      <c r="K10" s="72">
        <f>IF('[1]Cl Enr. sc (2)'!K10=0,"",EnrlSC!K10/'[1]Cl Enr. sc (2)'!K10)</f>
        <v>1.0602725917214439</v>
      </c>
      <c r="L10" s="72">
        <f>IF('[1]Cl Enr. sc (2)'!L10=0,"",EnrlSC!L10/'[1]Cl Enr. sc (2)'!L10)</f>
        <v>1.0508435161303962</v>
      </c>
      <c r="M10" s="72">
        <f>IF('[1]Cl Enr. sc (2)'!M10=0,"",EnrlSC!M10/'[1]Cl Enr. sc (2)'!M10)</f>
        <v>1.053219264301366</v>
      </c>
      <c r="N10" s="72">
        <f>IF('[1]Cl Enr. sc (2)'!N10=0,"",EnrlSC!N10/'[1]Cl Enr. sc (2)'!N10)</f>
        <v>1.0519733924611974</v>
      </c>
      <c r="O10" s="72">
        <f>IF('[1]Cl Enr. sc (2)'!O10=0,"",EnrlSC!O10/'[1]Cl Enr. sc (2)'!O10)</f>
        <v>1.0785217810198886</v>
      </c>
      <c r="P10" s="72">
        <f>IF('[1]Cl Enr. sc (2)'!P10=0,"",EnrlSC!P10/'[1]Cl Enr. sc (2)'!P10)</f>
        <v>1.050686274509804</v>
      </c>
      <c r="Q10" s="72">
        <f>IF('[1]Cl Enr. sc (2)'!Q10=0,"",EnrlSC!Q10/'[1]Cl Enr. sc (2)'!Q10)</f>
        <v>1.0650646380623985</v>
      </c>
      <c r="R10" s="72">
        <f>IF('[1]Cl Enr. sc (2)'!R10=0,"",EnrlSC!R10/'[1]Cl Enr. sc (2)'!R10)</f>
        <v>1.0951279527559055</v>
      </c>
      <c r="S10" s="72">
        <f>IF('[1]Cl Enr. sc (2)'!S10=0,"",EnrlSC!S10/'[1]Cl Enr. sc (2)'!S10)</f>
        <v>1.0877496461707816</v>
      </c>
      <c r="T10" s="72">
        <f>IF('[1]Cl Enr. sc (2)'!T10=0,"",EnrlSC!T10/'[1]Cl Enr. sc (2)'!T10)</f>
        <v>1.0915551945579614</v>
      </c>
      <c r="U10" s="72">
        <f>IF('[1]Cl Enr. sc (2)'!U10=0,"",EnrlSC!U10/'[1]Cl Enr. sc (2)'!U10)</f>
        <v>1.0620589595861896</v>
      </c>
      <c r="V10" s="72">
        <f>IF('[1]Cl Enr. sc (2)'!V10=0,"",EnrlSC!V10/'[1]Cl Enr. sc (2)'!V10)</f>
        <v>1.0542278076420166</v>
      </c>
      <c r="W10" s="72">
        <f>IF('[1]Cl Enr. sc (2)'!W10=0,"",EnrlSC!W10/'[1]Cl Enr. sc (2)'!W10)</f>
        <v>1.0582932718547919</v>
      </c>
      <c r="X10" s="72">
        <f>IF('[1]Cl Enr. sc (2)'!X10=0,"",EnrlSC!X10/'[1]Cl Enr. sc (2)'!X10)</f>
        <v>1.1079608864324813</v>
      </c>
      <c r="Y10" s="72">
        <f>IF('[1]Cl Enr. sc (2)'!Y10=0,"",EnrlSC!Y10/'[1]Cl Enr. sc (2)'!Y10)</f>
        <v>1.117187976342906</v>
      </c>
      <c r="Z10" s="72">
        <f>IF('[1]Cl Enr. sc (2)'!Z10=0,"",EnrlSC!Z10/'[1]Cl Enr. sc (2)'!Z10)</f>
        <v>1.1122579362825828</v>
      </c>
      <c r="AA10" s="72">
        <f>IF('[1]Cl Enr. sc (2)'!AA10=0,"",EnrlSC!AA10/'[1]Cl Enr. sc (2)'!AA10)</f>
        <v>1.0970704354294216</v>
      </c>
      <c r="AB10" s="72">
        <f>IF('[1]Cl Enr. sc (2)'!AB10=0,"",EnrlSC!AB10/'[1]Cl Enr. sc (2)'!AB10)</f>
        <v>1.1252364864864866</v>
      </c>
      <c r="AC10" s="72">
        <f>IF('[1]Cl Enr. sc (2)'!AC10=0,"",EnrlSC!AC10/'[1]Cl Enr. sc (2)'!AC10)</f>
        <v>1.1099854385475725</v>
      </c>
      <c r="AD10" s="72">
        <f>IF('[1]Cl Enr. sc (2)'!AD10=0,"",EnrlSC!AD10/'[1]Cl Enr. sc (2)'!AD10)</f>
        <v>1.0747229174115123</v>
      </c>
      <c r="AE10" s="72">
        <f>IF('[1]Cl Enr. sc (2)'!AE10=0,"",EnrlSC!AE10/'[1]Cl Enr. sc (2)'!AE10)</f>
        <v>1.1232295164215971</v>
      </c>
      <c r="AF10" s="72">
        <f>IF('[1]Cl Enr. sc (2)'!AF10=0,"",EnrlSC!AF10/'[1]Cl Enr. sc (2)'!AF10)</f>
        <v>1.0968982674053425</v>
      </c>
      <c r="AG10" s="72">
        <f>IF('[1]Cl Enr. sc (2)'!AG10=0,"",EnrlSC!AG10/'[1]Cl Enr. sc (2)'!AG10)</f>
        <v>1.0943834357312177</v>
      </c>
      <c r="AH10" s="72">
        <f>IF('[1]Cl Enr. sc (2)'!AH10=0,"",EnrlSC!AH10/'[1]Cl Enr. sc (2)'!AH10)</f>
        <v>1.1216581930180154</v>
      </c>
      <c r="AI10" s="72">
        <f>IF('[1]Cl Enr. sc (2)'!AI10=0,"",EnrlSC!AI10/'[1]Cl Enr. sc (2)'!AI10)</f>
        <v>1.106950560343928</v>
      </c>
      <c r="AJ10" s="72">
        <f>IF('[1]Cl Enr. sc (2)'!AJ10=0,"",EnrlSC!AJ10/'[1]Cl Enr. sc (2)'!AJ10)</f>
        <v>1.0718521449823388</v>
      </c>
      <c r="AK10" s="72">
        <f>IF('[1]Cl Enr. sc (2)'!AK10=0,"",EnrlSC!AK10/'[1]Cl Enr. sc (2)'!AK10)</f>
        <v>1.0735265046067493</v>
      </c>
      <c r="AL10" s="72">
        <f>IF('[1]Cl Enr. sc (2)'!AL10=0,"",EnrlSC!AL10/'[1]Cl Enr. sc (2)'!AL10)</f>
        <v>1.0726473494491422</v>
      </c>
      <c r="AM10" s="72">
        <f>IF('[1]Cl Enr. sc (2)'!AM10=0,"",EnrlSC!AM10/'[1]Cl Enr. sc (2)'!AM10)</f>
        <v>1.2338837042354631</v>
      </c>
      <c r="AN10" s="72">
        <f>IF('[1]Cl Enr. sc (2)'!AN10=0,"",EnrlSC!AN10/'[1]Cl Enr. sc (2)'!AN10)</f>
        <v>1.3200752012220198</v>
      </c>
      <c r="AO10" s="72">
        <f>IF('[1]Cl Enr. sc (2)'!AO10=0,"",EnrlSC!AO10/'[1]Cl Enr. sc (2)'!AO10)</f>
        <v>1.2725762211203713</v>
      </c>
      <c r="AP10" s="72">
        <f>IF('[1]Cl Enr. sc (2)'!AP10=0,"",EnrlSC!AP10/'[1]Cl Enr. sc (2)'!AP10)</f>
        <v>1.211539475766046</v>
      </c>
      <c r="AQ10" s="72">
        <f>IF('[1]Cl Enr. sc (2)'!AQ10=0,"",EnrlSC!AQ10/'[1]Cl Enr. sc (2)'!AQ10)</f>
        <v>1.3707317073170733</v>
      </c>
      <c r="AR10" s="72">
        <f>IF('[1]Cl Enr. sc (2)'!AR10=0,"",EnrlSC!AR10/'[1]Cl Enr. sc (2)'!AR10)</f>
        <v>1.278988480593295</v>
      </c>
      <c r="AS10" s="72">
        <f>IF('[1]Cl Enr. sc (2)'!AS10=0,"",EnrlSC!AS10/'[1]Cl Enr. sc (2)'!AS10)</f>
        <v>1.2232537133681252</v>
      </c>
      <c r="AT10" s="72">
        <f>IF('[1]Cl Enr. sc (2)'!AT10=0,"",EnrlSC!AT10/'[1]Cl Enr. sc (2)'!AT10)</f>
        <v>1.3428829818158328</v>
      </c>
      <c r="AU10" s="72">
        <f>IF('[1]Cl Enr. sc (2)'!AU10=0,"",EnrlSC!AU10/'[1]Cl Enr. sc (2)'!AU10)</f>
        <v>1.2755553045172769</v>
      </c>
      <c r="AV10" s="72">
        <f>IF('[1]Cl Enr. sc (2)'!AV10=0,"",EnrlSC!AV10/'[1]Cl Enr. sc (2)'!AV10)</f>
        <v>1.0876900585562768</v>
      </c>
      <c r="AW10" s="72">
        <f>IF('[1]Cl Enr. sc (2)'!AW10=0,"",EnrlSC!AW10/'[1]Cl Enr. sc (2)'!AW10)</f>
        <v>1.0980885341501487</v>
      </c>
      <c r="AX10" s="72">
        <f>IF('[1]Cl Enr. sc (2)'!AX10=0,"",EnrlSC!AX10/'[1]Cl Enr. sc (2)'!AX10)</f>
        <v>1.0925900481728059</v>
      </c>
      <c r="AY10" s="72">
        <f>IF('[1]Cl Enr. sc (2)'!AY10=0,"",EnrlSC!AY10/'[1]Cl Enr. sc (2)'!AY10)</f>
        <v>1.0809476801579467</v>
      </c>
      <c r="AZ10" s="72">
        <f>IF('[1]Cl Enr. sc (2)'!AZ10=0,"",EnrlSC!AZ10/'[1]Cl Enr. sc (2)'!AZ10)</f>
        <v>1.0784010813942262</v>
      </c>
      <c r="BA10" s="72">
        <f>IF('[1]Cl Enr. sc (2)'!BA10=0,"",EnrlSC!BA10/'[1]Cl Enr. sc (2)'!BA10)</f>
        <v>1.0798265748533538</v>
      </c>
      <c r="BB10" s="72">
        <f>IF('[1]Cl Enr. sc (2)'!BB10=0,"",EnrlSC!BB10/'[1]Cl Enr. sc (2)'!BB10)</f>
        <v>1.090597224387962</v>
      </c>
      <c r="BC10" s="72">
        <f>IF('[1]Cl Enr. sc (2)'!BC10=0,"",EnrlSC!BC10/'[1]Cl Enr. sc (2)'!BC10)</f>
        <v>1.1276403479046651</v>
      </c>
      <c r="BD10" s="72">
        <f>IF('[1]Cl Enr. sc (2)'!BD10=0,"",EnrlSC!BD10/'[1]Cl Enr. sc (2)'!BD10)</f>
        <v>1.1057244337838461</v>
      </c>
      <c r="BE10" s="72">
        <f>IF('[1]Cl Enr. sc (2)'!BE10=0,"",EnrlSC!BE10/'[1]Cl Enr. sc (2)'!BE10)</f>
        <v>1.0857087901519522</v>
      </c>
      <c r="BF10" s="72">
        <f>IF('[1]Cl Enr. sc (2)'!BF10=0,"",EnrlSC!BF10/'[1]Cl Enr. sc (2)'!BF10)</f>
        <v>1.1010931806350859</v>
      </c>
      <c r="BG10" s="72">
        <f>IF('[1]Cl Enr. sc (2)'!BG10=0,"",EnrlSC!BG10/'[1]Cl Enr. sc (2)'!BG10)</f>
        <v>1.0922464329167128</v>
      </c>
      <c r="BH10" s="72">
        <f>IF('[1]Cl Enr. sc (2)'!BH10=0,"",EnrlSC!BH10/'[1]Cl Enr. sc (2)'!BH10)</f>
        <v>1.0875635141377311</v>
      </c>
      <c r="BI10" s="72">
        <f>IF('[1]Cl Enr. sc (2)'!BI10=0,"",EnrlSC!BI10/'[1]Cl Enr. sc (2)'!BI10)</f>
        <v>1.0982494285554998</v>
      </c>
      <c r="BJ10" s="72">
        <f>IF('[1]Cl Enr. sc (2)'!BJ10=0,"",EnrlSC!BJ10/'[1]Cl Enr. sc (2)'!BJ10)</f>
        <v>1.0925697629470208</v>
      </c>
      <c r="BK10" s="72">
        <f>EnrlSC!BK10/'[1]Cl Enr. sc (2)'!BK10</f>
        <v>1.0808289258166233</v>
      </c>
      <c r="BL10" s="72">
        <f>EnrlSC!BL10/'[1]Cl Enr. sc (2)'!BL10</f>
        <v>1.0961383980589179</v>
      </c>
      <c r="BM10" s="72">
        <f>EnrlSC!BM10/'[1]Cl Enr. sc (2)'!BM10</f>
        <v>1.0879832725185519</v>
      </c>
    </row>
    <row r="11" spans="1:65" s="58" customFormat="1" ht="18.75" customHeight="1" x14ac:dyDescent="0.25">
      <c r="A11" s="35">
        <v>6</v>
      </c>
      <c r="B11" s="36" t="s">
        <v>20</v>
      </c>
      <c r="C11" s="72" t="str">
        <f>IF('[1]Cl Enr. sc (2)'!C11=0,"",EnrlSC!C11/'[1]Cl Enr. sc (2)'!C11)</f>
        <v/>
      </c>
      <c r="D11" s="72" t="str">
        <f>IF('[1]Cl Enr. sc (2)'!D11=0,"",EnrlSC!D11/'[1]Cl Enr. sc (2)'!D11)</f>
        <v/>
      </c>
      <c r="E11" s="72" t="str">
        <f>IF('[1]Cl Enr. sc (2)'!E11=0,"",EnrlSC!E11/'[1]Cl Enr. sc (2)'!E11)</f>
        <v/>
      </c>
      <c r="F11" s="72">
        <f>IF('[1]Cl Enr. sc (2)'!F11=0,"",EnrlSC!F11/'[1]Cl Enr. sc (2)'!F11)</f>
        <v>1.0631578947368421</v>
      </c>
      <c r="G11" s="72">
        <f>IF('[1]Cl Enr. sc (2)'!G11=0,"",EnrlSC!G11/'[1]Cl Enr. sc (2)'!G11)</f>
        <v>0.92307692307692313</v>
      </c>
      <c r="H11" s="72">
        <f>IF('[1]Cl Enr. sc (2)'!H11=0,"",EnrlSC!H11/'[1]Cl Enr. sc (2)'!H11)</f>
        <v>0.98994974874371855</v>
      </c>
      <c r="I11" s="72">
        <f>IF('[1]Cl Enr. sc (2)'!I11=0,"",EnrlSC!I11/'[1]Cl Enr. sc (2)'!I11)</f>
        <v>0.95192307692307687</v>
      </c>
      <c r="J11" s="72">
        <f>IF('[1]Cl Enr. sc (2)'!J11=0,"",EnrlSC!J11/'[1]Cl Enr. sc (2)'!J11)</f>
        <v>0.95833333333333337</v>
      </c>
      <c r="K11" s="72">
        <f>IF('[1]Cl Enr. sc (2)'!K11=0,"",EnrlSC!K11/'[1]Cl Enr. sc (2)'!K11)</f>
        <v>0.95518867924528306</v>
      </c>
      <c r="L11" s="72">
        <f>IF('[1]Cl Enr. sc (2)'!L11=0,"",EnrlSC!L11/'[1]Cl Enr. sc (2)'!L11)</f>
        <v>1.2386363636363635</v>
      </c>
      <c r="M11" s="72">
        <f>IF('[1]Cl Enr. sc (2)'!M11=0,"",EnrlSC!M11/'[1]Cl Enr. sc (2)'!M11)</f>
        <v>0.88744588744588748</v>
      </c>
      <c r="N11" s="72">
        <f>IF('[1]Cl Enr. sc (2)'!N11=0,"",EnrlSC!N11/'[1]Cl Enr. sc (2)'!N11)</f>
        <v>1.0393120393120394</v>
      </c>
      <c r="O11" s="72">
        <f>IF('[1]Cl Enr. sc (2)'!O11=0,"",EnrlSC!O11/'[1]Cl Enr. sc (2)'!O11)</f>
        <v>0.82186234817813764</v>
      </c>
      <c r="P11" s="72">
        <f>IF('[1]Cl Enr. sc (2)'!P11=0,"",EnrlSC!P11/'[1]Cl Enr. sc (2)'!P11)</f>
        <v>0.8839285714285714</v>
      </c>
      <c r="Q11" s="72">
        <f>IF('[1]Cl Enr. sc (2)'!Q11=0,"",EnrlSC!Q11/'[1]Cl Enr. sc (2)'!Q11)</f>
        <v>0.85138004246284504</v>
      </c>
      <c r="R11" s="72">
        <f>IF('[1]Cl Enr. sc (2)'!R11=0,"",EnrlSC!R11/'[1]Cl Enr. sc (2)'!R11)</f>
        <v>1.5141509433962264</v>
      </c>
      <c r="S11" s="72">
        <f>IF('[1]Cl Enr. sc (2)'!S11=0,"",EnrlSC!S11/'[1]Cl Enr. sc (2)'!S11)</f>
        <v>1.3455497382198953</v>
      </c>
      <c r="T11" s="72">
        <f>IF('[1]Cl Enr. sc (2)'!T11=0,"",EnrlSC!T11/'[1]Cl Enr. sc (2)'!T11)</f>
        <v>1.43424317617866</v>
      </c>
      <c r="U11" s="72">
        <f>IF('[1]Cl Enr. sc (2)'!U11=0,"",EnrlSC!U11/'[1]Cl Enr. sc (2)'!U11)</f>
        <v>1.1055179090029041</v>
      </c>
      <c r="V11" s="72">
        <f>IF('[1]Cl Enr. sc (2)'!V11=0,"",EnrlSC!V11/'[1]Cl Enr. sc (2)'!V11)</f>
        <v>0.98971962616822429</v>
      </c>
      <c r="W11" s="72">
        <f>IF('[1]Cl Enr. sc (2)'!W11=0,"",EnrlSC!W11/'[1]Cl Enr. sc (2)'!W11)</f>
        <v>1.046600095102235</v>
      </c>
      <c r="X11" s="72">
        <f>IF('[1]Cl Enr. sc (2)'!X11=0,"",EnrlSC!X11/'[1]Cl Enr. sc (2)'!X11)</f>
        <v>1.3315508021390374</v>
      </c>
      <c r="Y11" s="72">
        <f>IF('[1]Cl Enr. sc (2)'!Y11=0,"",EnrlSC!Y11/'[1]Cl Enr. sc (2)'!Y11)</f>
        <v>1.027906976744186</v>
      </c>
      <c r="Z11" s="72">
        <f>IF('[1]Cl Enr. sc (2)'!Z11=0,"",EnrlSC!Z11/'[1]Cl Enr. sc (2)'!Z11)</f>
        <v>1.1691542288557213</v>
      </c>
      <c r="AA11" s="72">
        <f>IF('[1]Cl Enr. sc (2)'!AA11=0,"",EnrlSC!AA11/'[1]Cl Enr. sc (2)'!AA11)</f>
        <v>1.1139896373056994</v>
      </c>
      <c r="AB11" s="72">
        <f>IF('[1]Cl Enr. sc (2)'!AB11=0,"",EnrlSC!AB11/'[1]Cl Enr. sc (2)'!AB11)</f>
        <v>1.1764705882352942</v>
      </c>
      <c r="AC11" s="72">
        <f>IF('[1]Cl Enr. sc (2)'!AC11=0,"",EnrlSC!AC11/'[1]Cl Enr. sc (2)'!AC11)</f>
        <v>1.1447368421052631</v>
      </c>
      <c r="AD11" s="72">
        <f>IF('[1]Cl Enr. sc (2)'!AD11=0,"",EnrlSC!AD11/'[1]Cl Enr. sc (2)'!AD11)</f>
        <v>1.1714285714285715</v>
      </c>
      <c r="AE11" s="72">
        <f>IF('[1]Cl Enr. sc (2)'!AE11=0,"",EnrlSC!AE11/'[1]Cl Enr. sc (2)'!AE11)</f>
        <v>1.4814814814814814</v>
      </c>
      <c r="AF11" s="72">
        <f>IF('[1]Cl Enr. sc (2)'!AF11=0,"",EnrlSC!AF11/'[1]Cl Enr. sc (2)'!AF11)</f>
        <v>1.3064516129032258</v>
      </c>
      <c r="AG11" s="72">
        <f>IF('[1]Cl Enr. sc (2)'!AG11=0,"",EnrlSC!AG11/'[1]Cl Enr. sc (2)'!AG11)</f>
        <v>1.2033898305084745</v>
      </c>
      <c r="AH11" s="72">
        <f>IF('[1]Cl Enr. sc (2)'!AH11=0,"",EnrlSC!AH11/'[1]Cl Enr. sc (2)'!AH11)</f>
        <v>1.2074468085106382</v>
      </c>
      <c r="AI11" s="72">
        <f>IF('[1]Cl Enr. sc (2)'!AI11=0,"",EnrlSC!AI11/'[1]Cl Enr. sc (2)'!AI11)</f>
        <v>1.2053726169844021</v>
      </c>
      <c r="AJ11" s="72">
        <f>IF('[1]Cl Enr. sc (2)'!AJ11=0,"",EnrlSC!AJ11/'[1]Cl Enr. sc (2)'!AJ11)</f>
        <v>1.1410967344423906</v>
      </c>
      <c r="AK11" s="72">
        <f>IF('[1]Cl Enr. sc (2)'!AK11=0,"",EnrlSC!AK11/'[1]Cl Enr. sc (2)'!AK11)</f>
        <v>1.0648714810281519</v>
      </c>
      <c r="AL11" s="72">
        <f>IF('[1]Cl Enr. sc (2)'!AL11=0,"",EnrlSC!AL11/'[1]Cl Enr. sc (2)'!AL11)</f>
        <v>1.1028553883942278</v>
      </c>
      <c r="AM11" s="72">
        <f>IF('[1]Cl Enr. sc (2)'!AM11=0,"",EnrlSC!AM11/'[1]Cl Enr. sc (2)'!AM11)</f>
        <v>1.1675977653631284</v>
      </c>
      <c r="AN11" s="72">
        <f>IF('[1]Cl Enr. sc (2)'!AN11=0,"",EnrlSC!AN11/'[1]Cl Enr. sc (2)'!AN11)</f>
        <v>0.8938547486033519</v>
      </c>
      <c r="AO11" s="72">
        <f>IF('[1]Cl Enr. sc (2)'!AO11=0,"",EnrlSC!AO11/'[1]Cl Enr. sc (2)'!AO11)</f>
        <v>1.0307262569832403</v>
      </c>
      <c r="AP11" s="72">
        <f>IF('[1]Cl Enr. sc (2)'!AP11=0,"",EnrlSC!AP11/'[1]Cl Enr. sc (2)'!AP11)</f>
        <v>1.288888888888889</v>
      </c>
      <c r="AQ11" s="72">
        <f>IF('[1]Cl Enr. sc (2)'!AQ11=0,"",EnrlSC!AQ11/'[1]Cl Enr. sc (2)'!AQ11)</f>
        <v>0.93382352941176472</v>
      </c>
      <c r="AR11" s="72">
        <f>IF('[1]Cl Enr. sc (2)'!AR11=0,"",EnrlSC!AR11/'[1]Cl Enr. sc (2)'!AR11)</f>
        <v>1.0752212389380531</v>
      </c>
      <c r="AS11" s="72">
        <f>IF('[1]Cl Enr. sc (2)'!AS11=0,"",EnrlSC!AS11/'[1]Cl Enr. sc (2)'!AS11)</f>
        <v>1.20817843866171</v>
      </c>
      <c r="AT11" s="72">
        <f>IF('[1]Cl Enr. sc (2)'!AT11=0,"",EnrlSC!AT11/'[1]Cl Enr. sc (2)'!AT11)</f>
        <v>0.91111111111111109</v>
      </c>
      <c r="AU11" s="72">
        <f>IF('[1]Cl Enr. sc (2)'!AU11=0,"",EnrlSC!AU11/'[1]Cl Enr. sc (2)'!AU11)</f>
        <v>1.047945205479452</v>
      </c>
      <c r="AV11" s="72">
        <f>IF('[1]Cl Enr. sc (2)'!AV11=0,"",EnrlSC!AV11/'[1]Cl Enr. sc (2)'!AV11)</f>
        <v>1.1506342494714588</v>
      </c>
      <c r="AW11" s="72">
        <f>IF('[1]Cl Enr. sc (2)'!AW11=0,"",EnrlSC!AW11/'[1]Cl Enr. sc (2)'!AW11)</f>
        <v>1.0400205233453053</v>
      </c>
      <c r="AX11" s="72">
        <f>IF('[1]Cl Enr. sc (2)'!AX11=0,"",EnrlSC!AX11/'[1]Cl Enr. sc (2)'!AX11)</f>
        <v>1.0945066388961209</v>
      </c>
      <c r="AY11" s="72">
        <f>IF('[1]Cl Enr. sc (2)'!AY11=0,"",EnrlSC!AY11/'[1]Cl Enr. sc (2)'!AY11)</f>
        <v>1.2</v>
      </c>
      <c r="AZ11" s="72">
        <f>IF('[1]Cl Enr. sc (2)'!AZ11=0,"",EnrlSC!AZ11/'[1]Cl Enr. sc (2)'!AZ11)</f>
        <v>1.0472440944881889</v>
      </c>
      <c r="BA11" s="72">
        <f>IF('[1]Cl Enr. sc (2)'!BA11=0,"",EnrlSC!BA11/'[1]Cl Enr. sc (2)'!BA11)</f>
        <v>1.1259541984732824</v>
      </c>
      <c r="BB11" s="72">
        <f>IF('[1]Cl Enr. sc (2)'!BB11=0,"",EnrlSC!BB11/'[1]Cl Enr. sc (2)'!BB11)</f>
        <v>0.71287128712871284</v>
      </c>
      <c r="BC11" s="72">
        <f>IF('[1]Cl Enr. sc (2)'!BC11=0,"",EnrlSC!BC11/'[1]Cl Enr. sc (2)'!BC11)</f>
        <v>0.64615384615384619</v>
      </c>
      <c r="BD11" s="72">
        <f>IF('[1]Cl Enr. sc (2)'!BD11=0,"",EnrlSC!BD11/'[1]Cl Enr. sc (2)'!BD11)</f>
        <v>0.67532467532467533</v>
      </c>
      <c r="BE11" s="72">
        <f>IF('[1]Cl Enr. sc (2)'!BE11=0,"",EnrlSC!BE11/'[1]Cl Enr. sc (2)'!BE11)</f>
        <v>0.99152542372881358</v>
      </c>
      <c r="BF11" s="72">
        <f>IF('[1]Cl Enr. sc (2)'!BF11=0,"",EnrlSC!BF11/'[1]Cl Enr. sc (2)'!BF11)</f>
        <v>0.8443579766536965</v>
      </c>
      <c r="BG11" s="72">
        <f>IF('[1]Cl Enr. sc (2)'!BG11=0,"",EnrlSC!BG11/'[1]Cl Enr. sc (2)'!BG11)</f>
        <v>0.9148073022312373</v>
      </c>
      <c r="BH11" s="72">
        <f>IF('[1]Cl Enr. sc (2)'!BH11=0,"",EnrlSC!BH11/'[1]Cl Enr. sc (2)'!BH11)</f>
        <v>1.1329887218045114</v>
      </c>
      <c r="BI11" s="72">
        <f>IF('[1]Cl Enr. sc (2)'!BI11=0,"",EnrlSC!BI11/'[1]Cl Enr. sc (2)'!BI11)</f>
        <v>1.0172257479601088</v>
      </c>
      <c r="BJ11" s="72">
        <f>IF('[1]Cl Enr. sc (2)'!BJ11=0,"",EnrlSC!BJ11/'[1]Cl Enr. sc (2)'!BJ11)</f>
        <v>1.0740655283802492</v>
      </c>
      <c r="BK11" s="72">
        <f>EnrlSC!BK11/'[1]Cl Enr. sc (2)'!BK11</f>
        <v>1.1329887218045114</v>
      </c>
      <c r="BL11" s="72">
        <f>EnrlSC!BL11/'[1]Cl Enr. sc (2)'!BL11</f>
        <v>1.0172257479601088</v>
      </c>
      <c r="BM11" s="72">
        <f>EnrlSC!BM11/'[1]Cl Enr. sc (2)'!BM11</f>
        <v>1.0740655283802492</v>
      </c>
    </row>
    <row r="12" spans="1:65" s="58" customFormat="1" ht="18.75" customHeight="1" x14ac:dyDescent="0.25">
      <c r="A12" s="35">
        <v>7</v>
      </c>
      <c r="B12" s="36" t="s">
        <v>21</v>
      </c>
      <c r="C12" s="72" t="str">
        <f>IF('[1]Cl Enr. sc (2)'!C12=0,"",EnrlSC!C12/'[1]Cl Enr. sc (2)'!C12)</f>
        <v/>
      </c>
      <c r="D12" s="72" t="str">
        <f>IF('[1]Cl Enr. sc (2)'!D12=0,"",EnrlSC!D12/'[1]Cl Enr. sc (2)'!D12)</f>
        <v/>
      </c>
      <c r="E12" s="72" t="str">
        <f>IF('[1]Cl Enr. sc (2)'!E12=0,"",EnrlSC!E12/'[1]Cl Enr. sc (2)'!E12)</f>
        <v/>
      </c>
      <c r="F12" s="72">
        <f>IF('[1]Cl Enr. sc (2)'!F12=0,"",EnrlSC!F12/'[1]Cl Enr. sc (2)'!F12)</f>
        <v>1</v>
      </c>
      <c r="G12" s="72">
        <f>IF('[1]Cl Enr. sc (2)'!G12=0,"",EnrlSC!G12/'[1]Cl Enr. sc (2)'!G12)</f>
        <v>1</v>
      </c>
      <c r="H12" s="72">
        <f>IF('[1]Cl Enr. sc (2)'!H12=0,"",EnrlSC!H12/'[1]Cl Enr. sc (2)'!H12)</f>
        <v>1</v>
      </c>
      <c r="I12" s="72">
        <f>IF('[1]Cl Enr. sc (2)'!I12=0,"",EnrlSC!I12/'[1]Cl Enr. sc (2)'!I12)</f>
        <v>1</v>
      </c>
      <c r="J12" s="72">
        <f>IF('[1]Cl Enr. sc (2)'!J12=0,"",EnrlSC!J12/'[1]Cl Enr. sc (2)'!J12)</f>
        <v>1</v>
      </c>
      <c r="K12" s="72">
        <f>IF('[1]Cl Enr. sc (2)'!K12=0,"",EnrlSC!K12/'[1]Cl Enr. sc (2)'!K12)</f>
        <v>1</v>
      </c>
      <c r="L12" s="72">
        <f>IF('[1]Cl Enr. sc (2)'!L12=0,"",EnrlSC!L12/'[1]Cl Enr. sc (2)'!L12)</f>
        <v>1</v>
      </c>
      <c r="M12" s="72">
        <f>IF('[1]Cl Enr. sc (2)'!M12=0,"",EnrlSC!M12/'[1]Cl Enr. sc (2)'!M12)</f>
        <v>1</v>
      </c>
      <c r="N12" s="72">
        <f>IF('[1]Cl Enr. sc (2)'!N12=0,"",EnrlSC!N12/'[1]Cl Enr. sc (2)'!N12)</f>
        <v>1</v>
      </c>
      <c r="O12" s="72">
        <f>IF('[1]Cl Enr. sc (2)'!O12=0,"",EnrlSC!O12/'[1]Cl Enr. sc (2)'!O12)</f>
        <v>1</v>
      </c>
      <c r="P12" s="72">
        <f>IF('[1]Cl Enr. sc (2)'!P12=0,"",EnrlSC!P12/'[1]Cl Enr. sc (2)'!P12)</f>
        <v>1</v>
      </c>
      <c r="Q12" s="72">
        <f>IF('[1]Cl Enr. sc (2)'!Q12=0,"",EnrlSC!Q12/'[1]Cl Enr. sc (2)'!Q12)</f>
        <v>1</v>
      </c>
      <c r="R12" s="72">
        <f>IF('[1]Cl Enr. sc (2)'!R12=0,"",EnrlSC!R12/'[1]Cl Enr. sc (2)'!R12)</f>
        <v>1</v>
      </c>
      <c r="S12" s="72">
        <f>IF('[1]Cl Enr. sc (2)'!S12=0,"",EnrlSC!S12/'[1]Cl Enr. sc (2)'!S12)</f>
        <v>1</v>
      </c>
      <c r="T12" s="72">
        <f>IF('[1]Cl Enr. sc (2)'!T12=0,"",EnrlSC!T12/'[1]Cl Enr. sc (2)'!T12)</f>
        <v>1</v>
      </c>
      <c r="U12" s="72">
        <f>IF('[1]Cl Enr. sc (2)'!U12=0,"",EnrlSC!U12/'[1]Cl Enr. sc (2)'!U12)</f>
        <v>1</v>
      </c>
      <c r="V12" s="72">
        <f>IF('[1]Cl Enr. sc (2)'!V12=0,"",EnrlSC!V12/'[1]Cl Enr. sc (2)'!V12)</f>
        <v>1</v>
      </c>
      <c r="W12" s="72">
        <f>IF('[1]Cl Enr. sc (2)'!W12=0,"",EnrlSC!W12/'[1]Cl Enr. sc (2)'!W12)</f>
        <v>1</v>
      </c>
      <c r="X12" s="72">
        <f>IF('[1]Cl Enr. sc (2)'!X12=0,"",EnrlSC!X12/'[1]Cl Enr. sc (2)'!X12)</f>
        <v>1</v>
      </c>
      <c r="Y12" s="72">
        <f>IF('[1]Cl Enr. sc (2)'!Y12=0,"",EnrlSC!Y12/'[1]Cl Enr. sc (2)'!Y12)</f>
        <v>1</v>
      </c>
      <c r="Z12" s="72">
        <f>IF('[1]Cl Enr. sc (2)'!Z12=0,"",EnrlSC!Z12/'[1]Cl Enr. sc (2)'!Z12)</f>
        <v>1</v>
      </c>
      <c r="AA12" s="72">
        <f>IF('[1]Cl Enr. sc (2)'!AA12=0,"",EnrlSC!AA12/'[1]Cl Enr. sc (2)'!AA12)</f>
        <v>1</v>
      </c>
      <c r="AB12" s="72">
        <f>IF('[1]Cl Enr. sc (2)'!AB12=0,"",EnrlSC!AB12/'[1]Cl Enr. sc (2)'!AB12)</f>
        <v>1</v>
      </c>
      <c r="AC12" s="72">
        <f>IF('[1]Cl Enr. sc (2)'!AC12=0,"",EnrlSC!AC12/'[1]Cl Enr. sc (2)'!AC12)</f>
        <v>1</v>
      </c>
      <c r="AD12" s="72">
        <f>IF('[1]Cl Enr. sc (2)'!AD12=0,"",EnrlSC!AD12/'[1]Cl Enr. sc (2)'!AD12)</f>
        <v>0.82347709173647743</v>
      </c>
      <c r="AE12" s="72">
        <f>IF('[1]Cl Enr. sc (2)'!AE12=0,"",EnrlSC!AE12/'[1]Cl Enr. sc (2)'!AE12)</f>
        <v>0.82462554546526712</v>
      </c>
      <c r="AF12" s="72">
        <f>IF('[1]Cl Enr. sc (2)'!AF12=0,"",EnrlSC!AF12/'[1]Cl Enr. sc (2)'!AF12)</f>
        <v>0.82395059627283884</v>
      </c>
      <c r="AG12" s="72">
        <f>IF('[1]Cl Enr. sc (2)'!AG12=0,"",EnrlSC!AG12/'[1]Cl Enr. sc (2)'!AG12)</f>
        <v>0.92672287956586696</v>
      </c>
      <c r="AH12" s="72">
        <f>IF('[1]Cl Enr. sc (2)'!AH12=0,"",EnrlSC!AH12/'[1]Cl Enr. sc (2)'!AH12)</f>
        <v>0.93794470526864893</v>
      </c>
      <c r="AI12" s="72">
        <f>IF('[1]Cl Enr. sc (2)'!AI12=0,"",EnrlSC!AI12/'[1]Cl Enr. sc (2)'!AI12)</f>
        <v>0.93178906514940274</v>
      </c>
      <c r="AJ12" s="72">
        <f>IF('[1]Cl Enr. sc (2)'!AJ12=0,"",EnrlSC!AJ12/'[1]Cl Enr. sc (2)'!AJ12)</f>
        <v>0.97545980515073782</v>
      </c>
      <c r="AK12" s="72">
        <f>IF('[1]Cl Enr. sc (2)'!AK12=0,"",EnrlSC!AK12/'[1]Cl Enr. sc (2)'!AK12)</f>
        <v>0.98144485553316407</v>
      </c>
      <c r="AL12" s="72">
        <f>IF('[1]Cl Enr. sc (2)'!AL12=0,"",EnrlSC!AL12/'[1]Cl Enr. sc (2)'!AL12)</f>
        <v>0.97833054522275453</v>
      </c>
      <c r="AM12" s="72">
        <f>IF('[1]Cl Enr. sc (2)'!AM12=0,"",EnrlSC!AM12/'[1]Cl Enr. sc (2)'!AM12)</f>
        <v>0.89963490235475729</v>
      </c>
      <c r="AN12" s="72">
        <f>IF('[1]Cl Enr. sc (2)'!AN12=0,"",EnrlSC!AN12/'[1]Cl Enr. sc (2)'!AN12)</f>
        <v>0.90980775269530023</v>
      </c>
      <c r="AO12" s="72">
        <f>IF('[1]Cl Enr. sc (2)'!AO12=0,"",EnrlSC!AO12/'[1]Cl Enr. sc (2)'!AO12)</f>
        <v>0.90383175955780748</v>
      </c>
      <c r="AP12" s="72">
        <f>IF('[1]Cl Enr. sc (2)'!AP12=0,"",EnrlSC!AP12/'[1]Cl Enr. sc (2)'!AP12)</f>
        <v>0.88157089127962918</v>
      </c>
      <c r="AQ12" s="72">
        <f>IF('[1]Cl Enr. sc (2)'!AQ12=0,"",EnrlSC!AQ12/'[1]Cl Enr. sc (2)'!AQ12)</f>
        <v>0.8725163467622864</v>
      </c>
      <c r="AR12" s="72">
        <f>IF('[1]Cl Enr. sc (2)'!AR12=0,"",EnrlSC!AR12/'[1]Cl Enr. sc (2)'!AR12)</f>
        <v>0.87787049169022824</v>
      </c>
      <c r="AS12" s="72">
        <f>IF('[1]Cl Enr. sc (2)'!AS12=0,"",EnrlSC!AS12/'[1]Cl Enr. sc (2)'!AS12)</f>
        <v>0.8913859672480362</v>
      </c>
      <c r="AT12" s="72">
        <f>IF('[1]Cl Enr. sc (2)'!AT12=0,"",EnrlSC!AT12/'[1]Cl Enr. sc (2)'!AT12)</f>
        <v>0.89292670816942288</v>
      </c>
      <c r="AU12" s="72">
        <f>IF('[1]Cl Enr. sc (2)'!AU12=0,"",EnrlSC!AU12/'[1]Cl Enr. sc (2)'!AU12)</f>
        <v>0.89201888983024258</v>
      </c>
      <c r="AV12" s="72">
        <f>IF('[1]Cl Enr. sc (2)'!AV12=0,"",EnrlSC!AV12/'[1]Cl Enr. sc (2)'!AV12)</f>
        <v>0.96052650248542093</v>
      </c>
      <c r="AW12" s="72">
        <f>IF('[1]Cl Enr. sc (2)'!AW12=0,"",EnrlSC!AW12/'[1]Cl Enr. sc (2)'!AW12)</f>
        <v>0.9690151344509873</v>
      </c>
      <c r="AX12" s="72">
        <f>IF('[1]Cl Enr. sc (2)'!AX12=0,"",EnrlSC!AX12/'[1]Cl Enr. sc (2)'!AX12)</f>
        <v>0.96450445469282098</v>
      </c>
      <c r="AY12" s="72">
        <f>IF('[1]Cl Enr. sc (2)'!AY12=0,"",EnrlSC!AY12/'[1]Cl Enr. sc (2)'!AY12)</f>
        <v>1.1888506406578696</v>
      </c>
      <c r="AZ12" s="72">
        <f>IF('[1]Cl Enr. sc (2)'!AZ12=0,"",EnrlSC!AZ12/'[1]Cl Enr. sc (2)'!AZ12)</f>
        <v>1.0396462147451757</v>
      </c>
      <c r="BA12" s="72">
        <f>IF('[1]Cl Enr. sc (2)'!BA12=0,"",EnrlSC!BA12/'[1]Cl Enr. sc (2)'!BA12)</f>
        <v>1.1238000215726458</v>
      </c>
      <c r="BB12" s="72">
        <f>IF('[1]Cl Enr. sc (2)'!BB12=0,"",EnrlSC!BB12/'[1]Cl Enr. sc (2)'!BB12)</f>
        <v>0.83224329627207327</v>
      </c>
      <c r="BC12" s="72">
        <f>IF('[1]Cl Enr. sc (2)'!BC12=0,"",EnrlSC!BC12/'[1]Cl Enr. sc (2)'!BC12)</f>
        <v>0.65010141987829617</v>
      </c>
      <c r="BD12" s="72">
        <f>IF('[1]Cl Enr. sc (2)'!BD12=0,"",EnrlSC!BD12/'[1]Cl Enr. sc (2)'!BD12)</f>
        <v>0.7480365725002931</v>
      </c>
      <c r="BE12" s="72">
        <f>IF('[1]Cl Enr. sc (2)'!BE12=0,"",EnrlSC!BE12/'[1]Cl Enr. sc (2)'!BE12)</f>
        <v>1.0222086389568052</v>
      </c>
      <c r="BF12" s="72">
        <f>IF('[1]Cl Enr. sc (2)'!BF12=0,"",EnrlSC!BF12/'[1]Cl Enr. sc (2)'!BF12)</f>
        <v>0.84726396193338338</v>
      </c>
      <c r="BG12" s="72">
        <f>IF('[1]Cl Enr. sc (2)'!BG12=0,"",EnrlSC!BG12/'[1]Cl Enr. sc (2)'!BG12)</f>
        <v>0.94372823278283335</v>
      </c>
      <c r="BH12" s="72">
        <f>IF('[1]Cl Enr. sc (2)'!BH12=0,"",EnrlSC!BH12/'[1]Cl Enr. sc (2)'!BH12)</f>
        <v>0.9657672083612836</v>
      </c>
      <c r="BI12" s="72">
        <f>IF('[1]Cl Enr. sc (2)'!BI12=0,"",EnrlSC!BI12/'[1]Cl Enr. sc (2)'!BI12)</f>
        <v>0.95940899256053824</v>
      </c>
      <c r="BJ12" s="72">
        <f>IF('[1]Cl Enr. sc (2)'!BJ12=0,"",EnrlSC!BJ12/'[1]Cl Enr. sc (2)'!BJ12)</f>
        <v>0.96279806873833618</v>
      </c>
      <c r="BK12" s="72">
        <f>EnrlSC!BK12/'[1]Cl Enr. sc (2)'!BK12</f>
        <v>0.9657672083612836</v>
      </c>
      <c r="BL12" s="72">
        <f>EnrlSC!BL12/'[1]Cl Enr. sc (2)'!BL12</f>
        <v>0.95940899256053824</v>
      </c>
      <c r="BM12" s="72">
        <f>EnrlSC!BM12/'[1]Cl Enr. sc (2)'!BM12</f>
        <v>0.96279806873833618</v>
      </c>
    </row>
    <row r="13" spans="1:65" s="58" customFormat="1" ht="18.75" customHeight="1" x14ac:dyDescent="0.25">
      <c r="A13" s="35">
        <v>8</v>
      </c>
      <c r="B13" s="36" t="s">
        <v>22</v>
      </c>
      <c r="C13" s="72">
        <f>IF('[1]Cl Enr. sc (2)'!C13=0,"",EnrlSC!C13/'[1]Cl Enr. sc (2)'!C13)</f>
        <v>0.8762796299337603</v>
      </c>
      <c r="D13" s="72">
        <f>IF('[1]Cl Enr. sc (2)'!D13=0,"",EnrlSC!D13/'[1]Cl Enr. sc (2)'!D13)</f>
        <v>0.87803430470651078</v>
      </c>
      <c r="E13" s="72">
        <f>IF('[1]Cl Enr. sc (2)'!E13=0,"",EnrlSC!E13/'[1]Cl Enr. sc (2)'!E13)</f>
        <v>0.87712154003872878</v>
      </c>
      <c r="F13" s="72">
        <f>IF('[1]Cl Enr. sc (2)'!F13=0,"",EnrlSC!F13/'[1]Cl Enr. sc (2)'!F13)</f>
        <v>0.83583747223400806</v>
      </c>
      <c r="G13" s="72">
        <f>IF('[1]Cl Enr. sc (2)'!G13=0,"",EnrlSC!G13/'[1]Cl Enr. sc (2)'!G13)</f>
        <v>0.83975540291506112</v>
      </c>
      <c r="H13" s="72">
        <f>IF('[1]Cl Enr. sc (2)'!H13=0,"",EnrlSC!H13/'[1]Cl Enr. sc (2)'!H13)</f>
        <v>0.83768664092460565</v>
      </c>
      <c r="I13" s="72">
        <f>IF('[1]Cl Enr. sc (2)'!I13=0,"",EnrlSC!I13/'[1]Cl Enr. sc (2)'!I13)</f>
        <v>0.8554540059347181</v>
      </c>
      <c r="J13" s="72">
        <f>IF('[1]Cl Enr. sc (2)'!J13=0,"",EnrlSC!J13/'[1]Cl Enr. sc (2)'!J13)</f>
        <v>0.84221428201543158</v>
      </c>
      <c r="K13" s="72">
        <f>IF('[1]Cl Enr. sc (2)'!K13=0,"",EnrlSC!K13/'[1]Cl Enr. sc (2)'!K13)</f>
        <v>0.84912132958500008</v>
      </c>
      <c r="L13" s="72">
        <f>IF('[1]Cl Enr. sc (2)'!L13=0,"",EnrlSC!L13/'[1]Cl Enr. sc (2)'!L13)</f>
        <v>0.90201788804133254</v>
      </c>
      <c r="M13" s="72">
        <f>IF('[1]Cl Enr. sc (2)'!M13=0,"",EnrlSC!M13/'[1]Cl Enr. sc (2)'!M13)</f>
        <v>0.88495986200490939</v>
      </c>
      <c r="N13" s="72">
        <f>IF('[1]Cl Enr. sc (2)'!N13=0,"",EnrlSC!N13/'[1]Cl Enr. sc (2)'!N13)</f>
        <v>0.89385190972553052</v>
      </c>
      <c r="O13" s="72">
        <f>IF('[1]Cl Enr. sc (2)'!O13=0,"",EnrlSC!O13/'[1]Cl Enr. sc (2)'!O13)</f>
        <v>0.87972760224069124</v>
      </c>
      <c r="P13" s="72">
        <f>IF('[1]Cl Enr. sc (2)'!P13=0,"",EnrlSC!P13/'[1]Cl Enr. sc (2)'!P13)</f>
        <v>0.87387476786549667</v>
      </c>
      <c r="Q13" s="72">
        <f>IF('[1]Cl Enr. sc (2)'!Q13=0,"",EnrlSC!Q13/'[1]Cl Enr. sc (2)'!Q13)</f>
        <v>0.8770199370409234</v>
      </c>
      <c r="R13" s="72">
        <f>IF('[1]Cl Enr. sc (2)'!R13=0,"",EnrlSC!R13/'[1]Cl Enr. sc (2)'!R13)</f>
        <v>0.96758323424494652</v>
      </c>
      <c r="S13" s="72">
        <f>IF('[1]Cl Enr. sc (2)'!S13=0,"",EnrlSC!S13/'[1]Cl Enr. sc (2)'!S13)</f>
        <v>0.95195271943135529</v>
      </c>
      <c r="T13" s="72">
        <f>IF('[1]Cl Enr. sc (2)'!T13=0,"",EnrlSC!T13/'[1]Cl Enr. sc (2)'!T13)</f>
        <v>0.96004927435808596</v>
      </c>
      <c r="U13" s="72">
        <f>IF('[1]Cl Enr. sc (2)'!U13=0,"",EnrlSC!U13/'[1]Cl Enr. sc (2)'!U13)</f>
        <v>0.88523235330541439</v>
      </c>
      <c r="V13" s="72">
        <f>IF('[1]Cl Enr. sc (2)'!V13=0,"",EnrlSC!V13/'[1]Cl Enr. sc (2)'!V13)</f>
        <v>0.87620843744666088</v>
      </c>
      <c r="W13" s="72">
        <f>IF('[1]Cl Enr. sc (2)'!W13=0,"",EnrlSC!W13/'[1]Cl Enr. sc (2)'!W13)</f>
        <v>0.8809497883280305</v>
      </c>
      <c r="X13" s="72">
        <f>IF('[1]Cl Enr. sc (2)'!X13=0,"",EnrlSC!X13/'[1]Cl Enr. sc (2)'!X13)</f>
        <v>0.85994821191126036</v>
      </c>
      <c r="Y13" s="72">
        <f>IF('[1]Cl Enr. sc (2)'!Y13=0,"",EnrlSC!Y13/'[1]Cl Enr. sc (2)'!Y13)</f>
        <v>0.93244526009365902</v>
      </c>
      <c r="Z13" s="72">
        <f>IF('[1]Cl Enr. sc (2)'!Z13=0,"",EnrlSC!Z13/'[1]Cl Enr. sc (2)'!Z13)</f>
        <v>0.89397933948742325</v>
      </c>
      <c r="AA13" s="72">
        <f>IF('[1]Cl Enr. sc (2)'!AA13=0,"",EnrlSC!AA13/'[1]Cl Enr. sc (2)'!AA13)</f>
        <v>0.82716948789372191</v>
      </c>
      <c r="AB13" s="72">
        <f>IF('[1]Cl Enr. sc (2)'!AB13=0,"",EnrlSC!AB13/'[1]Cl Enr. sc (2)'!AB13)</f>
        <v>0.87601774012047395</v>
      </c>
      <c r="AC13" s="72">
        <f>IF('[1]Cl Enr. sc (2)'!AC13=0,"",EnrlSC!AC13/'[1]Cl Enr. sc (2)'!AC13)</f>
        <v>0.84980028060383495</v>
      </c>
      <c r="AD13" s="72">
        <f>IF('[1]Cl Enr. sc (2)'!AD13=0,"",EnrlSC!AD13/'[1]Cl Enr. sc (2)'!AD13)</f>
        <v>0.84902737132036499</v>
      </c>
      <c r="AE13" s="72">
        <f>IF('[1]Cl Enr. sc (2)'!AE13=0,"",EnrlSC!AE13/'[1]Cl Enr. sc (2)'!AE13)</f>
        <v>0.90746825326347569</v>
      </c>
      <c r="AF13" s="72">
        <f>IF('[1]Cl Enr. sc (2)'!AF13=0,"",EnrlSC!AF13/'[1]Cl Enr. sc (2)'!AF13)</f>
        <v>0.87640178363448806</v>
      </c>
      <c r="AG13" s="72">
        <f>IF('[1]Cl Enr. sc (2)'!AG13=0,"",EnrlSC!AG13/'[1]Cl Enr. sc (2)'!AG13)</f>
        <v>0.84537543401720971</v>
      </c>
      <c r="AH13" s="72">
        <f>IF('[1]Cl Enr. sc (2)'!AH13=0,"",EnrlSC!AH13/'[1]Cl Enr. sc (2)'!AH13)</f>
        <v>0.90568019517508513</v>
      </c>
      <c r="AI13" s="72">
        <f>IF('[1]Cl Enr. sc (2)'!AI13=0,"",EnrlSC!AI13/'[1]Cl Enr. sc (2)'!AI13)</f>
        <v>0.87353941187157724</v>
      </c>
      <c r="AJ13" s="72">
        <f>IF('[1]Cl Enr. sc (2)'!AJ13=0,"",EnrlSC!AJ13/'[1]Cl Enr. sc (2)'!AJ13)</f>
        <v>0.87161449407505265</v>
      </c>
      <c r="AK13" s="72">
        <f>IF('[1]Cl Enr. sc (2)'!AK13=0,"",EnrlSC!AK13/'[1]Cl Enr. sc (2)'!AK13)</f>
        <v>0.88607804602065043</v>
      </c>
      <c r="AL13" s="72">
        <f>IF('[1]Cl Enr. sc (2)'!AL13=0,"",EnrlSC!AL13/'[1]Cl Enr. sc (2)'!AL13)</f>
        <v>0.87844162826285954</v>
      </c>
      <c r="AM13" s="72">
        <f>IF('[1]Cl Enr. sc (2)'!AM13=0,"",EnrlSC!AM13/'[1]Cl Enr. sc (2)'!AM13)</f>
        <v>0.92413568873956864</v>
      </c>
      <c r="AN13" s="72">
        <f>IF('[1]Cl Enr. sc (2)'!AN13=0,"",EnrlSC!AN13/'[1]Cl Enr. sc (2)'!AN13)</f>
        <v>0.86923179641746628</v>
      </c>
      <c r="AO13" s="72">
        <f>IF('[1]Cl Enr. sc (2)'!AO13=0,"",EnrlSC!AO13/'[1]Cl Enr. sc (2)'!AO13)</f>
        <v>0.89743280480224152</v>
      </c>
      <c r="AP13" s="72">
        <f>IF('[1]Cl Enr. sc (2)'!AP13=0,"",EnrlSC!AP13/'[1]Cl Enr. sc (2)'!AP13)</f>
        <v>0.948009815746787</v>
      </c>
      <c r="AQ13" s="72">
        <f>IF('[1]Cl Enr. sc (2)'!AQ13=0,"",EnrlSC!AQ13/'[1]Cl Enr. sc (2)'!AQ13)</f>
        <v>0.93181149747743264</v>
      </c>
      <c r="AR13" s="72">
        <f>IF('[1]Cl Enr. sc (2)'!AR13=0,"",EnrlSC!AR13/'[1]Cl Enr. sc (2)'!AR13)</f>
        <v>0.94025160640176841</v>
      </c>
      <c r="AS13" s="72">
        <f>IF('[1]Cl Enr. sc (2)'!AS13=0,"",EnrlSC!AS13/'[1]Cl Enr. sc (2)'!AS13)</f>
        <v>0.93523316062176165</v>
      </c>
      <c r="AT13" s="72">
        <f>IF('[1]Cl Enr. sc (2)'!AT13=0,"",EnrlSC!AT13/'[1]Cl Enr. sc (2)'!AT13)</f>
        <v>0.897859700689284</v>
      </c>
      <c r="AU13" s="72">
        <f>IF('[1]Cl Enr. sc (2)'!AU13=0,"",EnrlSC!AU13/'[1]Cl Enr. sc (2)'!AU13)</f>
        <v>0.91718398560503822</v>
      </c>
      <c r="AV13" s="72">
        <f>IF('[1]Cl Enr. sc (2)'!AV13=0,"",EnrlSC!AV13/'[1]Cl Enr. sc (2)'!AV13)</f>
        <v>0.88095663949715108</v>
      </c>
      <c r="AW13" s="72">
        <f>IF('[1]Cl Enr. sc (2)'!AW13=0,"",EnrlSC!AW13/'[1]Cl Enr. sc (2)'!AW13)</f>
        <v>0.88787373057011165</v>
      </c>
      <c r="AX13" s="72">
        <f>IF('[1]Cl Enr. sc (2)'!AX13=0,"",EnrlSC!AX13/'[1]Cl Enr. sc (2)'!AX13)</f>
        <v>0.88423295666805135</v>
      </c>
      <c r="AY13" s="72">
        <f>IF('[1]Cl Enr. sc (2)'!AY13=0,"",EnrlSC!AY13/'[1]Cl Enr. sc (2)'!AY13)</f>
        <v>1.0902370296701476</v>
      </c>
      <c r="AZ13" s="72">
        <f>IF('[1]Cl Enr. sc (2)'!AZ13=0,"",EnrlSC!AZ13/'[1]Cl Enr. sc (2)'!AZ13)</f>
        <v>1.1616093027203667</v>
      </c>
      <c r="BA13" s="72">
        <f>IF('[1]Cl Enr. sc (2)'!BA13=0,"",EnrlSC!BA13/'[1]Cl Enr. sc (2)'!BA13)</f>
        <v>1.1215381179273376</v>
      </c>
      <c r="BB13" s="72">
        <f>IF('[1]Cl Enr. sc (2)'!BB13=0,"",EnrlSC!BB13/'[1]Cl Enr. sc (2)'!BB13)</f>
        <v>1.1348985120332928</v>
      </c>
      <c r="BC13" s="72">
        <f>IF('[1]Cl Enr. sc (2)'!BC13=0,"",EnrlSC!BC13/'[1]Cl Enr. sc (2)'!BC13)</f>
        <v>1.2081847007530717</v>
      </c>
      <c r="BD13" s="72">
        <f>IF('[1]Cl Enr. sc (2)'!BD13=0,"",EnrlSC!BD13/'[1]Cl Enr. sc (2)'!BD13)</f>
        <v>1.1672982148724127</v>
      </c>
      <c r="BE13" s="72">
        <f>IF('[1]Cl Enr. sc (2)'!BE13=0,"",EnrlSC!BE13/'[1]Cl Enr. sc (2)'!BE13)</f>
        <v>1.1106837299590193</v>
      </c>
      <c r="BF13" s="72">
        <f>IF('[1]Cl Enr. sc (2)'!BF13=0,"",EnrlSC!BF13/'[1]Cl Enr. sc (2)'!BF13)</f>
        <v>1.1830982695956294</v>
      </c>
      <c r="BG13" s="72">
        <f>IF('[1]Cl Enr. sc (2)'!BG13=0,"",EnrlSC!BG13/'[1]Cl Enr. sc (2)'!BG13)</f>
        <v>1.1425595926868781</v>
      </c>
      <c r="BH13" s="72">
        <f>IF('[1]Cl Enr. sc (2)'!BH13=0,"",EnrlSC!BH13/'[1]Cl Enr. sc (2)'!BH13)</f>
        <v>0.89777161486221591</v>
      </c>
      <c r="BI13" s="72">
        <f>IF('[1]Cl Enr. sc (2)'!BI13=0,"",EnrlSC!BI13/'[1]Cl Enr. sc (2)'!BI13)</f>
        <v>0.90693130960479151</v>
      </c>
      <c r="BJ13" s="72">
        <f>IF('[1]Cl Enr. sc (2)'!BJ13=0,"",EnrlSC!BJ13/'[1]Cl Enr. sc (2)'!BJ13)</f>
        <v>0.90208896261288984</v>
      </c>
      <c r="BK13" s="72">
        <f>EnrlSC!BK13/'[1]Cl Enr. sc (2)'!BK13</f>
        <v>0.89726723443508161</v>
      </c>
      <c r="BL13" s="72">
        <f>EnrlSC!BL13/'[1]Cl Enr. sc (2)'!BL13</f>
        <v>0.90623029276847189</v>
      </c>
      <c r="BM13" s="72">
        <f>EnrlSC!BM13/'[1]Cl Enr. sc (2)'!BM13</f>
        <v>0.90149370871695578</v>
      </c>
    </row>
    <row r="14" spans="1:65" s="58" customFormat="1" ht="18.75" customHeight="1" x14ac:dyDescent="0.25">
      <c r="A14" s="35">
        <v>9</v>
      </c>
      <c r="B14" s="36" t="s">
        <v>23</v>
      </c>
      <c r="C14" s="72" t="str">
        <f>IF('[1]Cl Enr. sc (2)'!C14=0,"",EnrlSC!C14/'[1]Cl Enr. sc (2)'!C14)</f>
        <v/>
      </c>
      <c r="D14" s="72" t="str">
        <f>IF('[1]Cl Enr. sc (2)'!D14=0,"",EnrlSC!D14/'[1]Cl Enr. sc (2)'!D14)</f>
        <v/>
      </c>
      <c r="E14" s="72" t="str">
        <f>IF('[1]Cl Enr. sc (2)'!E14=0,"",EnrlSC!E14/'[1]Cl Enr. sc (2)'!E14)</f>
        <v/>
      </c>
      <c r="F14" s="72">
        <f>IF('[1]Cl Enr. sc (2)'!F14=0,"",EnrlSC!F14/'[1]Cl Enr. sc (2)'!F14)</f>
        <v>0.9846269216347957</v>
      </c>
      <c r="G14" s="72">
        <f>IF('[1]Cl Enr. sc (2)'!G14=0,"",EnrlSC!G14/'[1]Cl Enr. sc (2)'!G14)</f>
        <v>0.97539748953974892</v>
      </c>
      <c r="H14" s="72">
        <f>IF('[1]Cl Enr. sc (2)'!H14=0,"",EnrlSC!H14/'[1]Cl Enr. sc (2)'!H14)</f>
        <v>0.98010602831065197</v>
      </c>
      <c r="I14" s="72">
        <f>IF('[1]Cl Enr. sc (2)'!I14=0,"",EnrlSC!I14/'[1]Cl Enr. sc (2)'!I14)</f>
        <v>1.0318617826891794</v>
      </c>
      <c r="J14" s="72">
        <f>IF('[1]Cl Enr. sc (2)'!J14=0,"",EnrlSC!J14/'[1]Cl Enr. sc (2)'!J14)</f>
        <v>1.0359463731631637</v>
      </c>
      <c r="K14" s="72">
        <f>IF('[1]Cl Enr. sc (2)'!K14=0,"",EnrlSC!K14/'[1]Cl Enr. sc (2)'!K14)</f>
        <v>1.0338604331385355</v>
      </c>
      <c r="L14" s="72">
        <f>IF('[1]Cl Enr. sc (2)'!L14=0,"",EnrlSC!L14/'[1]Cl Enr. sc (2)'!L14)</f>
        <v>0.99697648376259795</v>
      </c>
      <c r="M14" s="72">
        <f>IF('[1]Cl Enr. sc (2)'!M14=0,"",EnrlSC!M14/'[1]Cl Enr. sc (2)'!M14)</f>
        <v>0.9962083649302923</v>
      </c>
      <c r="N14" s="72">
        <f>IF('[1]Cl Enr. sc (2)'!N14=0,"",EnrlSC!N14/'[1]Cl Enr. sc (2)'!N14)</f>
        <v>0.99660029140359396</v>
      </c>
      <c r="O14" s="72">
        <f>IF('[1]Cl Enr. sc (2)'!O14=0,"",EnrlSC!O14/'[1]Cl Enr. sc (2)'!O14)</f>
        <v>0.96018055779461553</v>
      </c>
      <c r="P14" s="72">
        <f>IF('[1]Cl Enr. sc (2)'!P14=0,"",EnrlSC!P14/'[1]Cl Enr. sc (2)'!P14)</f>
        <v>0.97644368210405941</v>
      </c>
      <c r="Q14" s="72">
        <f>IF('[1]Cl Enr. sc (2)'!Q14=0,"",EnrlSC!Q14/'[1]Cl Enr. sc (2)'!Q14)</f>
        <v>0.96806005706529263</v>
      </c>
      <c r="R14" s="72">
        <f>IF('[1]Cl Enr. sc (2)'!R14=0,"",EnrlSC!R14/'[1]Cl Enr. sc (2)'!R14)</f>
        <v>0.99741796664873583</v>
      </c>
      <c r="S14" s="72">
        <f>IF('[1]Cl Enr. sc (2)'!S14=0,"",EnrlSC!S14/'[1]Cl Enr. sc (2)'!S14)</f>
        <v>0.99706846007932404</v>
      </c>
      <c r="T14" s="72">
        <f>IF('[1]Cl Enr. sc (2)'!T14=0,"",EnrlSC!T14/'[1]Cl Enr. sc (2)'!T14)</f>
        <v>0.99724900658571147</v>
      </c>
      <c r="U14" s="72">
        <f>IF('[1]Cl Enr. sc (2)'!U14=0,"",EnrlSC!U14/'[1]Cl Enr. sc (2)'!U14)</f>
        <v>0.99386161323794442</v>
      </c>
      <c r="V14" s="72">
        <f>IF('[1]Cl Enr. sc (2)'!V14=0,"",EnrlSC!V14/'[1]Cl Enr. sc (2)'!V14)</f>
        <v>0.99592122799761018</v>
      </c>
      <c r="W14" s="72">
        <f>IF('[1]Cl Enr. sc (2)'!W14=0,"",EnrlSC!W14/'[1]Cl Enr. sc (2)'!W14)</f>
        <v>0.99486536275624193</v>
      </c>
      <c r="X14" s="72">
        <f>IF('[1]Cl Enr. sc (2)'!X14=0,"",EnrlSC!X14/'[1]Cl Enr. sc (2)'!X14)</f>
        <v>0.92264006139677668</v>
      </c>
      <c r="Y14" s="72">
        <f>IF('[1]Cl Enr. sc (2)'!Y14=0,"",EnrlSC!Y14/'[1]Cl Enr. sc (2)'!Y14)</f>
        <v>0.9144299906690817</v>
      </c>
      <c r="Z14" s="72">
        <f>IF('[1]Cl Enr. sc (2)'!Z14=0,"",EnrlSC!Z14/'[1]Cl Enr. sc (2)'!Z14)</f>
        <v>0.91867916534265437</v>
      </c>
      <c r="AA14" s="72">
        <f>IF('[1]Cl Enr. sc (2)'!AA14=0,"",EnrlSC!AA14/'[1]Cl Enr. sc (2)'!AA14)</f>
        <v>1.0398187633262259</v>
      </c>
      <c r="AB14" s="72">
        <f>IF('[1]Cl Enr. sc (2)'!AB14=0,"",EnrlSC!AB14/'[1]Cl Enr. sc (2)'!AB14)</f>
        <v>1.0546037296037296</v>
      </c>
      <c r="AC14" s="72">
        <f>IF('[1]Cl Enr. sc (2)'!AC14=0,"",EnrlSC!AC14/'[1]Cl Enr. sc (2)'!AC14)</f>
        <v>1.0468819599109132</v>
      </c>
      <c r="AD14" s="72">
        <f>IF('[1]Cl Enr. sc (2)'!AD14=0,"",EnrlSC!AD14/'[1]Cl Enr. sc (2)'!AD14)</f>
        <v>1.0296292762059258</v>
      </c>
      <c r="AE14" s="72">
        <f>IF('[1]Cl Enr. sc (2)'!AE14=0,"",EnrlSC!AE14/'[1]Cl Enr. sc (2)'!AE14)</f>
        <v>1.0022730795061219</v>
      </c>
      <c r="AF14" s="72">
        <f>IF('[1]Cl Enr. sc (2)'!AF14=0,"",EnrlSC!AF14/'[1]Cl Enr. sc (2)'!AF14)</f>
        <v>1.0164946919337237</v>
      </c>
      <c r="AG14" s="72">
        <f>IF('[1]Cl Enr. sc (2)'!AG14=0,"",EnrlSC!AG14/'[1]Cl Enr. sc (2)'!AG14)</f>
        <v>0.99757019438444927</v>
      </c>
      <c r="AH14" s="72">
        <f>IF('[1]Cl Enr. sc (2)'!AH14=0,"",EnrlSC!AH14/'[1]Cl Enr. sc (2)'!AH14)</f>
        <v>0.9894402221572639</v>
      </c>
      <c r="AI14" s="72">
        <f>IF('[1]Cl Enr. sc (2)'!AI14=0,"",EnrlSC!AI14/'[1]Cl Enr. sc (2)'!AI14)</f>
        <v>0.9936666666666667</v>
      </c>
      <c r="AJ14" s="72">
        <f>IF('[1]Cl Enr. sc (2)'!AJ14=0,"",EnrlSC!AJ14/'[1]Cl Enr. sc (2)'!AJ14)</f>
        <v>0.99531889218201952</v>
      </c>
      <c r="AK14" s="72">
        <f>IF('[1]Cl Enr. sc (2)'!AK14=0,"",EnrlSC!AK14/'[1]Cl Enr. sc (2)'!AK14)</f>
        <v>0.99341901080608297</v>
      </c>
      <c r="AL14" s="72">
        <f>IF('[1]Cl Enr. sc (2)'!AL14=0,"",EnrlSC!AL14/'[1]Cl Enr. sc (2)'!AL14)</f>
        <v>0.99439832394024419</v>
      </c>
      <c r="AM14" s="72">
        <f>IF('[1]Cl Enr. sc (2)'!AM14=0,"",EnrlSC!AM14/'[1]Cl Enr. sc (2)'!AM14)</f>
        <v>1.2053789731051345</v>
      </c>
      <c r="AN14" s="72">
        <f>IF('[1]Cl Enr. sc (2)'!AN14=0,"",EnrlSC!AN14/'[1]Cl Enr. sc (2)'!AN14)</f>
        <v>1.1914781693845344</v>
      </c>
      <c r="AO14" s="72">
        <f>IF('[1]Cl Enr. sc (2)'!AO14=0,"",EnrlSC!AO14/'[1]Cl Enr. sc (2)'!AO14)</f>
        <v>1.198581560283688</v>
      </c>
      <c r="AP14" s="72">
        <f>IF('[1]Cl Enr. sc (2)'!AP14=0,"",EnrlSC!AP14/'[1]Cl Enr. sc (2)'!AP14)</f>
        <v>1.1337392707798402</v>
      </c>
      <c r="AQ14" s="72">
        <f>IF('[1]Cl Enr. sc (2)'!AQ14=0,"",EnrlSC!AQ14/'[1]Cl Enr. sc (2)'!AQ14)</f>
        <v>1.1318512840168646</v>
      </c>
      <c r="AR14" s="72">
        <f>IF('[1]Cl Enr. sc (2)'!AR14=0,"",EnrlSC!AR14/'[1]Cl Enr. sc (2)'!AR14)</f>
        <v>1.1328160143949617</v>
      </c>
      <c r="AS14" s="72">
        <f>IF('[1]Cl Enr. sc (2)'!AS14=0,"",EnrlSC!AS14/'[1]Cl Enr. sc (2)'!AS14)</f>
        <v>1.1699168391618548</v>
      </c>
      <c r="AT14" s="72">
        <f>IF('[1]Cl Enr. sc (2)'!AT14=0,"",EnrlSC!AT14/'[1]Cl Enr. sc (2)'!AT14)</f>
        <v>1.1619611414693383</v>
      </c>
      <c r="AU14" s="72">
        <f>IF('[1]Cl Enr. sc (2)'!AU14=0,"",EnrlSC!AU14/'[1]Cl Enr. sc (2)'!AU14)</f>
        <v>1.1660264618011096</v>
      </c>
      <c r="AV14" s="72">
        <f>IF('[1]Cl Enr. sc (2)'!AV14=0,"",EnrlSC!AV14/'[1]Cl Enr. sc (2)'!AV14)</f>
        <v>1.0222756733723564</v>
      </c>
      <c r="AW14" s="72">
        <f>IF('[1]Cl Enr. sc (2)'!AW14=0,"",EnrlSC!AW14/'[1]Cl Enr. sc (2)'!AW14)</f>
        <v>1.0198365492136756</v>
      </c>
      <c r="AX14" s="72">
        <f>IF('[1]Cl Enr. sc (2)'!AX14=0,"",EnrlSC!AX14/'[1]Cl Enr. sc (2)'!AX14)</f>
        <v>1.0210921265296697</v>
      </c>
      <c r="AY14" s="72">
        <f>IF('[1]Cl Enr. sc (2)'!AY14=0,"",EnrlSC!AY14/'[1]Cl Enr. sc (2)'!AY14)</f>
        <v>1.2376999392589594</v>
      </c>
      <c r="AZ14" s="72">
        <f>IF('[1]Cl Enr. sc (2)'!AZ14=0,"",EnrlSC!AZ14/'[1]Cl Enr. sc (2)'!AZ14)</f>
        <v>1.2063987934934828</v>
      </c>
      <c r="BA14" s="72">
        <f>IF('[1]Cl Enr. sc (2)'!BA14=0,"",EnrlSC!BA14/'[1]Cl Enr. sc (2)'!BA14)</f>
        <v>1.2225353582798393</v>
      </c>
      <c r="BB14" s="72">
        <f>IF('[1]Cl Enr. sc (2)'!BB14=0,"",EnrlSC!BB14/'[1]Cl Enr. sc (2)'!BB14)</f>
        <v>1.0849873889680886</v>
      </c>
      <c r="BC14" s="72">
        <f>IF('[1]Cl Enr. sc (2)'!BC14=0,"",EnrlSC!BC14/'[1]Cl Enr. sc (2)'!BC14)</f>
        <v>1.050297584315556</v>
      </c>
      <c r="BD14" s="72">
        <f>IF('[1]Cl Enr. sc (2)'!BD14=0,"",EnrlSC!BD14/'[1]Cl Enr. sc (2)'!BD14)</f>
        <v>1.0681818181818181</v>
      </c>
      <c r="BE14" s="72">
        <f>IF('[1]Cl Enr. sc (2)'!BE14=0,"",EnrlSC!BE14/'[1]Cl Enr. sc (2)'!BE14)</f>
        <v>1.1643943780596937</v>
      </c>
      <c r="BF14" s="72">
        <f>IF('[1]Cl Enr. sc (2)'!BF14=0,"",EnrlSC!BF14/'[1]Cl Enr. sc (2)'!BF14)</f>
        <v>1.1314698633206364</v>
      </c>
      <c r="BG14" s="72">
        <f>IF('[1]Cl Enr. sc (2)'!BG14=0,"",EnrlSC!BG14/'[1]Cl Enr. sc (2)'!BG14)</f>
        <v>1.1484436484029417</v>
      </c>
      <c r="BH14" s="72">
        <f>IF('[1]Cl Enr. sc (2)'!BH14=0,"",EnrlSC!BH14/'[1]Cl Enr. sc (2)'!BH14)</f>
        <v>1.035955876019113</v>
      </c>
      <c r="BI14" s="72">
        <f>IF('[1]Cl Enr. sc (2)'!BI14=0,"",EnrlSC!BI14/'[1]Cl Enr. sc (2)'!BI14)</f>
        <v>1.0305523293328172</v>
      </c>
      <c r="BJ14" s="72">
        <f>IF('[1]Cl Enr. sc (2)'!BJ14=0,"",EnrlSC!BJ14/'[1]Cl Enr. sc (2)'!BJ14)</f>
        <v>1.0333342898658855</v>
      </c>
      <c r="BK14" s="72">
        <f>EnrlSC!BK14/'[1]Cl Enr. sc (2)'!BK14</f>
        <v>1.035955876019113</v>
      </c>
      <c r="BL14" s="72">
        <f>EnrlSC!BL14/'[1]Cl Enr. sc (2)'!BL14</f>
        <v>1.0305523293328172</v>
      </c>
      <c r="BM14" s="72">
        <f>EnrlSC!BM14/'[1]Cl Enr. sc (2)'!BM14</f>
        <v>1.0333342898658855</v>
      </c>
    </row>
    <row r="15" spans="1:65" s="58" customFormat="1" ht="18.75" customHeight="1" x14ac:dyDescent="0.25">
      <c r="A15" s="35">
        <v>10</v>
      </c>
      <c r="B15" s="36" t="s">
        <v>24</v>
      </c>
      <c r="C15" s="72">
        <f>IF('[1]Cl Enr. sc (2)'!C15=0,"",EnrlSC!C15/'[1]Cl Enr. sc (2)'!C15)</f>
        <v>1</v>
      </c>
      <c r="D15" s="72">
        <f>IF('[1]Cl Enr. sc (2)'!D15=0,"",EnrlSC!D15/'[1]Cl Enr. sc (2)'!D15)</f>
        <v>1</v>
      </c>
      <c r="E15" s="72">
        <f>IF('[1]Cl Enr. sc (2)'!E15=0,"",EnrlSC!E15/'[1]Cl Enr. sc (2)'!E15)</f>
        <v>1</v>
      </c>
      <c r="F15" s="72">
        <f>IF('[1]Cl Enr. sc (2)'!F15=0,"",EnrlSC!F15/'[1]Cl Enr. sc (2)'!F15)</f>
        <v>1</v>
      </c>
      <c r="G15" s="72">
        <f>IF('[1]Cl Enr. sc (2)'!G15=0,"",EnrlSC!G15/'[1]Cl Enr. sc (2)'!G15)</f>
        <v>1</v>
      </c>
      <c r="H15" s="72">
        <f>IF('[1]Cl Enr. sc (2)'!H15=0,"",EnrlSC!H15/'[1]Cl Enr. sc (2)'!H15)</f>
        <v>1</v>
      </c>
      <c r="I15" s="72">
        <f>IF('[1]Cl Enr. sc (2)'!I15=0,"",EnrlSC!I15/'[1]Cl Enr. sc (2)'!I15)</f>
        <v>1</v>
      </c>
      <c r="J15" s="72">
        <f>IF('[1]Cl Enr. sc (2)'!J15=0,"",EnrlSC!J15/'[1]Cl Enr. sc (2)'!J15)</f>
        <v>1</v>
      </c>
      <c r="K15" s="72">
        <f>IF('[1]Cl Enr. sc (2)'!K15=0,"",EnrlSC!K15/'[1]Cl Enr. sc (2)'!K15)</f>
        <v>1</v>
      </c>
      <c r="L15" s="72">
        <f>IF('[1]Cl Enr. sc (2)'!L15=0,"",EnrlSC!L15/'[1]Cl Enr. sc (2)'!L15)</f>
        <v>1</v>
      </c>
      <c r="M15" s="72">
        <f>IF('[1]Cl Enr. sc (2)'!M15=0,"",EnrlSC!M15/'[1]Cl Enr. sc (2)'!M15)</f>
        <v>1</v>
      </c>
      <c r="N15" s="72">
        <f>IF('[1]Cl Enr. sc (2)'!N15=0,"",EnrlSC!N15/'[1]Cl Enr. sc (2)'!N15)</f>
        <v>1</v>
      </c>
      <c r="O15" s="72">
        <f>IF('[1]Cl Enr. sc (2)'!O15=0,"",EnrlSC!O15/'[1]Cl Enr. sc (2)'!O15)</f>
        <v>1</v>
      </c>
      <c r="P15" s="72">
        <f>IF('[1]Cl Enr. sc (2)'!P15=0,"",EnrlSC!P15/'[1]Cl Enr. sc (2)'!P15)</f>
        <v>1</v>
      </c>
      <c r="Q15" s="72">
        <f>IF('[1]Cl Enr. sc (2)'!Q15=0,"",EnrlSC!Q15/'[1]Cl Enr. sc (2)'!Q15)</f>
        <v>1</v>
      </c>
      <c r="R15" s="72">
        <f>IF('[1]Cl Enr. sc (2)'!R15=0,"",EnrlSC!R15/'[1]Cl Enr. sc (2)'!R15)</f>
        <v>1</v>
      </c>
      <c r="S15" s="72">
        <f>IF('[1]Cl Enr. sc (2)'!S15=0,"",EnrlSC!S15/'[1]Cl Enr. sc (2)'!S15)</f>
        <v>1</v>
      </c>
      <c r="T15" s="72">
        <f>IF('[1]Cl Enr. sc (2)'!T15=0,"",EnrlSC!T15/'[1]Cl Enr. sc (2)'!T15)</f>
        <v>1</v>
      </c>
      <c r="U15" s="72">
        <f>IF('[1]Cl Enr. sc (2)'!U15=0,"",EnrlSC!U15/'[1]Cl Enr. sc (2)'!U15)</f>
        <v>1</v>
      </c>
      <c r="V15" s="72">
        <f>IF('[1]Cl Enr. sc (2)'!V15=0,"",EnrlSC!V15/'[1]Cl Enr. sc (2)'!V15)</f>
        <v>1</v>
      </c>
      <c r="W15" s="72">
        <f>IF('[1]Cl Enr. sc (2)'!W15=0,"",EnrlSC!W15/'[1]Cl Enr. sc (2)'!W15)</f>
        <v>1</v>
      </c>
      <c r="X15" s="72">
        <f>IF('[1]Cl Enr. sc (2)'!X15=0,"",EnrlSC!X15/'[1]Cl Enr. sc (2)'!X15)</f>
        <v>1</v>
      </c>
      <c r="Y15" s="72">
        <f>IF('[1]Cl Enr. sc (2)'!Y15=0,"",EnrlSC!Y15/'[1]Cl Enr. sc (2)'!Y15)</f>
        <v>1</v>
      </c>
      <c r="Z15" s="72">
        <f>IF('[1]Cl Enr. sc (2)'!Z15=0,"",EnrlSC!Z15/'[1]Cl Enr. sc (2)'!Z15)</f>
        <v>1</v>
      </c>
      <c r="AA15" s="72">
        <f>IF('[1]Cl Enr. sc (2)'!AA15=0,"",EnrlSC!AA15/'[1]Cl Enr. sc (2)'!AA15)</f>
        <v>1</v>
      </c>
      <c r="AB15" s="72">
        <f>IF('[1]Cl Enr. sc (2)'!AB15=0,"",EnrlSC!AB15/'[1]Cl Enr. sc (2)'!AB15)</f>
        <v>1</v>
      </c>
      <c r="AC15" s="72">
        <f>IF('[1]Cl Enr. sc (2)'!AC15=0,"",EnrlSC!AC15/'[1]Cl Enr. sc (2)'!AC15)</f>
        <v>1</v>
      </c>
      <c r="AD15" s="72">
        <f>IF('[1]Cl Enr. sc (2)'!AD15=0,"",EnrlSC!AD15/'[1]Cl Enr. sc (2)'!AD15)</f>
        <v>1</v>
      </c>
      <c r="AE15" s="72">
        <f>IF('[1]Cl Enr. sc (2)'!AE15=0,"",EnrlSC!AE15/'[1]Cl Enr. sc (2)'!AE15)</f>
        <v>1</v>
      </c>
      <c r="AF15" s="72">
        <f>IF('[1]Cl Enr. sc (2)'!AF15=0,"",EnrlSC!AF15/'[1]Cl Enr. sc (2)'!AF15)</f>
        <v>1</v>
      </c>
      <c r="AG15" s="72">
        <f>IF('[1]Cl Enr. sc (2)'!AG15=0,"",EnrlSC!AG15/'[1]Cl Enr. sc (2)'!AG15)</f>
        <v>1</v>
      </c>
      <c r="AH15" s="72">
        <f>IF('[1]Cl Enr. sc (2)'!AH15=0,"",EnrlSC!AH15/'[1]Cl Enr. sc (2)'!AH15)</f>
        <v>1</v>
      </c>
      <c r="AI15" s="72">
        <f>IF('[1]Cl Enr. sc (2)'!AI15=0,"",EnrlSC!AI15/'[1]Cl Enr. sc (2)'!AI15)</f>
        <v>1</v>
      </c>
      <c r="AJ15" s="72">
        <f>IF('[1]Cl Enr. sc (2)'!AJ15=0,"",EnrlSC!AJ15/'[1]Cl Enr. sc (2)'!AJ15)</f>
        <v>1</v>
      </c>
      <c r="AK15" s="72">
        <f>IF('[1]Cl Enr. sc (2)'!AK15=0,"",EnrlSC!AK15/'[1]Cl Enr. sc (2)'!AK15)</f>
        <v>1</v>
      </c>
      <c r="AL15" s="72">
        <f>IF('[1]Cl Enr. sc (2)'!AL15=0,"",EnrlSC!AL15/'[1]Cl Enr. sc (2)'!AL15)</f>
        <v>1</v>
      </c>
      <c r="AM15" s="72">
        <f>IF('[1]Cl Enr. sc (2)'!AM15=0,"",EnrlSC!AM15/'[1]Cl Enr. sc (2)'!AM15)</f>
        <v>1</v>
      </c>
      <c r="AN15" s="72">
        <f>IF('[1]Cl Enr. sc (2)'!AN15=0,"",EnrlSC!AN15/'[1]Cl Enr. sc (2)'!AN15)</f>
        <v>1</v>
      </c>
      <c r="AO15" s="72">
        <f>IF('[1]Cl Enr. sc (2)'!AO15=0,"",EnrlSC!AO15/'[1]Cl Enr. sc (2)'!AO15)</f>
        <v>1</v>
      </c>
      <c r="AP15" s="72">
        <f>IF('[1]Cl Enr. sc (2)'!AP15=0,"",EnrlSC!AP15/'[1]Cl Enr. sc (2)'!AP15)</f>
        <v>1</v>
      </c>
      <c r="AQ15" s="72">
        <f>IF('[1]Cl Enr. sc (2)'!AQ15=0,"",EnrlSC!AQ15/'[1]Cl Enr. sc (2)'!AQ15)</f>
        <v>1</v>
      </c>
      <c r="AR15" s="72">
        <f>IF('[1]Cl Enr. sc (2)'!AR15=0,"",EnrlSC!AR15/'[1]Cl Enr. sc (2)'!AR15)</f>
        <v>1</v>
      </c>
      <c r="AS15" s="72">
        <f>IF('[1]Cl Enr. sc (2)'!AS15=0,"",EnrlSC!AS15/'[1]Cl Enr. sc (2)'!AS15)</f>
        <v>1</v>
      </c>
      <c r="AT15" s="72">
        <f>IF('[1]Cl Enr. sc (2)'!AT15=0,"",EnrlSC!AT15/'[1]Cl Enr. sc (2)'!AT15)</f>
        <v>1</v>
      </c>
      <c r="AU15" s="72">
        <f>IF('[1]Cl Enr. sc (2)'!AU15=0,"",EnrlSC!AU15/'[1]Cl Enr. sc (2)'!AU15)</f>
        <v>1</v>
      </c>
      <c r="AV15" s="72">
        <f>IF('[1]Cl Enr. sc (2)'!AV15=0,"",EnrlSC!AV15/'[1]Cl Enr. sc (2)'!AV15)</f>
        <v>1</v>
      </c>
      <c r="AW15" s="72">
        <f>IF('[1]Cl Enr. sc (2)'!AW15=0,"",EnrlSC!AW15/'[1]Cl Enr. sc (2)'!AW15)</f>
        <v>1</v>
      </c>
      <c r="AX15" s="72">
        <f>IF('[1]Cl Enr. sc (2)'!AX15=0,"",EnrlSC!AX15/'[1]Cl Enr. sc (2)'!AX15)</f>
        <v>1</v>
      </c>
      <c r="AY15" s="72">
        <f>IF('[1]Cl Enr. sc (2)'!AY15=0,"",EnrlSC!AY15/'[1]Cl Enr. sc (2)'!AY15)</f>
        <v>1</v>
      </c>
      <c r="AZ15" s="72">
        <f>IF('[1]Cl Enr. sc (2)'!AZ15=0,"",EnrlSC!AZ15/'[1]Cl Enr. sc (2)'!AZ15)</f>
        <v>1</v>
      </c>
      <c r="BA15" s="72">
        <f>IF('[1]Cl Enr. sc (2)'!BA15=0,"",EnrlSC!BA15/'[1]Cl Enr. sc (2)'!BA15)</f>
        <v>1</v>
      </c>
      <c r="BB15" s="72">
        <f>IF('[1]Cl Enr. sc (2)'!BB15=0,"",EnrlSC!BB15/'[1]Cl Enr. sc (2)'!BB15)</f>
        <v>1</v>
      </c>
      <c r="BC15" s="72">
        <f>IF('[1]Cl Enr. sc (2)'!BC15=0,"",EnrlSC!BC15/'[1]Cl Enr. sc (2)'!BC15)</f>
        <v>1</v>
      </c>
      <c r="BD15" s="72">
        <f>IF('[1]Cl Enr. sc (2)'!BD15=0,"",EnrlSC!BD15/'[1]Cl Enr. sc (2)'!BD15)</f>
        <v>1</v>
      </c>
      <c r="BE15" s="72">
        <f>IF('[1]Cl Enr. sc (2)'!BE15=0,"",EnrlSC!BE15/'[1]Cl Enr. sc (2)'!BE15)</f>
        <v>1</v>
      </c>
      <c r="BF15" s="72">
        <f>IF('[1]Cl Enr. sc (2)'!BF15=0,"",EnrlSC!BF15/'[1]Cl Enr. sc (2)'!BF15)</f>
        <v>1</v>
      </c>
      <c r="BG15" s="72">
        <f>IF('[1]Cl Enr. sc (2)'!BG15=0,"",EnrlSC!BG15/'[1]Cl Enr. sc (2)'!BG15)</f>
        <v>1</v>
      </c>
      <c r="BH15" s="72">
        <f>IF('[1]Cl Enr. sc (2)'!BH15=0,"",EnrlSC!BH15/'[1]Cl Enr. sc (2)'!BH15)</f>
        <v>1</v>
      </c>
      <c r="BI15" s="72">
        <f>IF('[1]Cl Enr. sc (2)'!BI15=0,"",EnrlSC!BI15/'[1]Cl Enr. sc (2)'!BI15)</f>
        <v>1</v>
      </c>
      <c r="BJ15" s="72">
        <f>IF('[1]Cl Enr. sc (2)'!BJ15=0,"",EnrlSC!BJ15/'[1]Cl Enr. sc (2)'!BJ15)</f>
        <v>1</v>
      </c>
      <c r="BK15" s="72">
        <f>EnrlSC!BK15/'[1]Cl Enr. sc (2)'!BK15</f>
        <v>1</v>
      </c>
      <c r="BL15" s="72">
        <f>EnrlSC!BL15/'[1]Cl Enr. sc (2)'!BL15</f>
        <v>1</v>
      </c>
      <c r="BM15" s="72">
        <f>EnrlSC!BM15/'[1]Cl Enr. sc (2)'!BM15</f>
        <v>1</v>
      </c>
    </row>
    <row r="16" spans="1:65" s="58" customFormat="1" ht="18.75" customHeight="1" x14ac:dyDescent="0.25">
      <c r="A16" s="35">
        <v>11</v>
      </c>
      <c r="B16" s="36" t="s">
        <v>53</v>
      </c>
      <c r="C16" s="72">
        <f>IF('[1]Cl Enr. sc (2)'!C16=0,"",EnrlSC!C16/'[1]Cl Enr. sc (2)'!C16)</f>
        <v>3.2752293577981653</v>
      </c>
      <c r="D16" s="72">
        <f>IF('[1]Cl Enr. sc (2)'!D16=0,"",EnrlSC!D16/'[1]Cl Enr. sc (2)'!D16)</f>
        <v>3.1639460610361958</v>
      </c>
      <c r="E16" s="72">
        <f>IF('[1]Cl Enr. sc (2)'!E16=0,"",EnrlSC!E16/'[1]Cl Enr. sc (2)'!E16)</f>
        <v>3.2254995242626072</v>
      </c>
      <c r="F16" s="72">
        <f>IF('[1]Cl Enr. sc (2)'!F16=0,"",EnrlSC!F16/'[1]Cl Enr. sc (2)'!F16)</f>
        <v>0.7396763031949295</v>
      </c>
      <c r="G16" s="72">
        <f>IF('[1]Cl Enr. sc (2)'!G16=0,"",EnrlSC!G16/'[1]Cl Enr. sc (2)'!G16)</f>
        <v>0.71296712272820095</v>
      </c>
      <c r="H16" s="72">
        <f>IF('[1]Cl Enr. sc (2)'!H16=0,"",EnrlSC!H16/'[1]Cl Enr. sc (2)'!H16)</f>
        <v>0.72639067775606303</v>
      </c>
      <c r="I16" s="72">
        <f>IF('[1]Cl Enr. sc (2)'!I16=0,"",EnrlSC!I16/'[1]Cl Enr. sc (2)'!I16)</f>
        <v>0.83581400230922642</v>
      </c>
      <c r="J16" s="72">
        <f>IF('[1]Cl Enr. sc (2)'!J16=0,"",EnrlSC!J16/'[1]Cl Enr. sc (2)'!J16)</f>
        <v>0.8159840394319916</v>
      </c>
      <c r="K16" s="72">
        <f>IF('[1]Cl Enr. sc (2)'!K16=0,"",EnrlSC!K16/'[1]Cl Enr. sc (2)'!K16)</f>
        <v>0.82597975672086388</v>
      </c>
      <c r="L16" s="72">
        <f>IF('[1]Cl Enr. sc (2)'!L16=0,"",EnrlSC!L16/'[1]Cl Enr. sc (2)'!L16)</f>
        <v>0.898784484445314</v>
      </c>
      <c r="M16" s="72">
        <f>IF('[1]Cl Enr. sc (2)'!M16=0,"",EnrlSC!M16/'[1]Cl Enr. sc (2)'!M16)</f>
        <v>0.92323483263598327</v>
      </c>
      <c r="N16" s="72">
        <f>IF('[1]Cl Enr. sc (2)'!N16=0,"",EnrlSC!N16/'[1]Cl Enr. sc (2)'!N16)</f>
        <v>0.91060054595086437</v>
      </c>
      <c r="O16" s="72">
        <f>IF('[1]Cl Enr. sc (2)'!O16=0,"",EnrlSC!O16/'[1]Cl Enr. sc (2)'!O16)</f>
        <v>0.94562979727058305</v>
      </c>
      <c r="P16" s="72">
        <f>IF('[1]Cl Enr. sc (2)'!P16=0,"",EnrlSC!P16/'[1]Cl Enr. sc (2)'!P16)</f>
        <v>1.0356976708122694</v>
      </c>
      <c r="Q16" s="72">
        <f>IF('[1]Cl Enr. sc (2)'!Q16=0,"",EnrlSC!Q16/'[1]Cl Enr. sc (2)'!Q16)</f>
        <v>0.98776798345848293</v>
      </c>
      <c r="R16" s="72">
        <f>IF('[1]Cl Enr. sc (2)'!R16=0,"",EnrlSC!R16/'[1]Cl Enr. sc (2)'!R16)</f>
        <v>1.0513434798947765</v>
      </c>
      <c r="S16" s="72">
        <f>IF('[1]Cl Enr. sc (2)'!S16=0,"",EnrlSC!S16/'[1]Cl Enr. sc (2)'!S16)</f>
        <v>1.2355391919387657</v>
      </c>
      <c r="T16" s="72">
        <f>IF('[1]Cl Enr. sc (2)'!T16=0,"",EnrlSC!T16/'[1]Cl Enr. sc (2)'!T16)</f>
        <v>1.1336635807013138</v>
      </c>
      <c r="U16" s="72">
        <f>IF('[1]Cl Enr. sc (2)'!U16=0,"",EnrlSC!U16/'[1]Cl Enr. sc (2)'!U16)</f>
        <v>0.87024009316025619</v>
      </c>
      <c r="V16" s="72">
        <f>IF('[1]Cl Enr. sc (2)'!V16=0,"",EnrlSC!V16/'[1]Cl Enr. sc (2)'!V16)</f>
        <v>0.89283311354522699</v>
      </c>
      <c r="W16" s="72">
        <f>IF('[1]Cl Enr. sc (2)'!W16=0,"",EnrlSC!W16/'[1]Cl Enr. sc (2)'!W16)</f>
        <v>0.88114664065138981</v>
      </c>
      <c r="X16" s="72">
        <f>IF('[1]Cl Enr. sc (2)'!X16=0,"",EnrlSC!X16/'[1]Cl Enr. sc (2)'!X16)</f>
        <v>1.4222328672794227</v>
      </c>
      <c r="Y16" s="72">
        <f>IF('[1]Cl Enr. sc (2)'!Y16=0,"",EnrlSC!Y16/'[1]Cl Enr. sc (2)'!Y16)</f>
        <v>1.7709157658576382</v>
      </c>
      <c r="Z16" s="72">
        <f>IF('[1]Cl Enr. sc (2)'!Z16=0,"",EnrlSC!Z16/'[1]Cl Enr. sc (2)'!Z16)</f>
        <v>1.5698252641757027</v>
      </c>
      <c r="AA16" s="72">
        <f>IF('[1]Cl Enr. sc (2)'!AA16=0,"",EnrlSC!AA16/'[1]Cl Enr. sc (2)'!AA16)</f>
        <v>1.5981666541438124</v>
      </c>
      <c r="AB16" s="72">
        <f>IF('[1]Cl Enr. sc (2)'!AB16=0,"",EnrlSC!AB16/'[1]Cl Enr. sc (2)'!AB16)</f>
        <v>2.050278432212465</v>
      </c>
      <c r="AC16" s="72">
        <f>IF('[1]Cl Enr. sc (2)'!AC16=0,"",EnrlSC!AC16/'[1]Cl Enr. sc (2)'!AC16)</f>
        <v>1.7845851547666358</v>
      </c>
      <c r="AD16" s="72">
        <f>IF('[1]Cl Enr. sc (2)'!AD16=0,"",EnrlSC!AD16/'[1]Cl Enr. sc (2)'!AD16)</f>
        <v>1.6894055220793236</v>
      </c>
      <c r="AE16" s="72">
        <f>IF('[1]Cl Enr. sc (2)'!AE16=0,"",EnrlSC!AE16/'[1]Cl Enr. sc (2)'!AE16)</f>
        <v>2.25560476058677</v>
      </c>
      <c r="AF16" s="72">
        <f>IF('[1]Cl Enr. sc (2)'!AF16=0,"",EnrlSC!AF16/'[1]Cl Enr. sc (2)'!AF16)</f>
        <v>1.9124284546197874</v>
      </c>
      <c r="AG16" s="72">
        <f>IF('[1]Cl Enr. sc (2)'!AG16=0,"",EnrlSC!AG16/'[1]Cl Enr. sc (2)'!AG16)</f>
        <v>1.5513938023511677</v>
      </c>
      <c r="AH16" s="72">
        <f>IF('[1]Cl Enr. sc (2)'!AH16=0,"",EnrlSC!AH16/'[1]Cl Enr. sc (2)'!AH16)</f>
        <v>1.9829467584962615</v>
      </c>
      <c r="AI16" s="72">
        <f>IF('[1]Cl Enr. sc (2)'!AI16=0,"",EnrlSC!AI16/'[1]Cl Enr. sc (2)'!AI16)</f>
        <v>1.7292065761258042</v>
      </c>
      <c r="AJ16" s="72">
        <f>IF('[1]Cl Enr. sc (2)'!AJ16=0,"",EnrlSC!AJ16/'[1]Cl Enr. sc (2)'!AJ16)</f>
        <v>0.97794552989934869</v>
      </c>
      <c r="AK16" s="72">
        <f>IF('[1]Cl Enr. sc (2)'!AK16=0,"",EnrlSC!AK16/'[1]Cl Enr. sc (2)'!AK16)</f>
        <v>1.0275703840298476</v>
      </c>
      <c r="AL16" s="72">
        <f>IF('[1]Cl Enr. sc (2)'!AL16=0,"",EnrlSC!AL16/'[1]Cl Enr. sc (2)'!AL16)</f>
        <v>1.00140383668058</v>
      </c>
      <c r="AM16" s="72">
        <f>IF('[1]Cl Enr. sc (2)'!AM16=0,"",EnrlSC!AM16/'[1]Cl Enr. sc (2)'!AM16)</f>
        <v>1.8595741545715758</v>
      </c>
      <c r="AN16" s="72">
        <f>IF('[1]Cl Enr. sc (2)'!AN16=0,"",EnrlSC!AN16/'[1]Cl Enr. sc (2)'!AN16)</f>
        <v>2.6602188852125224</v>
      </c>
      <c r="AO16" s="72">
        <f>IF('[1]Cl Enr. sc (2)'!AO16=0,"",EnrlSC!AO16/'[1]Cl Enr. sc (2)'!AO16)</f>
        <v>2.1531426438336987</v>
      </c>
      <c r="AP16" s="72">
        <f>IF('[1]Cl Enr. sc (2)'!AP16=0,"",EnrlSC!AP16/'[1]Cl Enr. sc (2)'!AP16)</f>
        <v>1.6541163754278507</v>
      </c>
      <c r="AQ16" s="72">
        <f>IF('[1]Cl Enr. sc (2)'!AQ16=0,"",EnrlSC!AQ16/'[1]Cl Enr. sc (2)'!AQ16)</f>
        <v>2.2105734767025091</v>
      </c>
      <c r="AR16" s="72">
        <f>IF('[1]Cl Enr. sc (2)'!AR16=0,"",EnrlSC!AR16/'[1]Cl Enr. sc (2)'!AR16)</f>
        <v>1.86346780537139</v>
      </c>
      <c r="AS16" s="72">
        <f>IF('[1]Cl Enr. sc (2)'!AS16=0,"",EnrlSC!AS16/'[1]Cl Enr. sc (2)'!AS16)</f>
        <v>1.7671327254305977</v>
      </c>
      <c r="AT16" s="72">
        <f>IF('[1]Cl Enr. sc (2)'!AT16=0,"",EnrlSC!AT16/'[1]Cl Enr. sc (2)'!AT16)</f>
        <v>2.4533461591315104</v>
      </c>
      <c r="AU16" s="72">
        <f>IF('[1]Cl Enr. sc (2)'!AU16=0,"",EnrlSC!AU16/'[1]Cl Enr. sc (2)'!AU16)</f>
        <v>2.0217186265262943</v>
      </c>
      <c r="AV16" s="72">
        <f>IF('[1]Cl Enr. sc (2)'!AV16=0,"",EnrlSC!AV16/'[1]Cl Enr. sc (2)'!AV16)</f>
        <v>1.0136835710890515</v>
      </c>
      <c r="AW16" s="72">
        <f>IF('[1]Cl Enr. sc (2)'!AW16=0,"",EnrlSC!AW16/'[1]Cl Enr. sc (2)'!AW16)</f>
        <v>1.0707180344503497</v>
      </c>
      <c r="AX16" s="72">
        <f>IF('[1]Cl Enr. sc (2)'!AX16=0,"",EnrlSC!AX16/'[1]Cl Enr. sc (2)'!AX16)</f>
        <v>1.0404226509561703</v>
      </c>
      <c r="AY16" s="72">
        <f>IF('[1]Cl Enr. sc (2)'!AY16=0,"",EnrlSC!AY16/'[1]Cl Enr. sc (2)'!AY16)</f>
        <v>2.3801762114537444</v>
      </c>
      <c r="AZ16" s="72">
        <f>IF('[1]Cl Enr. sc (2)'!AZ16=0,"",EnrlSC!AZ16/'[1]Cl Enr. sc (2)'!AZ16)</f>
        <v>4.4063684609552691</v>
      </c>
      <c r="BA16" s="72">
        <f>IF('[1]Cl Enr. sc (2)'!BA16=0,"",EnrlSC!BA16/'[1]Cl Enr. sc (2)'!BA16)</f>
        <v>3.1248258567846197</v>
      </c>
      <c r="BB16" s="72">
        <f>IF('[1]Cl Enr. sc (2)'!BB16=0,"",EnrlSC!BB16/'[1]Cl Enr. sc (2)'!BB16)</f>
        <v>1.1270028275212065</v>
      </c>
      <c r="BC16" s="72">
        <f>IF('[1]Cl Enr. sc (2)'!BC16=0,"",EnrlSC!BC16/'[1]Cl Enr. sc (2)'!BC16)</f>
        <v>4.0281973816717018</v>
      </c>
      <c r="BD16" s="72">
        <f>IF('[1]Cl Enr. sc (2)'!BD16=0,"",EnrlSC!BD16/'[1]Cl Enr. sc (2)'!BD16)</f>
        <v>1.6771052129081536</v>
      </c>
      <c r="BE16" s="72">
        <f>IF('[1]Cl Enr. sc (2)'!BE16=0,"",EnrlSC!BE16/'[1]Cl Enr. sc (2)'!BE16)</f>
        <v>1.5637089346023949</v>
      </c>
      <c r="BF16" s="72">
        <f>IF('[1]Cl Enr. sc (2)'!BF16=0,"",EnrlSC!BF16/'[1]Cl Enr. sc (2)'!BF16)</f>
        <v>4.2439446366782008</v>
      </c>
      <c r="BG16" s="72">
        <f>IF('[1]Cl Enr. sc (2)'!BG16=0,"",EnrlSC!BG16/'[1]Cl Enr. sc (2)'!BG16)</f>
        <v>2.265805574439157</v>
      </c>
      <c r="BH16" s="72">
        <f>IF('[1]Cl Enr. sc (2)'!BH16=0,"",EnrlSC!BH16/'[1]Cl Enr. sc (2)'!BH16)</f>
        <v>1.0201813199468264</v>
      </c>
      <c r="BI16" s="72">
        <f>IF('[1]Cl Enr. sc (2)'!BI16=0,"",EnrlSC!BI16/'[1]Cl Enr. sc (2)'!BI16)</f>
        <v>1.08590005711495</v>
      </c>
      <c r="BJ16" s="72">
        <f>IF('[1]Cl Enr. sc (2)'!BJ16=0,"",EnrlSC!BJ16/'[1]Cl Enr. sc (2)'!BJ16)</f>
        <v>1.0508758144160706</v>
      </c>
      <c r="BK16" s="72">
        <f>EnrlSC!BK16/'[1]Cl Enr. sc (2)'!BK16</f>
        <v>1.0272912165887786</v>
      </c>
      <c r="BL16" s="72">
        <f>EnrlSC!BL16/'[1]Cl Enr. sc (2)'!BL16</f>
        <v>1.0919415242084411</v>
      </c>
      <c r="BM16" s="72">
        <f>EnrlSC!BM16/'[1]Cl Enr. sc (2)'!BM16</f>
        <v>1.0574827277194809</v>
      </c>
    </row>
    <row r="17" spans="1:65" s="58" customFormat="1" ht="18.75" customHeight="1" x14ac:dyDescent="0.25">
      <c r="A17" s="35">
        <v>12</v>
      </c>
      <c r="B17" s="36" t="s">
        <v>25</v>
      </c>
      <c r="C17" s="72" t="str">
        <f>IF('[1]Cl Enr. sc (2)'!C17=0,"",EnrlSC!C17/'[1]Cl Enr. sc (2)'!C17)</f>
        <v/>
      </c>
      <c r="D17" s="72" t="str">
        <f>IF('[1]Cl Enr. sc (2)'!D17=0,"",EnrlSC!D17/'[1]Cl Enr. sc (2)'!D17)</f>
        <v/>
      </c>
      <c r="E17" s="72" t="str">
        <f>IF('[1]Cl Enr. sc (2)'!E17=0,"",EnrlSC!E17/'[1]Cl Enr. sc (2)'!E17)</f>
        <v/>
      </c>
      <c r="F17" s="72">
        <f>IF('[1]Cl Enr. sc (2)'!F17=0,"",EnrlSC!F17/'[1]Cl Enr. sc (2)'!F17)</f>
        <v>1.015632602868189</v>
      </c>
      <c r="G17" s="72">
        <f>IF('[1]Cl Enr. sc (2)'!G17=0,"",EnrlSC!G17/'[1]Cl Enr. sc (2)'!G17)</f>
        <v>1.010889859825042</v>
      </c>
      <c r="H17" s="72">
        <f>IF('[1]Cl Enr. sc (2)'!H17=0,"",EnrlSC!H17/'[1]Cl Enr. sc (2)'!H17)</f>
        <v>1.0133428508675599</v>
      </c>
      <c r="I17" s="72">
        <f>IF('[1]Cl Enr. sc (2)'!I17=0,"",EnrlSC!I17/'[1]Cl Enr. sc (2)'!I17)</f>
        <v>0.96224183422800469</v>
      </c>
      <c r="J17" s="72">
        <f>IF('[1]Cl Enr. sc (2)'!J17=0,"",EnrlSC!J17/'[1]Cl Enr. sc (2)'!J17)</f>
        <v>0.94696115559924066</v>
      </c>
      <c r="K17" s="72">
        <f>IF('[1]Cl Enr. sc (2)'!K17=0,"",EnrlSC!K17/'[1]Cl Enr. sc (2)'!K17)</f>
        <v>0.95482092632544469</v>
      </c>
      <c r="L17" s="72">
        <f>IF('[1]Cl Enr. sc (2)'!L17=0,"",EnrlSC!L17/'[1]Cl Enr. sc (2)'!L17)</f>
        <v>0.9510941599718683</v>
      </c>
      <c r="M17" s="72">
        <f>IF('[1]Cl Enr. sc (2)'!M17=0,"",EnrlSC!M17/'[1]Cl Enr. sc (2)'!M17)</f>
        <v>0.943820652743255</v>
      </c>
      <c r="N17" s="72">
        <f>IF('[1]Cl Enr. sc (2)'!N17=0,"",EnrlSC!N17/'[1]Cl Enr. sc (2)'!N17)</f>
        <v>0.94755685239220044</v>
      </c>
      <c r="O17" s="72">
        <f>IF('[1]Cl Enr. sc (2)'!O17=0,"",EnrlSC!O17/'[1]Cl Enr. sc (2)'!O17)</f>
        <v>0.99533171573285606</v>
      </c>
      <c r="P17" s="72">
        <f>IF('[1]Cl Enr. sc (2)'!P17=0,"",EnrlSC!P17/'[1]Cl Enr. sc (2)'!P17)</f>
        <v>0.99632468245256389</v>
      </c>
      <c r="Q17" s="72">
        <f>IF('[1]Cl Enr. sc (2)'!Q17=0,"",EnrlSC!Q17/'[1]Cl Enr. sc (2)'!Q17)</f>
        <v>0.99581319532560608</v>
      </c>
      <c r="R17" s="72">
        <f>IF('[1]Cl Enr. sc (2)'!R17=0,"",EnrlSC!R17/'[1]Cl Enr. sc (2)'!R17)</f>
        <v>0.9887080026700289</v>
      </c>
      <c r="S17" s="72">
        <f>IF('[1]Cl Enr. sc (2)'!S17=0,"",EnrlSC!S17/'[1]Cl Enr. sc (2)'!S17)</f>
        <v>0.980729321079158</v>
      </c>
      <c r="T17" s="72">
        <f>IF('[1]Cl Enr. sc (2)'!T17=0,"",EnrlSC!T17/'[1]Cl Enr. sc (2)'!T17)</f>
        <v>0.98484602064538351</v>
      </c>
      <c r="U17" s="72">
        <f>IF('[1]Cl Enr. sc (2)'!U17=0,"",EnrlSC!U17/'[1]Cl Enr. sc (2)'!U17)</f>
        <v>0.98267421674044042</v>
      </c>
      <c r="V17" s="72">
        <f>IF('[1]Cl Enr. sc (2)'!V17=0,"",EnrlSC!V17/'[1]Cl Enr. sc (2)'!V17)</f>
        <v>0.97569317635055619</v>
      </c>
      <c r="W17" s="72">
        <f>IF('[1]Cl Enr. sc (2)'!W17=0,"",EnrlSC!W17/'[1]Cl Enr. sc (2)'!W17)</f>
        <v>0.97929026783088269</v>
      </c>
      <c r="X17" s="72">
        <f>IF('[1]Cl Enr. sc (2)'!X17=0,"",EnrlSC!X17/'[1]Cl Enr. sc (2)'!X17)</f>
        <v>1.0303135003302677</v>
      </c>
      <c r="Y17" s="72">
        <f>IF('[1]Cl Enr. sc (2)'!Y17=0,"",EnrlSC!Y17/'[1]Cl Enr. sc (2)'!Y17)</f>
        <v>1.0337911537519755</v>
      </c>
      <c r="Z17" s="72">
        <f>IF('[1]Cl Enr. sc (2)'!Z17=0,"",EnrlSC!Z17/'[1]Cl Enr. sc (2)'!Z17)</f>
        <v>1.0319732697303068</v>
      </c>
      <c r="AA17" s="72">
        <f>IF('[1]Cl Enr. sc (2)'!AA17=0,"",EnrlSC!AA17/'[1]Cl Enr. sc (2)'!AA17)</f>
        <v>0.95825525174195281</v>
      </c>
      <c r="AB17" s="72">
        <f>IF('[1]Cl Enr. sc (2)'!AB17=0,"",EnrlSC!AB17/'[1]Cl Enr. sc (2)'!AB17)</f>
        <v>0.94687354679188362</v>
      </c>
      <c r="AC17" s="72">
        <f>IF('[1]Cl Enr. sc (2)'!AC17=0,"",EnrlSC!AC17/'[1]Cl Enr. sc (2)'!AC17)</f>
        <v>0.95282375483074788</v>
      </c>
      <c r="AD17" s="72">
        <f>IF('[1]Cl Enr. sc (2)'!AD17=0,"",EnrlSC!AD17/'[1]Cl Enr. sc (2)'!AD17)</f>
        <v>1.0064575748466327</v>
      </c>
      <c r="AE17" s="72">
        <f>IF('[1]Cl Enr. sc (2)'!AE17=0,"",EnrlSC!AE17/'[1]Cl Enr. sc (2)'!AE17)</f>
        <v>1.0227924930797165</v>
      </c>
      <c r="AF17" s="72">
        <f>IF('[1]Cl Enr. sc (2)'!AF17=0,"",EnrlSC!AF17/'[1]Cl Enr. sc (2)'!AF17)</f>
        <v>1.014089018870387</v>
      </c>
      <c r="AG17" s="72">
        <f>IF('[1]Cl Enr. sc (2)'!AG17=0,"",EnrlSC!AG17/'[1]Cl Enr. sc (2)'!AG17)</f>
        <v>0.99835328237520582</v>
      </c>
      <c r="AH17" s="72">
        <f>IF('[1]Cl Enr. sc (2)'!AH17=0,"",EnrlSC!AH17/'[1]Cl Enr. sc (2)'!AH17)</f>
        <v>1.0005725034759139</v>
      </c>
      <c r="AI17" s="72">
        <f>IF('[1]Cl Enr. sc (2)'!AI17=0,"",EnrlSC!AI17/'[1]Cl Enr. sc (2)'!AI17)</f>
        <v>0.99940543894116429</v>
      </c>
      <c r="AJ17" s="72">
        <f>IF('[1]Cl Enr. sc (2)'!AJ17=0,"",EnrlSC!AJ17/'[1]Cl Enr. sc (2)'!AJ17)</f>
        <v>0.98802271850753487</v>
      </c>
      <c r="AK17" s="72">
        <f>IF('[1]Cl Enr. sc (2)'!AK17=0,"",EnrlSC!AK17/'[1]Cl Enr. sc (2)'!AK17)</f>
        <v>0.98394370999488556</v>
      </c>
      <c r="AL17" s="72">
        <f>IF('[1]Cl Enr. sc (2)'!AL17=0,"",EnrlSC!AL17/'[1]Cl Enr. sc (2)'!AL17)</f>
        <v>0.98606006748736941</v>
      </c>
      <c r="AM17" s="72">
        <f>IF('[1]Cl Enr. sc (2)'!AM17=0,"",EnrlSC!AM17/'[1]Cl Enr. sc (2)'!AM17)</f>
        <v>0.94404119963647382</v>
      </c>
      <c r="AN17" s="72">
        <f>IF('[1]Cl Enr. sc (2)'!AN17=0,"",EnrlSC!AN17/'[1]Cl Enr. sc (2)'!AN17)</f>
        <v>0.96076019350380093</v>
      </c>
      <c r="AO17" s="72">
        <f>IF('[1]Cl Enr. sc (2)'!AO17=0,"",EnrlSC!AO17/'[1]Cl Enr. sc (2)'!AO17)</f>
        <v>0.95185149313962869</v>
      </c>
      <c r="AP17" s="72">
        <f>IF('[1]Cl Enr. sc (2)'!AP17=0,"",EnrlSC!AP17/'[1]Cl Enr. sc (2)'!AP17)</f>
        <v>1.0269502480084172</v>
      </c>
      <c r="AQ17" s="72">
        <f>IF('[1]Cl Enr. sc (2)'!AQ17=0,"",EnrlSC!AQ17/'[1]Cl Enr. sc (2)'!AQ17)</f>
        <v>1.0416868314336731</v>
      </c>
      <c r="AR17" s="72">
        <f>IF('[1]Cl Enr. sc (2)'!AR17=0,"",EnrlSC!AR17/'[1]Cl Enr. sc (2)'!AR17)</f>
        <v>1.0339335563410912</v>
      </c>
      <c r="AS17" s="72">
        <f>IF('[1]Cl Enr. sc (2)'!AS17=0,"",EnrlSC!AS17/'[1]Cl Enr. sc (2)'!AS17)</f>
        <v>0.98104726443259205</v>
      </c>
      <c r="AT17" s="72">
        <f>IF('[1]Cl Enr. sc (2)'!AT17=0,"",EnrlSC!AT17/'[1]Cl Enr. sc (2)'!AT17)</f>
        <v>0.99742199844261492</v>
      </c>
      <c r="AU17" s="72">
        <f>IF('[1]Cl Enr. sc (2)'!AU17=0,"",EnrlSC!AU17/'[1]Cl Enr. sc (2)'!AU17)</f>
        <v>0.98874623215605983</v>
      </c>
      <c r="AV17" s="72">
        <f>IF('[1]Cl Enr. sc (2)'!AV17=0,"",EnrlSC!AV17/'[1]Cl Enr. sc (2)'!AV17)</f>
        <v>0.98696605279231353</v>
      </c>
      <c r="AW17" s="72">
        <f>IF('[1]Cl Enr. sc (2)'!AW17=0,"",EnrlSC!AW17/'[1]Cl Enr. sc (2)'!AW17)</f>
        <v>0.98591030380045641</v>
      </c>
      <c r="AX17" s="72">
        <f>IF('[1]Cl Enr. sc (2)'!AX17=0,"",EnrlSC!AX17/'[1]Cl Enr. sc (2)'!AX17)</f>
        <v>0.98645979567504782</v>
      </c>
      <c r="AY17" s="72">
        <f>IF('[1]Cl Enr. sc (2)'!AY17=0,"",EnrlSC!AY17/'[1]Cl Enr. sc (2)'!AY17)</f>
        <v>1</v>
      </c>
      <c r="AZ17" s="72">
        <f>IF('[1]Cl Enr. sc (2)'!AZ17=0,"",EnrlSC!AZ17/'[1]Cl Enr. sc (2)'!AZ17)</f>
        <v>1</v>
      </c>
      <c r="BA17" s="72">
        <f>IF('[1]Cl Enr. sc (2)'!BA17=0,"",EnrlSC!BA17/'[1]Cl Enr. sc (2)'!BA17)</f>
        <v>1</v>
      </c>
      <c r="BB17" s="72">
        <f>IF('[1]Cl Enr. sc (2)'!BB17=0,"",EnrlSC!BB17/'[1]Cl Enr. sc (2)'!BB17)</f>
        <v>1</v>
      </c>
      <c r="BC17" s="72">
        <f>IF('[1]Cl Enr. sc (2)'!BC17=0,"",EnrlSC!BC17/'[1]Cl Enr. sc (2)'!BC17)</f>
        <v>1</v>
      </c>
      <c r="BD17" s="72">
        <f>IF('[1]Cl Enr. sc (2)'!BD17=0,"",EnrlSC!BD17/'[1]Cl Enr. sc (2)'!BD17)</f>
        <v>1</v>
      </c>
      <c r="BE17" s="72">
        <f>IF('[1]Cl Enr. sc (2)'!BE17=0,"",EnrlSC!BE17/'[1]Cl Enr. sc (2)'!BE17)</f>
        <v>1</v>
      </c>
      <c r="BF17" s="72">
        <f>IF('[1]Cl Enr. sc (2)'!BF17=0,"",EnrlSC!BF17/'[1]Cl Enr. sc (2)'!BF17)</f>
        <v>1</v>
      </c>
      <c r="BG17" s="72">
        <f>IF('[1]Cl Enr. sc (2)'!BG17=0,"",EnrlSC!BG17/'[1]Cl Enr. sc (2)'!BG17)</f>
        <v>1</v>
      </c>
      <c r="BH17" s="72">
        <f>IF('[1]Cl Enr. sc (2)'!BH17=0,"",EnrlSC!BH17/'[1]Cl Enr. sc (2)'!BH17)</f>
        <v>0.98798647741036227</v>
      </c>
      <c r="BI17" s="72">
        <f>IF('[1]Cl Enr. sc (2)'!BI17=0,"",EnrlSC!BI17/'[1]Cl Enr. sc (2)'!BI17)</f>
        <v>0.98699308361574556</v>
      </c>
      <c r="BJ17" s="72">
        <f>IF('[1]Cl Enr. sc (2)'!BJ17=0,"",EnrlSC!BJ17/'[1]Cl Enr. sc (2)'!BJ17)</f>
        <v>0.98751050833763099</v>
      </c>
      <c r="BK17" s="72">
        <f>EnrlSC!BK17/'[1]Cl Enr. sc (2)'!BK17</f>
        <v>0.98798647741036227</v>
      </c>
      <c r="BL17" s="72">
        <f>EnrlSC!BL17/'[1]Cl Enr. sc (2)'!BL17</f>
        <v>0.98699308361574556</v>
      </c>
      <c r="BM17" s="72">
        <f>EnrlSC!BM17/'[1]Cl Enr. sc (2)'!BM17</f>
        <v>0.98751050833763099</v>
      </c>
    </row>
    <row r="18" spans="1:65" s="58" customFormat="1" ht="18.75" customHeight="1" x14ac:dyDescent="0.25">
      <c r="A18" s="35">
        <v>13</v>
      </c>
      <c r="B18" s="36" t="s">
        <v>26</v>
      </c>
      <c r="C18" s="72" t="str">
        <f>IF('[1]Cl Enr. sc (2)'!C18=0,"",EnrlSC!C18/'[1]Cl Enr. sc (2)'!C18)</f>
        <v/>
      </c>
      <c r="D18" s="72" t="str">
        <f>IF('[1]Cl Enr. sc (2)'!D18=0,"",EnrlSC!D18/'[1]Cl Enr. sc (2)'!D18)</f>
        <v/>
      </c>
      <c r="E18" s="72" t="str">
        <f>IF('[1]Cl Enr. sc (2)'!E18=0,"",EnrlSC!E18/'[1]Cl Enr. sc (2)'!E18)</f>
        <v/>
      </c>
      <c r="F18" s="72">
        <f>IF('[1]Cl Enr. sc (2)'!F18=0,"",EnrlSC!F18/'[1]Cl Enr. sc (2)'!F18)</f>
        <v>0.94194156456173417</v>
      </c>
      <c r="G18" s="72">
        <f>IF('[1]Cl Enr. sc (2)'!G18=0,"",EnrlSC!G18/'[1]Cl Enr. sc (2)'!G18)</f>
        <v>0.94961583924349879</v>
      </c>
      <c r="H18" s="72">
        <f>IF('[1]Cl Enr. sc (2)'!H18=0,"",EnrlSC!H18/'[1]Cl Enr. sc (2)'!H18)</f>
        <v>0.94569405644928239</v>
      </c>
      <c r="I18" s="72">
        <f>IF('[1]Cl Enr. sc (2)'!I18=0,"",EnrlSC!I18/'[1]Cl Enr. sc (2)'!I18)</f>
        <v>0.96776027996500436</v>
      </c>
      <c r="J18" s="72">
        <f>IF('[1]Cl Enr. sc (2)'!J18=0,"",EnrlSC!J18/'[1]Cl Enr. sc (2)'!J18)</f>
        <v>0.97753596114328412</v>
      </c>
      <c r="K18" s="72">
        <f>IF('[1]Cl Enr. sc (2)'!K18=0,"",EnrlSC!K18/'[1]Cl Enr. sc (2)'!K18)</f>
        <v>0.97248825442717746</v>
      </c>
      <c r="L18" s="72">
        <f>IF('[1]Cl Enr. sc (2)'!L18=0,"",EnrlSC!L18/'[1]Cl Enr. sc (2)'!L18)</f>
        <v>0.93895063746322327</v>
      </c>
      <c r="M18" s="72">
        <f>IF('[1]Cl Enr. sc (2)'!M18=0,"",EnrlSC!M18/'[1]Cl Enr. sc (2)'!M18)</f>
        <v>0.92563263900843518</v>
      </c>
      <c r="N18" s="72">
        <f>IF('[1]Cl Enr. sc (2)'!N18=0,"",EnrlSC!N18/'[1]Cl Enr. sc (2)'!N18)</f>
        <v>0.93246415695480844</v>
      </c>
      <c r="O18" s="72">
        <f>IF('[1]Cl Enr. sc (2)'!O18=0,"",EnrlSC!O18/'[1]Cl Enr. sc (2)'!O18)</f>
        <v>0.93828148825861546</v>
      </c>
      <c r="P18" s="72">
        <f>IF('[1]Cl Enr. sc (2)'!P18=0,"",EnrlSC!P18/'[1]Cl Enr. sc (2)'!P18)</f>
        <v>0.92288784046306938</v>
      </c>
      <c r="Q18" s="72">
        <f>IF('[1]Cl Enr. sc (2)'!Q18=0,"",EnrlSC!Q18/'[1]Cl Enr. sc (2)'!Q18)</f>
        <v>0.93073559420853169</v>
      </c>
      <c r="R18" s="72">
        <f>IF('[1]Cl Enr. sc (2)'!R18=0,"",EnrlSC!R18/'[1]Cl Enr. sc (2)'!R18)</f>
        <v>0.99446754655577652</v>
      </c>
      <c r="S18" s="72">
        <f>IF('[1]Cl Enr. sc (2)'!S18=0,"",EnrlSC!S18/'[1]Cl Enr. sc (2)'!S18)</f>
        <v>1.0122915858860024</v>
      </c>
      <c r="T18" s="72">
        <f>IF('[1]Cl Enr. sc (2)'!T18=0,"",EnrlSC!T18/'[1]Cl Enr. sc (2)'!T18)</f>
        <v>1.0030685751707362</v>
      </c>
      <c r="U18" s="72">
        <f>IF('[1]Cl Enr. sc (2)'!U18=0,"",EnrlSC!U18/'[1]Cl Enr. sc (2)'!U18)</f>
        <v>0.95724401538725401</v>
      </c>
      <c r="V18" s="72">
        <f>IF('[1]Cl Enr. sc (2)'!V18=0,"",EnrlSC!V18/'[1]Cl Enr. sc (2)'!V18)</f>
        <v>0.95809080325960416</v>
      </c>
      <c r="W18" s="72">
        <f>IF('[1]Cl Enr. sc (2)'!W18=0,"",EnrlSC!W18/'[1]Cl Enr. sc (2)'!W18)</f>
        <v>0.95765591181356013</v>
      </c>
      <c r="X18" s="72">
        <f>IF('[1]Cl Enr. sc (2)'!X18=0,"",EnrlSC!X18/'[1]Cl Enr. sc (2)'!X18)</f>
        <v>1.0048013185710702</v>
      </c>
      <c r="Y18" s="72">
        <f>IF('[1]Cl Enr. sc (2)'!Y18=0,"",EnrlSC!Y18/'[1]Cl Enr. sc (2)'!Y18)</f>
        <v>1.0183012670107932</v>
      </c>
      <c r="Z18" s="72">
        <f>IF('[1]Cl Enr. sc (2)'!Z18=0,"",EnrlSC!Z18/'[1]Cl Enr. sc (2)'!Z18)</f>
        <v>1.0112563340251679</v>
      </c>
      <c r="AA18" s="72">
        <f>IF('[1]Cl Enr. sc (2)'!AA18=0,"",EnrlSC!AA18/'[1]Cl Enr. sc (2)'!AA18)</f>
        <v>0.95242246437552391</v>
      </c>
      <c r="AB18" s="72">
        <f>IF('[1]Cl Enr. sc (2)'!AB18=0,"",EnrlSC!AB18/'[1]Cl Enr. sc (2)'!AB18)</f>
        <v>0.93382674639054986</v>
      </c>
      <c r="AC18" s="72">
        <f>IF('[1]Cl Enr. sc (2)'!AC18=0,"",EnrlSC!AC18/'[1]Cl Enr. sc (2)'!AC18)</f>
        <v>0.94351387700207845</v>
      </c>
      <c r="AD18" s="72">
        <f>IF('[1]Cl Enr. sc (2)'!AD18=0,"",EnrlSC!AD18/'[1]Cl Enr. sc (2)'!AD18)</f>
        <v>0.993476733683471</v>
      </c>
      <c r="AE18" s="72">
        <f>IF('[1]Cl Enr. sc (2)'!AE18=0,"",EnrlSC!AE18/'[1]Cl Enr. sc (2)'!AE18)</f>
        <v>1.0063755652754096</v>
      </c>
      <c r="AF18" s="72">
        <f>IF('[1]Cl Enr. sc (2)'!AF18=0,"",EnrlSC!AF18/'[1]Cl Enr. sc (2)'!AF18)</f>
        <v>0.99959557595259452</v>
      </c>
      <c r="AG18" s="72">
        <f>IF('[1]Cl Enr. sc (2)'!AG18=0,"",EnrlSC!AG18/'[1]Cl Enr. sc (2)'!AG18)</f>
        <v>0.98311022858251451</v>
      </c>
      <c r="AH18" s="72">
        <f>IF('[1]Cl Enr. sc (2)'!AH18=0,"",EnrlSC!AH18/'[1]Cl Enr. sc (2)'!AH18)</f>
        <v>0.98530845982645232</v>
      </c>
      <c r="AI18" s="72">
        <f>IF('[1]Cl Enr. sc (2)'!AI18=0,"",EnrlSC!AI18/'[1]Cl Enr. sc (2)'!AI18)</f>
        <v>0.98415918379523282</v>
      </c>
      <c r="AJ18" s="72">
        <f>IF('[1]Cl Enr. sc (2)'!AJ18=0,"",EnrlSC!AJ18/'[1]Cl Enr. sc (2)'!AJ18)</f>
        <v>0.96803385602620129</v>
      </c>
      <c r="AK18" s="72">
        <f>IF('[1]Cl Enr. sc (2)'!AK18=0,"",EnrlSC!AK18/'[1]Cl Enr. sc (2)'!AK18)</f>
        <v>0.96920022659651017</v>
      </c>
      <c r="AL18" s="72">
        <f>IF('[1]Cl Enr. sc (2)'!AL18=0,"",EnrlSC!AL18/'[1]Cl Enr. sc (2)'!AL18)</f>
        <v>0.96859675524434186</v>
      </c>
      <c r="AM18" s="72">
        <f>IF('[1]Cl Enr. sc (2)'!AM18=0,"",EnrlSC!AM18/'[1]Cl Enr. sc (2)'!AM18)</f>
        <v>1.0744461617722822</v>
      </c>
      <c r="AN18" s="72">
        <f>IF('[1]Cl Enr. sc (2)'!AN18=0,"",EnrlSC!AN18/'[1]Cl Enr. sc (2)'!AN18)</f>
        <v>1.0452481664014901</v>
      </c>
      <c r="AO18" s="72">
        <f>IF('[1]Cl Enr. sc (2)'!AO18=0,"",EnrlSC!AO18/'[1]Cl Enr. sc (2)'!AO18)</f>
        <v>1.0602345919196117</v>
      </c>
      <c r="AP18" s="72">
        <f>IF('[1]Cl Enr. sc (2)'!AP18=0,"",EnrlSC!AP18/'[1]Cl Enr. sc (2)'!AP18)</f>
        <v>1.0545316951566952</v>
      </c>
      <c r="AQ18" s="72">
        <f>IF('[1]Cl Enr. sc (2)'!AQ18=0,"",EnrlSC!AQ18/'[1]Cl Enr. sc (2)'!AQ18)</f>
        <v>1.0521659548505187</v>
      </c>
      <c r="AR18" s="72">
        <f>IF('[1]Cl Enr. sc (2)'!AR18=0,"",EnrlSC!AR18/'[1]Cl Enr. sc (2)'!AR18)</f>
        <v>1.0533362695441533</v>
      </c>
      <c r="AS18" s="72">
        <f>IF('[1]Cl Enr. sc (2)'!AS18=0,"",EnrlSC!AS18/'[1]Cl Enr. sc (2)'!AS18)</f>
        <v>1.0654337402796246</v>
      </c>
      <c r="AT18" s="72">
        <f>IF('[1]Cl Enr. sc (2)'!AT18=0,"",EnrlSC!AT18/'[1]Cl Enr. sc (2)'!AT18)</f>
        <v>1.0485066201375346</v>
      </c>
      <c r="AU18" s="72">
        <f>IF('[1]Cl Enr. sc (2)'!AU18=0,"",EnrlSC!AU18/'[1]Cl Enr. sc (2)'!AU18)</f>
        <v>1.0570496070277471</v>
      </c>
      <c r="AV18" s="72">
        <f>IF('[1]Cl Enr. sc (2)'!AV18=0,"",EnrlSC!AV18/'[1]Cl Enr. sc (2)'!AV18)</f>
        <v>0.98665018636601665</v>
      </c>
      <c r="AW18" s="72">
        <f>IF('[1]Cl Enr. sc (2)'!AW18=0,"",EnrlSC!AW18/'[1]Cl Enr. sc (2)'!AW18)</f>
        <v>0.9849912939695411</v>
      </c>
      <c r="AX18" s="72">
        <f>IF('[1]Cl Enr. sc (2)'!AX18=0,"",EnrlSC!AX18/'[1]Cl Enr. sc (2)'!AX18)</f>
        <v>0.98584548399760485</v>
      </c>
      <c r="AY18" s="72">
        <f>IF('[1]Cl Enr. sc (2)'!AY18=0,"",EnrlSC!AY18/'[1]Cl Enr. sc (2)'!AY18)</f>
        <v>1.1616727033256502</v>
      </c>
      <c r="AZ18" s="72">
        <f>IF('[1]Cl Enr. sc (2)'!AZ18=0,"",EnrlSC!AZ18/'[1]Cl Enr. sc (2)'!AZ18)</f>
        <v>1.0977976380466008</v>
      </c>
      <c r="BA18" s="72">
        <f>IF('[1]Cl Enr. sc (2)'!BA18=0,"",EnrlSC!BA18/'[1]Cl Enr. sc (2)'!BA18)</f>
        <v>1.1256966166900371</v>
      </c>
      <c r="BB18" s="72">
        <f>IF('[1]Cl Enr. sc (2)'!BB18=0,"",EnrlSC!BB18/'[1]Cl Enr. sc (2)'!BB18)</f>
        <v>1.1330810988649449</v>
      </c>
      <c r="BC18" s="72">
        <f>IF('[1]Cl Enr. sc (2)'!BC18=0,"",EnrlSC!BC18/'[1]Cl Enr. sc (2)'!BC18)</f>
        <v>0.98282780597191077</v>
      </c>
      <c r="BD18" s="72">
        <f>IF('[1]Cl Enr. sc (2)'!BD18=0,"",EnrlSC!BD18/'[1]Cl Enr. sc (2)'!BD18)</f>
        <v>1.0455951072017593</v>
      </c>
      <c r="BE18" s="72">
        <f>IF('[1]Cl Enr. sc (2)'!BE18=0,"",EnrlSC!BE18/'[1]Cl Enr. sc (2)'!BE18)</f>
        <v>1.1473710195013578</v>
      </c>
      <c r="BF18" s="72">
        <f>IF('[1]Cl Enr. sc (2)'!BF18=0,"",EnrlSC!BF18/'[1]Cl Enr. sc (2)'!BF18)</f>
        <v>1.0380546441384808</v>
      </c>
      <c r="BG18" s="72">
        <f>IF('[1]Cl Enr. sc (2)'!BG18=0,"",EnrlSC!BG18/'[1]Cl Enr. sc (2)'!BG18)</f>
        <v>1.0847374246710122</v>
      </c>
      <c r="BH18" s="72">
        <f>IF('[1]Cl Enr. sc (2)'!BH18=0,"",EnrlSC!BH18/'[1]Cl Enr. sc (2)'!BH18)</f>
        <v>1.0004049153198831</v>
      </c>
      <c r="BI18" s="72">
        <f>IF('[1]Cl Enr. sc (2)'!BI18=0,"",EnrlSC!BI18/'[1]Cl Enr. sc (2)'!BI18)</f>
        <v>0.9912323411560614</v>
      </c>
      <c r="BJ18" s="72">
        <f>IF('[1]Cl Enr. sc (2)'!BJ18=0,"",EnrlSC!BJ18/'[1]Cl Enr. sc (2)'!BJ18)</f>
        <v>0.99587370986621626</v>
      </c>
      <c r="BK18" s="72">
        <f>EnrlSC!BK18/'[1]Cl Enr. sc (2)'!BK18</f>
        <v>1.0004049153198831</v>
      </c>
      <c r="BL18" s="72">
        <f>EnrlSC!BL18/'[1]Cl Enr. sc (2)'!BL18</f>
        <v>0.9912323411560614</v>
      </c>
      <c r="BM18" s="72">
        <f>EnrlSC!BM18/'[1]Cl Enr. sc (2)'!BM18</f>
        <v>0.99587370986621626</v>
      </c>
    </row>
    <row r="19" spans="1:65" s="58" customFormat="1" ht="18.75" customHeight="1" x14ac:dyDescent="0.25">
      <c r="A19" s="35">
        <v>14</v>
      </c>
      <c r="B19" s="36" t="s">
        <v>27</v>
      </c>
      <c r="C19" s="72" t="str">
        <f>IF('[1]Cl Enr. sc (2)'!C19=0,"",EnrlSC!C19/'[1]Cl Enr. sc (2)'!C19)</f>
        <v/>
      </c>
      <c r="D19" s="72" t="str">
        <f>IF('[1]Cl Enr. sc (2)'!D19=0,"",EnrlSC!D19/'[1]Cl Enr. sc (2)'!D19)</f>
        <v/>
      </c>
      <c r="E19" s="72" t="str">
        <f>IF('[1]Cl Enr. sc (2)'!E19=0,"",EnrlSC!E19/'[1]Cl Enr. sc (2)'!E19)</f>
        <v/>
      </c>
      <c r="F19" s="72">
        <f>IF('[1]Cl Enr. sc (2)'!F19=0,"",EnrlSC!F19/'[1]Cl Enr. sc (2)'!F19)</f>
        <v>0.83834913956049373</v>
      </c>
      <c r="G19" s="72">
        <f>IF('[1]Cl Enr. sc (2)'!G19=0,"",EnrlSC!G19/'[1]Cl Enr. sc (2)'!G19)</f>
        <v>0.84681320585244868</v>
      </c>
      <c r="H19" s="72">
        <f>IF('[1]Cl Enr. sc (2)'!H19=0,"",EnrlSC!H19/'[1]Cl Enr. sc (2)'!H19)</f>
        <v>0.84236131673190096</v>
      </c>
      <c r="I19" s="72">
        <f>IF('[1]Cl Enr. sc (2)'!I19=0,"",EnrlSC!I19/'[1]Cl Enr. sc (2)'!I19)</f>
        <v>0.8440022468630165</v>
      </c>
      <c r="J19" s="72">
        <f>IF('[1]Cl Enr. sc (2)'!J19=0,"",EnrlSC!J19/'[1]Cl Enr. sc (2)'!J19)</f>
        <v>0.89464318886205652</v>
      </c>
      <c r="K19" s="72">
        <f>IF('[1]Cl Enr. sc (2)'!K19=0,"",EnrlSC!K19/'[1]Cl Enr. sc (2)'!K19)</f>
        <v>0.86805679720425866</v>
      </c>
      <c r="L19" s="72">
        <f>IF('[1]Cl Enr. sc (2)'!L19=0,"",EnrlSC!L19/'[1]Cl Enr. sc (2)'!L19)</f>
        <v>0.81792378904399166</v>
      </c>
      <c r="M19" s="72">
        <f>IF('[1]Cl Enr. sc (2)'!M19=0,"",EnrlSC!M19/'[1]Cl Enr. sc (2)'!M19)</f>
        <v>0.86884260526212909</v>
      </c>
      <c r="N19" s="72">
        <f>IF('[1]Cl Enr. sc (2)'!N19=0,"",EnrlSC!N19/'[1]Cl Enr. sc (2)'!N19)</f>
        <v>0.8424909461294704</v>
      </c>
      <c r="O19" s="72">
        <f>IF('[1]Cl Enr. sc (2)'!O19=0,"",EnrlSC!O19/'[1]Cl Enr. sc (2)'!O19)</f>
        <v>0.83575077976999179</v>
      </c>
      <c r="P19" s="72">
        <f>IF('[1]Cl Enr. sc (2)'!P19=0,"",EnrlSC!P19/'[1]Cl Enr. sc (2)'!P19)</f>
        <v>0.87139828054253066</v>
      </c>
      <c r="Q19" s="72">
        <f>IF('[1]Cl Enr. sc (2)'!Q19=0,"",EnrlSC!Q19/'[1]Cl Enr. sc (2)'!Q19)</f>
        <v>0.85311602185545665</v>
      </c>
      <c r="R19" s="72">
        <f>IF('[1]Cl Enr. sc (2)'!R19=0,"",EnrlSC!R19/'[1]Cl Enr. sc (2)'!R19)</f>
        <v>0.83778654040365597</v>
      </c>
      <c r="S19" s="72">
        <f>IF('[1]Cl Enr. sc (2)'!S19=0,"",EnrlSC!S19/'[1]Cl Enr. sc (2)'!S19)</f>
        <v>0.91116733161744934</v>
      </c>
      <c r="T19" s="72">
        <f>IF('[1]Cl Enr. sc (2)'!T19=0,"",EnrlSC!T19/'[1]Cl Enr. sc (2)'!T19)</f>
        <v>0.8730422814474198</v>
      </c>
      <c r="U19" s="72">
        <f>IF('[1]Cl Enr. sc (2)'!U19=0,"",EnrlSC!U19/'[1]Cl Enr. sc (2)'!U19)</f>
        <v>0.83482491018576521</v>
      </c>
      <c r="V19" s="72">
        <f>IF('[1]Cl Enr. sc (2)'!V19=0,"",EnrlSC!V19/'[1]Cl Enr. sc (2)'!V19)</f>
        <v>0.87742880893617403</v>
      </c>
      <c r="W19" s="72">
        <f>IF('[1]Cl Enr. sc (2)'!W19=0,"",EnrlSC!W19/'[1]Cl Enr. sc (2)'!W19)</f>
        <v>0.85525884973309785</v>
      </c>
      <c r="X19" s="72">
        <f>IF('[1]Cl Enr. sc (2)'!X19=0,"",EnrlSC!X19/'[1]Cl Enr. sc (2)'!X19)</f>
        <v>0.78225493202494123</v>
      </c>
      <c r="Y19" s="72">
        <f>IF('[1]Cl Enr. sc (2)'!Y19=0,"",EnrlSC!Y19/'[1]Cl Enr. sc (2)'!Y19)</f>
        <v>0.88321163777100231</v>
      </c>
      <c r="Z19" s="72">
        <f>IF('[1]Cl Enr. sc (2)'!Z19=0,"",EnrlSC!Z19/'[1]Cl Enr. sc (2)'!Z19)</f>
        <v>0.83031443980869035</v>
      </c>
      <c r="AA19" s="72">
        <f>IF('[1]Cl Enr. sc (2)'!AA19=0,"",EnrlSC!AA19/'[1]Cl Enr. sc (2)'!AA19)</f>
        <v>0.99518067333465865</v>
      </c>
      <c r="AB19" s="72">
        <f>IF('[1]Cl Enr. sc (2)'!AB19=0,"",EnrlSC!AB19/'[1]Cl Enr. sc (2)'!AB19)</f>
        <v>1.2497073413116162</v>
      </c>
      <c r="AC19" s="72">
        <f>IF('[1]Cl Enr. sc (2)'!AC19=0,"",EnrlSC!AC19/'[1]Cl Enr. sc (2)'!AC19)</f>
        <v>1.109394958618344</v>
      </c>
      <c r="AD19" s="72">
        <f>IF('[1]Cl Enr. sc (2)'!AD19=0,"",EnrlSC!AD19/'[1]Cl Enr. sc (2)'!AD19)</f>
        <v>1.0180603328984303</v>
      </c>
      <c r="AE19" s="72">
        <f>IF('[1]Cl Enr. sc (2)'!AE19=0,"",EnrlSC!AE19/'[1]Cl Enr. sc (2)'!AE19)</f>
        <v>1.2954660443792787</v>
      </c>
      <c r="AF19" s="72">
        <f>IF('[1]Cl Enr. sc (2)'!AF19=0,"",EnrlSC!AF19/'[1]Cl Enr. sc (2)'!AF19)</f>
        <v>1.1383669484846313</v>
      </c>
      <c r="AG19" s="72">
        <f>IF('[1]Cl Enr. sc (2)'!AG19=0,"",EnrlSC!AG19/'[1]Cl Enr. sc (2)'!AG19)</f>
        <v>0.91234326789117859</v>
      </c>
      <c r="AH19" s="72">
        <f>IF('[1]Cl Enr. sc (2)'!AH19=0,"",EnrlSC!AH19/'[1]Cl Enr. sc (2)'!AH19)</f>
        <v>1.0953446277125831</v>
      </c>
      <c r="AI19" s="72">
        <f>IF('[1]Cl Enr. sc (2)'!AI19=0,"",EnrlSC!AI19/'[1]Cl Enr. sc (2)'!AI19)</f>
        <v>0.99591454325081152</v>
      </c>
      <c r="AJ19" s="72">
        <f>IF('[1]Cl Enr. sc (2)'!AJ19=0,"",EnrlSC!AJ19/'[1]Cl Enr. sc (2)'!AJ19)</f>
        <v>0.85803507793176603</v>
      </c>
      <c r="AK19" s="72">
        <f>IF('[1]Cl Enr. sc (2)'!AK19=0,"",EnrlSC!AK19/'[1]Cl Enr. sc (2)'!AK19)</f>
        <v>0.93854031282371919</v>
      </c>
      <c r="AL19" s="72">
        <f>IF('[1]Cl Enr. sc (2)'!AL19=0,"",EnrlSC!AL19/'[1]Cl Enr. sc (2)'!AL19)</f>
        <v>0.89611073626696369</v>
      </c>
      <c r="AM19" s="72">
        <f>IF('[1]Cl Enr. sc (2)'!AM19=0,"",EnrlSC!AM19/'[1]Cl Enr. sc (2)'!AM19)</f>
        <v>1.0212369697456922</v>
      </c>
      <c r="AN19" s="72">
        <f>IF('[1]Cl Enr. sc (2)'!AN19=0,"",EnrlSC!AN19/'[1]Cl Enr. sc (2)'!AN19)</f>
        <v>1.0689217896470997</v>
      </c>
      <c r="AO19" s="72">
        <f>IF('[1]Cl Enr. sc (2)'!AO19=0,"",EnrlSC!AO19/'[1]Cl Enr. sc (2)'!AO19)</f>
        <v>1.0394523292979811</v>
      </c>
      <c r="AP19" s="72">
        <f>IF('[1]Cl Enr. sc (2)'!AP19=0,"",EnrlSC!AP19/'[1]Cl Enr. sc (2)'!AP19)</f>
        <v>1.0682569022189139</v>
      </c>
      <c r="AQ19" s="72">
        <f>IF('[1]Cl Enr. sc (2)'!AQ19=0,"",EnrlSC!AQ19/'[1]Cl Enr. sc (2)'!AQ19)</f>
        <v>1.0712923102895249</v>
      </c>
      <c r="AR19" s="72">
        <f>IF('[1]Cl Enr. sc (2)'!AR19=0,"",EnrlSC!AR19/'[1]Cl Enr. sc (2)'!AR19)</f>
        <v>1.0692625197149856</v>
      </c>
      <c r="AS19" s="72">
        <f>IF('[1]Cl Enr. sc (2)'!AS19=0,"",EnrlSC!AS19/'[1]Cl Enr. sc (2)'!AS19)</f>
        <v>1.0421491569052677</v>
      </c>
      <c r="AT19" s="72">
        <f>IF('[1]Cl Enr. sc (2)'!AT19=0,"",EnrlSC!AT19/'[1]Cl Enr. sc (2)'!AT19)</f>
        <v>1.0698486458656493</v>
      </c>
      <c r="AU19" s="72">
        <f>IF('[1]Cl Enr. sc (2)'!AU19=0,"",EnrlSC!AU19/'[1]Cl Enr. sc (2)'!AU19)</f>
        <v>1.0521328480003806</v>
      </c>
      <c r="AV19" s="72">
        <f>IF('[1]Cl Enr. sc (2)'!AV19=0,"",EnrlSC!AV19/'[1]Cl Enr. sc (2)'!AV19)</f>
        <v>0.88505430258234097</v>
      </c>
      <c r="AW19" s="72">
        <f>IF('[1]Cl Enr. sc (2)'!AW19=0,"",EnrlSC!AW19/'[1]Cl Enr. sc (2)'!AW19)</f>
        <v>0.95134035371285253</v>
      </c>
      <c r="AX19" s="72">
        <f>IF('[1]Cl Enr. sc (2)'!AX19=0,"",EnrlSC!AX19/'[1]Cl Enr. sc (2)'!AX19)</f>
        <v>0.9154789107051462</v>
      </c>
      <c r="AY19" s="72">
        <f>IF('[1]Cl Enr. sc (2)'!AY19=0,"",EnrlSC!AY19/'[1]Cl Enr. sc (2)'!AY19)</f>
        <v>1.0374312937798211</v>
      </c>
      <c r="AZ19" s="72">
        <f>IF('[1]Cl Enr. sc (2)'!AZ19=0,"",EnrlSC!AZ19/'[1]Cl Enr. sc (2)'!AZ19)</f>
        <v>1.1807478865204086</v>
      </c>
      <c r="BA19" s="72">
        <f>IF('[1]Cl Enr. sc (2)'!BA19=0,"",EnrlSC!BA19/'[1]Cl Enr. sc (2)'!BA19)</f>
        <v>1.0888341161698367</v>
      </c>
      <c r="BB19" s="72">
        <f>IF('[1]Cl Enr. sc (2)'!BB19=0,"",EnrlSC!BB19/'[1]Cl Enr. sc (2)'!BB19)</f>
        <v>1.1437655275456489</v>
      </c>
      <c r="BC19" s="72">
        <f>IF('[1]Cl Enr. sc (2)'!BC19=0,"",EnrlSC!BC19/'[1]Cl Enr. sc (2)'!BC19)</f>
        <v>1.3315453841110911</v>
      </c>
      <c r="BD19" s="72">
        <f>IF('[1]Cl Enr. sc (2)'!BD19=0,"",EnrlSC!BD19/'[1]Cl Enr. sc (2)'!BD19)</f>
        <v>1.2129240427143124</v>
      </c>
      <c r="BE19" s="72">
        <f>IF('[1]Cl Enr. sc (2)'!BE19=0,"",EnrlSC!BE19/'[1]Cl Enr. sc (2)'!BE19)</f>
        <v>1.0858100417351713</v>
      </c>
      <c r="BF19" s="72">
        <f>IF('[1]Cl Enr. sc (2)'!BF19=0,"",EnrlSC!BF19/'[1]Cl Enr. sc (2)'!BF19)</f>
        <v>1.2509151414309485</v>
      </c>
      <c r="BG19" s="72">
        <f>IF('[1]Cl Enr. sc (2)'!BG19=0,"",EnrlSC!BG19/'[1]Cl Enr. sc (2)'!BG19)</f>
        <v>1.1457569777276573</v>
      </c>
      <c r="BH19" s="72">
        <f>IF('[1]Cl Enr. sc (2)'!BH19=0,"",EnrlSC!BH19/'[1]Cl Enr. sc (2)'!BH19)</f>
        <v>0.8980232100356571</v>
      </c>
      <c r="BI19" s="72">
        <f>IF('[1]Cl Enr. sc (2)'!BI19=0,"",EnrlSC!BI19/'[1]Cl Enr. sc (2)'!BI19)</f>
        <v>0.96462562612912306</v>
      </c>
      <c r="BJ19" s="72">
        <f>IF('[1]Cl Enr. sc (2)'!BJ19=0,"",EnrlSC!BJ19/'[1]Cl Enr. sc (2)'!BJ19)</f>
        <v>0.92823907790993743</v>
      </c>
      <c r="BK19" s="72">
        <f>EnrlSC!BK19/'[1]Cl Enr. sc (2)'!BK19</f>
        <v>0.8980232100356571</v>
      </c>
      <c r="BL19" s="72">
        <f>EnrlSC!BL19/'[1]Cl Enr. sc (2)'!BL19</f>
        <v>0.96462562612912306</v>
      </c>
      <c r="BM19" s="72">
        <f>EnrlSC!BM19/'[1]Cl Enr. sc (2)'!BM19</f>
        <v>0.92823907790993743</v>
      </c>
    </row>
    <row r="20" spans="1:65" s="58" customFormat="1" ht="18.75" customHeight="1" x14ac:dyDescent="0.25">
      <c r="A20" s="35">
        <v>15</v>
      </c>
      <c r="B20" s="36" t="s">
        <v>28</v>
      </c>
      <c r="C20" s="72">
        <f>IF('[1]Cl Enr. sc (2)'!C20=0,"",EnrlSC!C20/'[1]Cl Enr. sc (2)'!C20)</f>
        <v>1</v>
      </c>
      <c r="D20" s="72">
        <f>IF('[1]Cl Enr. sc (2)'!D20=0,"",EnrlSC!D20/'[1]Cl Enr. sc (2)'!D20)</f>
        <v>1</v>
      </c>
      <c r="E20" s="72">
        <f>IF('[1]Cl Enr. sc (2)'!E20=0,"",EnrlSC!E20/'[1]Cl Enr. sc (2)'!E20)</f>
        <v>1</v>
      </c>
      <c r="F20" s="72">
        <f>IF('[1]Cl Enr. sc (2)'!F20=0,"",EnrlSC!F20/'[1]Cl Enr. sc (2)'!F20)</f>
        <v>0.91467643827376455</v>
      </c>
      <c r="G20" s="72">
        <f>IF('[1]Cl Enr. sc (2)'!G20=0,"",EnrlSC!G20/'[1]Cl Enr. sc (2)'!G20)</f>
        <v>0.92957420038408056</v>
      </c>
      <c r="H20" s="72">
        <f>IF('[1]Cl Enr. sc (2)'!H20=0,"",EnrlSC!H20/'[1]Cl Enr. sc (2)'!H20)</f>
        <v>0.92184269791769524</v>
      </c>
      <c r="I20" s="72">
        <f>IF('[1]Cl Enr. sc (2)'!I20=0,"",EnrlSC!I20/'[1]Cl Enr. sc (2)'!I20)</f>
        <v>1.0044464808911031</v>
      </c>
      <c r="J20" s="72">
        <f>IF('[1]Cl Enr. sc (2)'!J20=0,"",EnrlSC!J20/'[1]Cl Enr. sc (2)'!J20)</f>
        <v>1.0005312323210023</v>
      </c>
      <c r="K20" s="72">
        <f>IF('[1]Cl Enr. sc (2)'!K20=0,"",EnrlSC!K20/'[1]Cl Enr. sc (2)'!K20)</f>
        <v>1.0025541847282426</v>
      </c>
      <c r="L20" s="72">
        <f>IF('[1]Cl Enr. sc (2)'!L20=0,"",EnrlSC!L20/'[1]Cl Enr. sc (2)'!L20)</f>
        <v>0.97373702946300078</v>
      </c>
      <c r="M20" s="72">
        <f>IF('[1]Cl Enr. sc (2)'!M20=0,"",EnrlSC!M20/'[1]Cl Enr. sc (2)'!M20)</f>
        <v>0.99195784611341997</v>
      </c>
      <c r="N20" s="72">
        <f>IF('[1]Cl Enr. sc (2)'!N20=0,"",EnrlSC!N20/'[1]Cl Enr. sc (2)'!N20)</f>
        <v>0.98243188395276015</v>
      </c>
      <c r="O20" s="72">
        <f>IF('[1]Cl Enr. sc (2)'!O20=0,"",EnrlSC!O20/'[1]Cl Enr. sc (2)'!O20)</f>
        <v>1.0216196360869507</v>
      </c>
      <c r="P20" s="72">
        <f>IF('[1]Cl Enr. sc (2)'!P20=0,"",EnrlSC!P20/'[1]Cl Enr. sc (2)'!P20)</f>
        <v>1.0129275955801884</v>
      </c>
      <c r="Q20" s="72">
        <f>IF('[1]Cl Enr. sc (2)'!Q20=0,"",EnrlSC!Q20/'[1]Cl Enr. sc (2)'!Q20)</f>
        <v>1.0174334980227073</v>
      </c>
      <c r="R20" s="72">
        <f>IF('[1]Cl Enr. sc (2)'!R20=0,"",EnrlSC!R20/'[1]Cl Enr. sc (2)'!R20)</f>
        <v>1.0026853588705698</v>
      </c>
      <c r="S20" s="72">
        <f>IF('[1]Cl Enr. sc (2)'!S20=0,"",EnrlSC!S20/'[1]Cl Enr. sc (2)'!S20)</f>
        <v>1.0071699765307074</v>
      </c>
      <c r="T20" s="72">
        <f>IF('[1]Cl Enr. sc (2)'!T20=0,"",EnrlSC!T20/'[1]Cl Enr. sc (2)'!T20)</f>
        <v>1.0048306359135635</v>
      </c>
      <c r="U20" s="72">
        <f>IF('[1]Cl Enr. sc (2)'!U20=0,"",EnrlSC!U20/'[1]Cl Enr. sc (2)'!U20)</f>
        <v>0.9824913539131549</v>
      </c>
      <c r="V20" s="72">
        <f>IF('[1]Cl Enr. sc (2)'!V20=0,"",EnrlSC!V20/'[1]Cl Enr. sc (2)'!V20)</f>
        <v>0.98767765943440022</v>
      </c>
      <c r="W20" s="72">
        <f>IF('[1]Cl Enr. sc (2)'!W20=0,"",EnrlSC!W20/'[1]Cl Enr. sc (2)'!W20)</f>
        <v>0.98498237625937357</v>
      </c>
      <c r="X20" s="72">
        <f>IF('[1]Cl Enr. sc (2)'!X20=0,"",EnrlSC!X20/'[1]Cl Enr. sc (2)'!X20)</f>
        <v>1.0457162629757786</v>
      </c>
      <c r="Y20" s="72">
        <f>IF('[1]Cl Enr. sc (2)'!Y20=0,"",EnrlSC!Y20/'[1]Cl Enr. sc (2)'!Y20)</f>
        <v>1.0533249734292682</v>
      </c>
      <c r="Z20" s="72">
        <f>IF('[1]Cl Enr. sc (2)'!Z20=0,"",EnrlSC!Z20/'[1]Cl Enr. sc (2)'!Z20)</f>
        <v>1.0493310520446231</v>
      </c>
      <c r="AA20" s="72">
        <f>IF('[1]Cl Enr. sc (2)'!AA20=0,"",EnrlSC!AA20/'[1]Cl Enr. sc (2)'!AA20)</f>
        <v>1.0211432990641607</v>
      </c>
      <c r="AB20" s="72">
        <f>IF('[1]Cl Enr. sc (2)'!AB20=0,"",EnrlSC!AB20/'[1]Cl Enr. sc (2)'!AB20)</f>
        <v>1.0043443034067672</v>
      </c>
      <c r="AC20" s="72">
        <f>IF('[1]Cl Enr. sc (2)'!AC20=0,"",EnrlSC!AC20/'[1]Cl Enr. sc (2)'!AC20)</f>
        <v>1.013096126976617</v>
      </c>
      <c r="AD20" s="72">
        <f>IF('[1]Cl Enr. sc (2)'!AD20=0,"",EnrlSC!AD20/'[1]Cl Enr. sc (2)'!AD20)</f>
        <v>1.0053457061552828</v>
      </c>
      <c r="AE20" s="72">
        <f>IF('[1]Cl Enr. sc (2)'!AE20=0,"",EnrlSC!AE20/'[1]Cl Enr. sc (2)'!AE20)</f>
        <v>1.022968506755688</v>
      </c>
      <c r="AF20" s="72">
        <f>IF('[1]Cl Enr. sc (2)'!AF20=0,"",EnrlSC!AF20/'[1]Cl Enr. sc (2)'!AF20)</f>
        <v>1.0136109137194573</v>
      </c>
      <c r="AG20" s="72">
        <f>IF('[1]Cl Enr. sc (2)'!AG20=0,"",EnrlSC!AG20/'[1]Cl Enr. sc (2)'!AG20)</f>
        <v>1.0244708618071374</v>
      </c>
      <c r="AH20" s="72">
        <f>IF('[1]Cl Enr. sc (2)'!AH20=0,"",EnrlSC!AH20/'[1]Cl Enr. sc (2)'!AH20)</f>
        <v>1.0270592038349642</v>
      </c>
      <c r="AI20" s="72">
        <f>IF('[1]Cl Enr. sc (2)'!AI20=0,"",EnrlSC!AI20/'[1]Cl Enr. sc (2)'!AI20)</f>
        <v>1.0256989621405119</v>
      </c>
      <c r="AJ20" s="72">
        <f>IF('[1]Cl Enr. sc (2)'!AJ20=0,"",EnrlSC!AJ20/'[1]Cl Enr. sc (2)'!AJ20)</f>
        <v>0.99720831184387837</v>
      </c>
      <c r="AK20" s="72">
        <f>IF('[1]Cl Enr. sc (2)'!AK20=0,"",EnrlSC!AK20/'[1]Cl Enr. sc (2)'!AK20)</f>
        <v>1.0012749152929945</v>
      </c>
      <c r="AL20" s="72">
        <f>IF('[1]Cl Enr. sc (2)'!AL20=0,"",EnrlSC!AL20/'[1]Cl Enr. sc (2)'!AL20)</f>
        <v>0.99915327575087642</v>
      </c>
      <c r="AM20" s="72">
        <f>IF('[1]Cl Enr. sc (2)'!AM20=0,"",EnrlSC!AM20/'[1]Cl Enr. sc (2)'!AM20)</f>
        <v>0.97945844290869055</v>
      </c>
      <c r="AN20" s="72">
        <f>IF('[1]Cl Enr. sc (2)'!AN20=0,"",EnrlSC!AN20/'[1]Cl Enr. sc (2)'!AN20)</f>
        <v>1.0257938373033031</v>
      </c>
      <c r="AO20" s="72">
        <f>IF('[1]Cl Enr. sc (2)'!AO20=0,"",EnrlSC!AO20/'[1]Cl Enr. sc (2)'!AO20)</f>
        <v>1.0002403136725833</v>
      </c>
      <c r="AP20" s="72">
        <f>IF('[1]Cl Enr. sc (2)'!AP20=0,"",EnrlSC!AP20/'[1]Cl Enr. sc (2)'!AP20)</f>
        <v>1.0118789935756463</v>
      </c>
      <c r="AQ20" s="72">
        <f>IF('[1]Cl Enr. sc (2)'!AQ20=0,"",EnrlSC!AQ20/'[1]Cl Enr. sc (2)'!AQ20)</f>
        <v>1.019667778189453</v>
      </c>
      <c r="AR20" s="72">
        <f>IF('[1]Cl Enr. sc (2)'!AR20=0,"",EnrlSC!AR20/'[1]Cl Enr. sc (2)'!AR20)</f>
        <v>1.0154376428322878</v>
      </c>
      <c r="AS20" s="72">
        <f>IF('[1]Cl Enr. sc (2)'!AS20=0,"",EnrlSC!AS20/'[1]Cl Enr. sc (2)'!AS20)</f>
        <v>0.9946611125997743</v>
      </c>
      <c r="AT20" s="72">
        <f>IF('[1]Cl Enr. sc (2)'!AT20=0,"",EnrlSC!AT20/'[1]Cl Enr. sc (2)'!AT20)</f>
        <v>1.022869523350987</v>
      </c>
      <c r="AU20" s="72">
        <f>IF('[1]Cl Enr. sc (2)'!AU20=0,"",EnrlSC!AU20/'[1]Cl Enr. sc (2)'!AU20)</f>
        <v>1.0074246641117524</v>
      </c>
      <c r="AV20" s="72">
        <f>IF('[1]Cl Enr. sc (2)'!AV20=0,"",EnrlSC!AV20/'[1]Cl Enr. sc (2)'!AV20)</f>
        <v>0.99677516455566861</v>
      </c>
      <c r="AW20" s="72">
        <f>IF('[1]Cl Enr. sc (2)'!AW20=0,"",EnrlSC!AW20/'[1]Cl Enr. sc (2)'!AW20)</f>
        <v>1.0046416152208213</v>
      </c>
      <c r="AX20" s="72">
        <f>IF('[1]Cl Enr. sc (2)'!AX20=0,"",EnrlSC!AX20/'[1]Cl Enr. sc (2)'!AX20)</f>
        <v>1.0005043525369768</v>
      </c>
      <c r="AY20" s="72">
        <f>IF('[1]Cl Enr. sc (2)'!AY20=0,"",EnrlSC!AY20/'[1]Cl Enr. sc (2)'!AY20)</f>
        <v>1.0175412413189262</v>
      </c>
      <c r="AZ20" s="72">
        <f>IF('[1]Cl Enr. sc (2)'!AZ20=0,"",EnrlSC!AZ20/'[1]Cl Enr. sc (2)'!AZ20)</f>
        <v>1.005235327306365</v>
      </c>
      <c r="BA20" s="72">
        <f>IF('[1]Cl Enr. sc (2)'!BA20=0,"",EnrlSC!BA20/'[1]Cl Enr. sc (2)'!BA20)</f>
        <v>1.0122341117819815</v>
      </c>
      <c r="BB20" s="72">
        <f>IF('[1]Cl Enr. sc (2)'!BB20=0,"",EnrlSC!BB20/'[1]Cl Enr. sc (2)'!BB20)</f>
        <v>1.0175147758397001</v>
      </c>
      <c r="BC20" s="72">
        <f>IF('[1]Cl Enr. sc (2)'!BC20=0,"",EnrlSC!BC20/'[1]Cl Enr. sc (2)'!BC20)</f>
        <v>1.0053370633929057</v>
      </c>
      <c r="BD20" s="72">
        <f>IF('[1]Cl Enr. sc (2)'!BD20=0,"",EnrlSC!BD20/'[1]Cl Enr. sc (2)'!BD20)</f>
        <v>1.0122632559120137</v>
      </c>
      <c r="BE20" s="72">
        <f>IF('[1]Cl Enr. sc (2)'!BE20=0,"",EnrlSC!BE20/'[1]Cl Enr. sc (2)'!BE20)</f>
        <v>1.0175282354369914</v>
      </c>
      <c r="BF20" s="72">
        <f>IF('[1]Cl Enr. sc (2)'!BF20=0,"",EnrlSC!BF20/'[1]Cl Enr. sc (2)'!BF20)</f>
        <v>1.0052853205560264</v>
      </c>
      <c r="BG20" s="72">
        <f>IF('[1]Cl Enr. sc (2)'!BG20=0,"",EnrlSC!BG20/'[1]Cl Enr. sc (2)'!BG20)</f>
        <v>1.0122484336912507</v>
      </c>
      <c r="BH20" s="72">
        <f>IF('[1]Cl Enr. sc (2)'!BH20=0,"",EnrlSC!BH20/'[1]Cl Enr. sc (2)'!BH20)</f>
        <v>0.99926673835256097</v>
      </c>
      <c r="BI20" s="72">
        <f>IF('[1]Cl Enr. sc (2)'!BI20=0,"",EnrlSC!BI20/'[1]Cl Enr. sc (2)'!BI20)</f>
        <v>1.0047078902509157</v>
      </c>
      <c r="BJ20" s="72">
        <f>IF('[1]Cl Enr. sc (2)'!BJ20=0,"",EnrlSC!BJ20/'[1]Cl Enr. sc (2)'!BJ20)</f>
        <v>1.001820087641492</v>
      </c>
      <c r="BK20" s="72">
        <f>EnrlSC!BK20/'[1]Cl Enr. sc (2)'!BK20</f>
        <v>0.99934672784801215</v>
      </c>
      <c r="BL20" s="72">
        <f>EnrlSC!BL20/'[1]Cl Enr. sc (2)'!BL20</f>
        <v>1.0041973591921369</v>
      </c>
      <c r="BM20" s="72">
        <f>EnrlSC!BM20/'[1]Cl Enr. sc (2)'!BM20</f>
        <v>1.0016220905456976</v>
      </c>
    </row>
    <row r="21" spans="1:65" s="58" customFormat="1" ht="18.75" customHeight="1" x14ac:dyDescent="0.25">
      <c r="A21" s="35">
        <v>16</v>
      </c>
      <c r="B21" s="36" t="s">
        <v>29</v>
      </c>
      <c r="C21" s="72">
        <f>IF('[1]Cl Enr. sc (2)'!C21=0,"",EnrlSC!C21/'[1]Cl Enr. sc (2)'!C21)</f>
        <v>1.0111607142857142</v>
      </c>
      <c r="D21" s="72">
        <f>IF('[1]Cl Enr. sc (2)'!D21=0,"",EnrlSC!D21/'[1]Cl Enr. sc (2)'!D21)</f>
        <v>1.135693215339233</v>
      </c>
      <c r="E21" s="72">
        <f>IF('[1]Cl Enr. sc (2)'!E21=0,"",EnrlSC!E21/'[1]Cl Enr. sc (2)'!E21)</f>
        <v>1.0716948666475481</v>
      </c>
      <c r="F21" s="72">
        <f>IF('[1]Cl Enr. sc (2)'!F21=0,"",EnrlSC!F21/'[1]Cl Enr. sc (2)'!F21)</f>
        <v>1.0914127423822715</v>
      </c>
      <c r="G21" s="72">
        <f>IF('[1]Cl Enr. sc (2)'!G21=0,"",EnrlSC!G21/'[1]Cl Enr. sc (2)'!G21)</f>
        <v>1.1303964757709251</v>
      </c>
      <c r="H21" s="72">
        <f>IF('[1]Cl Enr. sc (2)'!H21=0,"",EnrlSC!H21/'[1]Cl Enr. sc (2)'!H21)</f>
        <v>1.1113615870153291</v>
      </c>
      <c r="I21" s="72">
        <f>IF('[1]Cl Enr. sc (2)'!I21=0,"",EnrlSC!I21/'[1]Cl Enr. sc (2)'!I21)</f>
        <v>1.149043303121853</v>
      </c>
      <c r="J21" s="72">
        <f>IF('[1]Cl Enr. sc (2)'!J21=0,"",EnrlSC!J21/'[1]Cl Enr. sc (2)'!J21)</f>
        <v>1.2906287069988138</v>
      </c>
      <c r="K21" s="72">
        <f>IF('[1]Cl Enr. sc (2)'!K21=0,"",EnrlSC!K21/'[1]Cl Enr. sc (2)'!K21)</f>
        <v>1.2140522875816993</v>
      </c>
      <c r="L21" s="72">
        <f>IF('[1]Cl Enr. sc (2)'!L21=0,"",EnrlSC!L21/'[1]Cl Enr. sc (2)'!L21)</f>
        <v>1.073045267489712</v>
      </c>
      <c r="M21" s="72">
        <f>IF('[1]Cl Enr. sc (2)'!M21=0,"",EnrlSC!M21/'[1]Cl Enr. sc (2)'!M21)</f>
        <v>1.0694275274056029</v>
      </c>
      <c r="N21" s="72">
        <f>IF('[1]Cl Enr. sc (2)'!N21=0,"",EnrlSC!N21/'[1]Cl Enr. sc (2)'!N21)</f>
        <v>1.0713887339654211</v>
      </c>
      <c r="O21" s="72">
        <f>IF('[1]Cl Enr. sc (2)'!O21=0,"",EnrlSC!O21/'[1]Cl Enr. sc (2)'!O21)</f>
        <v>0.95577889447236186</v>
      </c>
      <c r="P21" s="72">
        <f>IF('[1]Cl Enr. sc (2)'!P21=0,"",EnrlSC!P21/'[1]Cl Enr. sc (2)'!P21)</f>
        <v>1.0035335689045937</v>
      </c>
      <c r="Q21" s="72">
        <f>IF('[1]Cl Enr. sc (2)'!Q21=0,"",EnrlSC!Q21/'[1]Cl Enr. sc (2)'!Q21)</f>
        <v>0.97776572668112793</v>
      </c>
      <c r="R21" s="72">
        <f>IF('[1]Cl Enr. sc (2)'!R21=0,"",EnrlSC!R21/'[1]Cl Enr. sc (2)'!R21)</f>
        <v>1.1430246189917936</v>
      </c>
      <c r="S21" s="72">
        <f>IF('[1]Cl Enr. sc (2)'!S21=0,"",EnrlSC!S21/'[1]Cl Enr. sc (2)'!S21)</f>
        <v>1.1675461741424802</v>
      </c>
      <c r="T21" s="72">
        <f>IF('[1]Cl Enr. sc (2)'!T21=0,"",EnrlSC!T21/'[1]Cl Enr. sc (2)'!T21)</f>
        <v>1.1545623836126628</v>
      </c>
      <c r="U21" s="72">
        <f>IF('[1]Cl Enr. sc (2)'!U21=0,"",EnrlSC!U21/'[1]Cl Enr. sc (2)'!U21)</f>
        <v>1.0808823529411764</v>
      </c>
      <c r="V21" s="72">
        <f>IF('[1]Cl Enr. sc (2)'!V21=0,"",EnrlSC!V21/'[1]Cl Enr. sc (2)'!V21)</f>
        <v>1.1316386745347253</v>
      </c>
      <c r="W21" s="72">
        <f>IF('[1]Cl Enr. sc (2)'!W21=0,"",EnrlSC!W21/'[1]Cl Enr. sc (2)'!W21)</f>
        <v>1.1049236723285314</v>
      </c>
      <c r="X21" s="72">
        <f>IF('[1]Cl Enr. sc (2)'!X21=0,"",EnrlSC!X21/'[1]Cl Enr. sc (2)'!X21)</f>
        <v>1.0197802197802197</v>
      </c>
      <c r="Y21" s="72">
        <f>IF('[1]Cl Enr. sc (2)'!Y21=0,"",EnrlSC!Y21/'[1]Cl Enr. sc (2)'!Y21)</f>
        <v>1.0945945945945945</v>
      </c>
      <c r="Z21" s="72">
        <f>IF('[1]Cl Enr. sc (2)'!Z21=0,"",EnrlSC!Z21/'[1]Cl Enr. sc (2)'!Z21)</f>
        <v>1.0533333333333332</v>
      </c>
      <c r="AA21" s="72">
        <f>IF('[1]Cl Enr. sc (2)'!AA21=0,"",EnrlSC!AA21/'[1]Cl Enr. sc (2)'!AA21)</f>
        <v>1.2440251572327043</v>
      </c>
      <c r="AB21" s="72">
        <f>IF('[1]Cl Enr. sc (2)'!AB21=0,"",EnrlSC!AB21/'[1]Cl Enr. sc (2)'!AB21)</f>
        <v>1.0328282828282829</v>
      </c>
      <c r="AC21" s="72">
        <f>IF('[1]Cl Enr. sc (2)'!AC21=0,"",EnrlSC!AC21/'[1]Cl Enr. sc (2)'!AC21)</f>
        <v>1.1386263390044109</v>
      </c>
      <c r="AD21" s="72">
        <f>IF('[1]Cl Enr. sc (2)'!AD21=0,"",EnrlSC!AD21/'[1]Cl Enr. sc (2)'!AD21)</f>
        <v>0.87887887887887883</v>
      </c>
      <c r="AE21" s="72">
        <f>IF('[1]Cl Enr. sc (2)'!AE21=0,"",EnrlSC!AE21/'[1]Cl Enr. sc (2)'!AE21)</f>
        <v>1.072480181200453</v>
      </c>
      <c r="AF21" s="72">
        <f>IF('[1]Cl Enr. sc (2)'!AF21=0,"",EnrlSC!AF21/'[1]Cl Enr. sc (2)'!AF21)</f>
        <v>0.96971307120085015</v>
      </c>
      <c r="AG21" s="72">
        <f>IF('[1]Cl Enr. sc (2)'!AG21=0,"",EnrlSC!AG21/'[1]Cl Enr. sc (2)'!AG21)</f>
        <v>1.0336538461538463</v>
      </c>
      <c r="AH21" s="72">
        <f>IF('[1]Cl Enr. sc (2)'!AH21=0,"",EnrlSC!AH21/'[1]Cl Enr. sc (2)'!AH21)</f>
        <v>1.0662525879917184</v>
      </c>
      <c r="AI21" s="72">
        <f>IF('[1]Cl Enr. sc (2)'!AI21=0,"",EnrlSC!AI21/'[1]Cl Enr. sc (2)'!AI21)</f>
        <v>1.0490330142605977</v>
      </c>
      <c r="AJ21" s="72">
        <f>IF('[1]Cl Enr. sc (2)'!AJ21=0,"",EnrlSC!AJ21/'[1]Cl Enr. sc (2)'!AJ21)</f>
        <v>1.0640789473684211</v>
      </c>
      <c r="AK21" s="72">
        <f>IF('[1]Cl Enr. sc (2)'!AK21=0,"",EnrlSC!AK21/'[1]Cl Enr. sc (2)'!AK21)</f>
        <v>1.1084884914235449</v>
      </c>
      <c r="AL21" s="72">
        <f>IF('[1]Cl Enr. sc (2)'!AL21=0,"",EnrlSC!AL21/'[1]Cl Enr. sc (2)'!AL21)</f>
        <v>1.085084252132307</v>
      </c>
      <c r="AM21" s="72">
        <f>IF('[1]Cl Enr. sc (2)'!AM21=0,"",EnrlSC!AM21/'[1]Cl Enr. sc (2)'!AM21)</f>
        <v>1.0109890109890109</v>
      </c>
      <c r="AN21" s="72">
        <f>IF('[1]Cl Enr. sc (2)'!AN21=0,"",EnrlSC!AN21/'[1]Cl Enr. sc (2)'!AN21)</f>
        <v>0.98475967174677603</v>
      </c>
      <c r="AO21" s="72">
        <f>IF('[1]Cl Enr. sc (2)'!AO21=0,"",EnrlSC!AO21/'[1]Cl Enr. sc (2)'!AO21)</f>
        <v>0.99829835507657405</v>
      </c>
      <c r="AP21" s="72">
        <f>IF('[1]Cl Enr. sc (2)'!AP21=0,"",EnrlSC!AP21/'[1]Cl Enr. sc (2)'!AP21)</f>
        <v>1.0718562874251496</v>
      </c>
      <c r="AQ21" s="72">
        <f>IF('[1]Cl Enr. sc (2)'!AQ21=0,"",EnrlSC!AQ21/'[1]Cl Enr. sc (2)'!AQ21)</f>
        <v>1.0729559748427673</v>
      </c>
      <c r="AR21" s="72">
        <f>IF('[1]Cl Enr. sc (2)'!AR21=0,"",EnrlSC!AR21/'[1]Cl Enr. sc (2)'!AR21)</f>
        <v>1.0723926380368098</v>
      </c>
      <c r="AS21" s="72">
        <f>IF('[1]Cl Enr. sc (2)'!AS21=0,"",EnrlSC!AS21/'[1]Cl Enr. sc (2)'!AS21)</f>
        <v>1.0401146131805157</v>
      </c>
      <c r="AT21" s="72">
        <f>IF('[1]Cl Enr. sc (2)'!AT21=0,"",EnrlSC!AT21/'[1]Cl Enr. sc (2)'!AT21)</f>
        <v>1.0273058252427185</v>
      </c>
      <c r="AU21" s="72">
        <f>IF('[1]Cl Enr. sc (2)'!AU21=0,"",EnrlSC!AU21/'[1]Cl Enr. sc (2)'!AU21)</f>
        <v>1.0338933097553786</v>
      </c>
      <c r="AV21" s="72">
        <f>IF('[1]Cl Enr. sc (2)'!AV21=0,"",EnrlSC!AV21/'[1]Cl Enr. sc (2)'!AV21)</f>
        <v>1.0596040663456394</v>
      </c>
      <c r="AW21" s="72">
        <f>IF('[1]Cl Enr. sc (2)'!AW21=0,"",EnrlSC!AW21/'[1]Cl Enr. sc (2)'!AW21)</f>
        <v>1.092690990671862</v>
      </c>
      <c r="AX21" s="72">
        <f>IF('[1]Cl Enr. sc (2)'!AX21=0,"",EnrlSC!AX21/'[1]Cl Enr. sc (2)'!AX21)</f>
        <v>1.0753340069608173</v>
      </c>
      <c r="AY21" s="72">
        <f>IF('[1]Cl Enr. sc (2)'!AY21=0,"",EnrlSC!AY21/'[1]Cl Enr. sc (2)'!AY21)</f>
        <v>0.97854077253218885</v>
      </c>
      <c r="AZ21" s="72">
        <f>IF('[1]Cl Enr. sc (2)'!AZ21=0,"",EnrlSC!AZ21/'[1]Cl Enr. sc (2)'!AZ21)</f>
        <v>1.1658031088082901</v>
      </c>
      <c r="BA21" s="72">
        <f>IF('[1]Cl Enr. sc (2)'!BA21=0,"",EnrlSC!BA21/'[1]Cl Enr. sc (2)'!BA21)</f>
        <v>1.0633802816901408</v>
      </c>
      <c r="BB21" s="72">
        <f>IF('[1]Cl Enr. sc (2)'!BB21=0,"",EnrlSC!BB21/'[1]Cl Enr. sc (2)'!BB21)</f>
        <v>1.1259541984732824</v>
      </c>
      <c r="BC21" s="72">
        <f>IF('[1]Cl Enr. sc (2)'!BC21=0,"",EnrlSC!BC21/'[1]Cl Enr. sc (2)'!BC21)</f>
        <v>1.0070175438596491</v>
      </c>
      <c r="BD21" s="72">
        <f>IF('[1]Cl Enr. sc (2)'!BD21=0,"",EnrlSC!BD21/'[1]Cl Enr. sc (2)'!BD21)</f>
        <v>1.0639853747714807</v>
      </c>
      <c r="BE21" s="72">
        <f>IF('[1]Cl Enr. sc (2)'!BE21=0,"",EnrlSC!BE21/'[1]Cl Enr. sc (2)'!BE21)</f>
        <v>1.0565656565656565</v>
      </c>
      <c r="BF21" s="72">
        <f>IF('[1]Cl Enr. sc (2)'!BF21=0,"",EnrlSC!BF21/'[1]Cl Enr. sc (2)'!BF21)</f>
        <v>1.0711297071129706</v>
      </c>
      <c r="BG21" s="72">
        <f>IF('[1]Cl Enr. sc (2)'!BG21=0,"",EnrlSC!BG21/'[1]Cl Enr. sc (2)'!BG21)</f>
        <v>1.0637204522096608</v>
      </c>
      <c r="BH21" s="72">
        <f>IF('[1]Cl Enr. sc (2)'!BH21=0,"",EnrlSC!BH21/'[1]Cl Enr. sc (2)'!BH21)</f>
        <v>1.0594512195121952</v>
      </c>
      <c r="BI21" s="72">
        <f>IF('[1]Cl Enr. sc (2)'!BI21=0,"",EnrlSC!BI21/'[1]Cl Enr. sc (2)'!BI21)</f>
        <v>1.0915390633731976</v>
      </c>
      <c r="BJ21" s="72">
        <f>IF('[1]Cl Enr. sc (2)'!BJ21=0,"",EnrlSC!BJ21/'[1]Cl Enr. sc (2)'!BJ21)</f>
        <v>1.0747325278117847</v>
      </c>
      <c r="BK21" s="72">
        <f>EnrlSC!BK21/'[1]Cl Enr. sc (2)'!BK21</f>
        <v>1.0520116918844566</v>
      </c>
      <c r="BL21" s="72">
        <f>EnrlSC!BL21/'[1]Cl Enr. sc (2)'!BL21</f>
        <v>1.0985716970494268</v>
      </c>
      <c r="BM21" s="72">
        <f>EnrlSC!BM21/'[1]Cl Enr. sc (2)'!BM21</f>
        <v>1.0742569812337255</v>
      </c>
    </row>
    <row r="22" spans="1:65" s="58" customFormat="1" ht="18.75" customHeight="1" x14ac:dyDescent="0.25">
      <c r="A22" s="35">
        <v>17</v>
      </c>
      <c r="B22" s="36" t="s">
        <v>30</v>
      </c>
      <c r="C22" s="72">
        <f>IF('[1]Cl Enr. sc (2)'!C22=0,"",EnrlSC!C22/'[1]Cl Enr. sc (2)'!C22)</f>
        <v>1.0008123476848092</v>
      </c>
      <c r="D22" s="72">
        <f>IF('[1]Cl Enr. sc (2)'!D22=0,"",EnrlSC!D22/'[1]Cl Enr. sc (2)'!D22)</f>
        <v>1.000925925925926</v>
      </c>
      <c r="E22" s="72">
        <f>IF('[1]Cl Enr. sc (2)'!E22=0,"",EnrlSC!E22/'[1]Cl Enr. sc (2)'!E22)</f>
        <v>1.0008654262224146</v>
      </c>
      <c r="F22" s="72">
        <f>IF('[1]Cl Enr. sc (2)'!F22=0,"",EnrlSC!F22/'[1]Cl Enr. sc (2)'!F22)</f>
        <v>0.9371345029239766</v>
      </c>
      <c r="G22" s="72">
        <f>IF('[1]Cl Enr. sc (2)'!G22=0,"",EnrlSC!G22/'[1]Cl Enr. sc (2)'!G22)</f>
        <v>0.47174254317111458</v>
      </c>
      <c r="H22" s="72">
        <f>IF('[1]Cl Enr. sc (2)'!H22=0,"",EnrlSC!H22/'[1]Cl Enr. sc (2)'!H22)</f>
        <v>0.63432073544433099</v>
      </c>
      <c r="I22" s="72">
        <f>IF('[1]Cl Enr. sc (2)'!I22=0,"",EnrlSC!I22/'[1]Cl Enr. sc (2)'!I22)</f>
        <v>1.0128617363344052</v>
      </c>
      <c r="J22" s="72">
        <f>IF('[1]Cl Enr. sc (2)'!J22=0,"",EnrlSC!J22/'[1]Cl Enr. sc (2)'!J22)</f>
        <v>1.0229166666666667</v>
      </c>
      <c r="K22" s="72">
        <f>IF('[1]Cl Enr. sc (2)'!K22=0,"",EnrlSC!K22/'[1]Cl Enr. sc (2)'!K22)</f>
        <v>1.0172413793103448</v>
      </c>
      <c r="L22" s="72">
        <f>IF('[1]Cl Enr. sc (2)'!L22=0,"",EnrlSC!L22/'[1]Cl Enr. sc (2)'!L22)</f>
        <v>1.0118110236220472</v>
      </c>
      <c r="M22" s="72">
        <f>IF('[1]Cl Enr. sc (2)'!M22=0,"",EnrlSC!M22/'[1]Cl Enr. sc (2)'!M22)</f>
        <v>1.0202247191011236</v>
      </c>
      <c r="N22" s="72">
        <f>IF('[1]Cl Enr. sc (2)'!N22=0,"",EnrlSC!N22/'[1]Cl Enr. sc (2)'!N22)</f>
        <v>1.0157397691500525</v>
      </c>
      <c r="O22" s="72">
        <f>IF('[1]Cl Enr. sc (2)'!O22=0,"",EnrlSC!O22/'[1]Cl Enr. sc (2)'!O22)</f>
        <v>1.055793991416309</v>
      </c>
      <c r="P22" s="72">
        <f>IF('[1]Cl Enr. sc (2)'!P22=0,"",EnrlSC!P22/'[1]Cl Enr. sc (2)'!P22)</f>
        <v>1.1369863013698631</v>
      </c>
      <c r="Q22" s="72">
        <f>IF('[1]Cl Enr. sc (2)'!Q22=0,"",EnrlSC!Q22/'[1]Cl Enr. sc (2)'!Q22)</f>
        <v>1.0914560770156438</v>
      </c>
      <c r="R22" s="72">
        <f>IF('[1]Cl Enr. sc (2)'!R22=0,"",EnrlSC!R22/'[1]Cl Enr. sc (2)'!R22)</f>
        <v>0.98747390396659707</v>
      </c>
      <c r="S22" s="72">
        <f>IF('[1]Cl Enr. sc (2)'!S22=0,"",EnrlSC!S22/'[1]Cl Enr. sc (2)'!S22)</f>
        <v>0.92364532019704437</v>
      </c>
      <c r="T22" s="72">
        <f>IF('[1]Cl Enr. sc (2)'!T22=0,"",EnrlSC!T22/'[1]Cl Enr. sc (2)'!T22)</f>
        <v>0.95819209039548026</v>
      </c>
      <c r="U22" s="72">
        <f>IF('[1]Cl Enr. sc (2)'!U22=0,"",EnrlSC!U22/'[1]Cl Enr. sc (2)'!U22)</f>
        <v>0.99673794853207687</v>
      </c>
      <c r="V22" s="72">
        <f>IF('[1]Cl Enr. sc (2)'!V22=0,"",EnrlSC!V22/'[1]Cl Enr. sc (2)'!V22)</f>
        <v>0.78653198653198653</v>
      </c>
      <c r="W22" s="72">
        <f>IF('[1]Cl Enr. sc (2)'!W22=0,"",EnrlSC!W22/'[1]Cl Enr. sc (2)'!W22)</f>
        <v>0.88776400768022345</v>
      </c>
      <c r="X22" s="72">
        <f>IF('[1]Cl Enr. sc (2)'!X22=0,"",EnrlSC!X22/'[1]Cl Enr. sc (2)'!X22)</f>
        <v>1.0126903553299493</v>
      </c>
      <c r="Y22" s="72">
        <f>IF('[1]Cl Enr. sc (2)'!Y22=0,"",EnrlSC!Y22/'[1]Cl Enr. sc (2)'!Y22)</f>
        <v>1.0168269230769231</v>
      </c>
      <c r="Z22" s="72">
        <f>IF('[1]Cl Enr. sc (2)'!Z22=0,"",EnrlSC!Z22/'[1]Cl Enr. sc (2)'!Z22)</f>
        <v>1.0148148148148148</v>
      </c>
      <c r="AA22" s="72">
        <f>IF('[1]Cl Enr. sc (2)'!AA22=0,"",EnrlSC!AA22/'[1]Cl Enr. sc (2)'!AA22)</f>
        <v>0.93414634146341469</v>
      </c>
      <c r="AB22" s="72">
        <f>IF('[1]Cl Enr. sc (2)'!AB22=0,"",EnrlSC!AB22/'[1]Cl Enr. sc (2)'!AB22)</f>
        <v>1.01875</v>
      </c>
      <c r="AC22" s="72">
        <f>IF('[1]Cl Enr. sc (2)'!AC22=0,"",EnrlSC!AC22/'[1]Cl Enr. sc (2)'!AC22)</f>
        <v>0.97123287671232872</v>
      </c>
      <c r="AD22" s="72">
        <f>IF('[1]Cl Enr. sc (2)'!AD22=0,"",EnrlSC!AD22/'[1]Cl Enr. sc (2)'!AD22)</f>
        <v>1.0202020202020201</v>
      </c>
      <c r="AE22" s="72">
        <f>IF('[1]Cl Enr. sc (2)'!AE22=0,"",EnrlSC!AE22/'[1]Cl Enr. sc (2)'!AE22)</f>
        <v>1.0224719101123596</v>
      </c>
      <c r="AF22" s="72">
        <f>IF('[1]Cl Enr. sc (2)'!AF22=0,"",EnrlSC!AF22/'[1]Cl Enr. sc (2)'!AF22)</f>
        <v>1.0212765957446808</v>
      </c>
      <c r="AG22" s="72">
        <f>IF('[1]Cl Enr. sc (2)'!AG22=0,"",EnrlSC!AG22/'[1]Cl Enr. sc (2)'!AG22)</f>
        <v>0.9854677565849228</v>
      </c>
      <c r="AH22" s="72">
        <f>IF('[1]Cl Enr. sc (2)'!AH22=0,"",EnrlSC!AH22/'[1]Cl Enr. sc (2)'!AH22)</f>
        <v>1.0189431704885343</v>
      </c>
      <c r="AI22" s="72">
        <f>IF('[1]Cl Enr. sc (2)'!AI22=0,"",EnrlSC!AI22/'[1]Cl Enr. sc (2)'!AI22)</f>
        <v>1.001425855513308</v>
      </c>
      <c r="AJ22" s="72">
        <f>IF('[1]Cl Enr. sc (2)'!AJ22=0,"",EnrlSC!AJ22/'[1]Cl Enr. sc (2)'!AJ22)</f>
        <v>0.99352331606217614</v>
      </c>
      <c r="AK22" s="72">
        <f>IF('[1]Cl Enr. sc (2)'!AK22=0,"",EnrlSC!AK22/'[1]Cl Enr. sc (2)'!AK22)</f>
        <v>0.84520513465894787</v>
      </c>
      <c r="AL22" s="72">
        <f>IF('[1]Cl Enr. sc (2)'!AL22=0,"",EnrlSC!AL22/'[1]Cl Enr. sc (2)'!AL22)</f>
        <v>0.91829439550619174</v>
      </c>
      <c r="AM22" s="72">
        <f>IF('[1]Cl Enr. sc (2)'!AM22=0,"",EnrlSC!AM22/'[1]Cl Enr. sc (2)'!AM22)</f>
        <v>1.0070422535211268</v>
      </c>
      <c r="AN22" s="72">
        <f>IF('[1]Cl Enr. sc (2)'!AN22=0,"",EnrlSC!AN22/'[1]Cl Enr. sc (2)'!AN22)</f>
        <v>1.0122950819672132</v>
      </c>
      <c r="AO22" s="72">
        <f>IF('[1]Cl Enr. sc (2)'!AO22=0,"",EnrlSC!AO22/'[1]Cl Enr. sc (2)'!AO22)</f>
        <v>1.009469696969697</v>
      </c>
      <c r="AP22" s="72">
        <f>IF('[1]Cl Enr. sc (2)'!AP22=0,"",EnrlSC!AP22/'[1]Cl Enr. sc (2)'!AP22)</f>
        <v>0.96916299559471364</v>
      </c>
      <c r="AQ22" s="72">
        <f>IF('[1]Cl Enr. sc (2)'!AQ22=0,"",EnrlSC!AQ22/'[1]Cl Enr. sc (2)'!AQ22)</f>
        <v>1.0171428571428571</v>
      </c>
      <c r="AR22" s="72">
        <f>IF('[1]Cl Enr. sc (2)'!AR22=0,"",EnrlSC!AR22/'[1]Cl Enr. sc (2)'!AR22)</f>
        <v>0.99004975124378114</v>
      </c>
      <c r="AS22" s="72">
        <f>IF('[1]Cl Enr. sc (2)'!AS22=0,"",EnrlSC!AS22/'[1]Cl Enr. sc (2)'!AS22)</f>
        <v>0.99021526418786687</v>
      </c>
      <c r="AT22" s="72">
        <f>IF('[1]Cl Enr. sc (2)'!AT22=0,"",EnrlSC!AT22/'[1]Cl Enr. sc (2)'!AT22)</f>
        <v>1.0143198090692125</v>
      </c>
      <c r="AU22" s="72">
        <f>IF('[1]Cl Enr. sc (2)'!AU22=0,"",EnrlSC!AU22/'[1]Cl Enr. sc (2)'!AU22)</f>
        <v>1.0010752688172042</v>
      </c>
      <c r="AV22" s="72">
        <f>IF('[1]Cl Enr. sc (2)'!AV22=0,"",EnrlSC!AV22/'[1]Cl Enr. sc (2)'!AV22)</f>
        <v>0.99313658201784494</v>
      </c>
      <c r="AW22" s="72">
        <f>IF('[1]Cl Enr. sc (2)'!AW22=0,"",EnrlSC!AW22/'[1]Cl Enr. sc (2)'!AW22)</f>
        <v>0.86133879781420764</v>
      </c>
      <c r="AX22" s="72">
        <f>IF('[1]Cl Enr. sc (2)'!AX22=0,"",EnrlSC!AX22/'[1]Cl Enr. sc (2)'!AX22)</f>
        <v>0.92707976720301266</v>
      </c>
      <c r="AY22" s="72">
        <f>IF('[1]Cl Enr. sc (2)'!AY22=0,"",EnrlSC!AY22/'[1]Cl Enr. sc (2)'!AY22)</f>
        <v>1.0769230769230769</v>
      </c>
      <c r="AZ22" s="72">
        <f>IF('[1]Cl Enr. sc (2)'!AZ22=0,"",EnrlSC!AZ22/'[1]Cl Enr. sc (2)'!AZ22)</f>
        <v>1.0833333333333333</v>
      </c>
      <c r="BA22" s="72">
        <f>IF('[1]Cl Enr. sc (2)'!BA22=0,"",EnrlSC!BA22/'[1]Cl Enr. sc (2)'!BA22)</f>
        <v>1.08</v>
      </c>
      <c r="BB22" s="72">
        <f>IF('[1]Cl Enr. sc (2)'!BB22=0,"",EnrlSC!BB22/'[1]Cl Enr. sc (2)'!BB22)</f>
        <v>1.0869565217391304</v>
      </c>
      <c r="BC22" s="72">
        <f>IF('[1]Cl Enr. sc (2)'!BC22=0,"",EnrlSC!BC22/'[1]Cl Enr. sc (2)'!BC22)</f>
        <v>1.0512820512820513</v>
      </c>
      <c r="BD22" s="72">
        <f>IF('[1]Cl Enr. sc (2)'!BD22=0,"",EnrlSC!BD22/'[1]Cl Enr. sc (2)'!BD22)</f>
        <v>1.0705882352941176</v>
      </c>
      <c r="BE22" s="72">
        <f>IF('[1]Cl Enr. sc (2)'!BE22=0,"",EnrlSC!BE22/'[1]Cl Enr. sc (2)'!BE22)</f>
        <v>1.0816326530612246</v>
      </c>
      <c r="BF22" s="72">
        <f>IF('[1]Cl Enr. sc (2)'!BF22=0,"",EnrlSC!BF22/'[1]Cl Enr. sc (2)'!BF22)</f>
        <v>1.0689655172413792</v>
      </c>
      <c r="BG22" s="72">
        <f>IF('[1]Cl Enr. sc (2)'!BG22=0,"",EnrlSC!BG22/'[1]Cl Enr. sc (2)'!BG22)</f>
        <v>1.0756756756756756</v>
      </c>
      <c r="BH22" s="72">
        <f>IF('[1]Cl Enr. sc (2)'!BH22=0,"",EnrlSC!BH22/'[1]Cl Enr. sc (2)'!BH22)</f>
        <v>0.99507719847840681</v>
      </c>
      <c r="BI22" s="72">
        <f>IF('[1]Cl Enr. sc (2)'!BI22=0,"",EnrlSC!BI22/'[1]Cl Enr. sc (2)'!BI22)</f>
        <v>0.86537173476222373</v>
      </c>
      <c r="BJ22" s="72">
        <f>IF('[1]Cl Enr. sc (2)'!BJ22=0,"",EnrlSC!BJ22/'[1]Cl Enr. sc (2)'!BJ22)</f>
        <v>0.93015198927134557</v>
      </c>
      <c r="BK22" s="72">
        <f>EnrlSC!BK22/'[1]Cl Enr. sc (2)'!BK22</f>
        <v>0.99631578947368427</v>
      </c>
      <c r="BL22" s="72">
        <f>EnrlSC!BL22/'[1]Cl Enr. sc (2)'!BL22</f>
        <v>0.89170714157222519</v>
      </c>
      <c r="BM22" s="72">
        <f>EnrlSC!BM22/'[1]Cl Enr. sc (2)'!BM22</f>
        <v>0.94466648903099737</v>
      </c>
    </row>
    <row r="23" spans="1:65" s="58" customFormat="1" ht="18.75" customHeight="1" x14ac:dyDescent="0.25">
      <c r="A23" s="35">
        <v>18</v>
      </c>
      <c r="B23" s="36" t="s">
        <v>31</v>
      </c>
      <c r="C23" s="72">
        <f>IF('[1]Cl Enr. sc (2)'!C23=0,"",EnrlSC!C23/'[1]Cl Enr. sc (2)'!C23)</f>
        <v>0</v>
      </c>
      <c r="D23" s="72">
        <f>IF('[1]Cl Enr. sc (2)'!D23=0,"",EnrlSC!D23/'[1]Cl Enr. sc (2)'!D23)</f>
        <v>0</v>
      </c>
      <c r="E23" s="72">
        <f>IF('[1]Cl Enr. sc (2)'!E23=0,"",EnrlSC!E23/'[1]Cl Enr. sc (2)'!E23)</f>
        <v>0</v>
      </c>
      <c r="F23" s="72">
        <f>IF('[1]Cl Enr. sc (2)'!F23=0,"",EnrlSC!F23/'[1]Cl Enr. sc (2)'!F23)</f>
        <v>7.4074074074074077E-3</v>
      </c>
      <c r="G23" s="72">
        <f>IF('[1]Cl Enr. sc (2)'!G23=0,"",EnrlSC!G23/'[1]Cl Enr. sc (2)'!G23)</f>
        <v>0</v>
      </c>
      <c r="H23" s="72">
        <f>IF('[1]Cl Enr. sc (2)'!H23=0,"",EnrlSC!H23/'[1]Cl Enr. sc (2)'!H23)</f>
        <v>3.8461538461538464E-3</v>
      </c>
      <c r="I23" s="72">
        <f>IF('[1]Cl Enr. sc (2)'!I23=0,"",EnrlSC!I23/'[1]Cl Enr. sc (2)'!I23)</f>
        <v>0</v>
      </c>
      <c r="J23" s="72">
        <f>IF('[1]Cl Enr. sc (2)'!J23=0,"",EnrlSC!J23/'[1]Cl Enr. sc (2)'!J23)</f>
        <v>2.9411764705882353E-2</v>
      </c>
      <c r="K23" s="72">
        <f>IF('[1]Cl Enr. sc (2)'!K23=0,"",EnrlSC!K23/'[1]Cl Enr. sc (2)'!K23)</f>
        <v>1.2903225806451613E-2</v>
      </c>
      <c r="L23" s="72">
        <f>IF('[1]Cl Enr. sc (2)'!L23=0,"",EnrlSC!L23/'[1]Cl Enr. sc (2)'!L23)</f>
        <v>1.2195121951219513E-2</v>
      </c>
      <c r="M23" s="72">
        <f>IF('[1]Cl Enr. sc (2)'!M23=0,"",EnrlSC!M23/'[1]Cl Enr. sc (2)'!M23)</f>
        <v>3.1746031746031744E-2</v>
      </c>
      <c r="N23" s="72">
        <f>IF('[1]Cl Enr. sc (2)'!N23=0,"",EnrlSC!N23/'[1]Cl Enr. sc (2)'!N23)</f>
        <v>2.0689655172413793E-2</v>
      </c>
      <c r="O23" s="72">
        <f>IF('[1]Cl Enr. sc (2)'!O23=0,"",EnrlSC!O23/'[1]Cl Enr. sc (2)'!O23)</f>
        <v>3.7735849056603772E-2</v>
      </c>
      <c r="P23" s="72">
        <f>IF('[1]Cl Enr. sc (2)'!P23=0,"",EnrlSC!P23/'[1]Cl Enr. sc (2)'!P23)</f>
        <v>7.6923076923076927E-2</v>
      </c>
      <c r="Q23" s="72">
        <f>IF('[1]Cl Enr. sc (2)'!Q23=0,"",EnrlSC!Q23/'[1]Cl Enr. sc (2)'!Q23)</f>
        <v>5.434782608695652E-2</v>
      </c>
      <c r="R23" s="72">
        <f>IF('[1]Cl Enr. sc (2)'!R23=0,"",EnrlSC!R23/'[1]Cl Enr. sc (2)'!R23)</f>
        <v>1.7241379310344827E-2</v>
      </c>
      <c r="S23" s="72">
        <f>IF('[1]Cl Enr. sc (2)'!S23=0,"",EnrlSC!S23/'[1]Cl Enr. sc (2)'!S23)</f>
        <v>5.4054054054054057E-2</v>
      </c>
      <c r="T23" s="72">
        <f>IF('[1]Cl Enr. sc (2)'!T23=0,"",EnrlSC!T23/'[1]Cl Enr. sc (2)'!T23)</f>
        <v>3.1578947368421054E-2</v>
      </c>
      <c r="U23" s="72">
        <f>IF('[1]Cl Enr. sc (2)'!U23=0,"",EnrlSC!U23/'[1]Cl Enr. sc (2)'!U23)</f>
        <v>1.2048192771084338E-2</v>
      </c>
      <c r="V23" s="72">
        <f>IF('[1]Cl Enr. sc (2)'!V23=0,"",EnrlSC!V23/'[1]Cl Enr. sc (2)'!V23)</f>
        <v>2.710843373493976E-2</v>
      </c>
      <c r="W23" s="72">
        <f>IF('[1]Cl Enr. sc (2)'!W23=0,"",EnrlSC!W23/'[1]Cl Enr. sc (2)'!W23)</f>
        <v>1.8741633199464525E-2</v>
      </c>
      <c r="X23" s="72">
        <f>IF('[1]Cl Enr. sc (2)'!X23=0,"",EnrlSC!X23/'[1]Cl Enr. sc (2)'!X23)</f>
        <v>2.1276595744680851E-2</v>
      </c>
      <c r="Y23" s="72">
        <f>IF('[1]Cl Enr. sc (2)'!Y23=0,"",EnrlSC!Y23/'[1]Cl Enr. sc (2)'!Y23)</f>
        <v>2.5000000000000001E-2</v>
      </c>
      <c r="Z23" s="72">
        <f>IF('[1]Cl Enr. sc (2)'!Z23=0,"",EnrlSC!Z23/'[1]Cl Enr. sc (2)'!Z23)</f>
        <v>2.2988505747126436E-2</v>
      </c>
      <c r="AA23" s="72">
        <f>IF('[1]Cl Enr. sc (2)'!AA23=0,"",EnrlSC!AA23/'[1]Cl Enr. sc (2)'!AA23)</f>
        <v>3.5714285714285712E-2</v>
      </c>
      <c r="AB23" s="72">
        <f>IF('[1]Cl Enr. sc (2)'!AB23=0,"",EnrlSC!AB23/'[1]Cl Enr. sc (2)'!AB23)</f>
        <v>6.4516129032258063E-2</v>
      </c>
      <c r="AC23" s="72">
        <f>IF('[1]Cl Enr. sc (2)'!AC23=0,"",EnrlSC!AC23/'[1]Cl Enr. sc (2)'!AC23)</f>
        <v>4.5977011494252873E-2</v>
      </c>
      <c r="AD23" s="72">
        <f>IF('[1]Cl Enr. sc (2)'!AD23=0,"",EnrlSC!AD23/'[1]Cl Enr. sc (2)'!AD23)</f>
        <v>2.5000000000000001E-2</v>
      </c>
      <c r="AE23" s="72">
        <f>IF('[1]Cl Enr. sc (2)'!AE23=0,"",EnrlSC!AE23/'[1]Cl Enr. sc (2)'!AE23)</f>
        <v>6.6666666666666666E-2</v>
      </c>
      <c r="AF23" s="72">
        <f>IF('[1]Cl Enr. sc (2)'!AF23=0,"",EnrlSC!AF23/'[1]Cl Enr. sc (2)'!AF23)</f>
        <v>4.2857142857142858E-2</v>
      </c>
      <c r="AG23" s="72">
        <f>IF('[1]Cl Enr. sc (2)'!AG23=0,"",EnrlSC!AG23/'[1]Cl Enr. sc (2)'!AG23)</f>
        <v>2.7972027972027972E-2</v>
      </c>
      <c r="AH23" s="72">
        <f>IF('[1]Cl Enr. sc (2)'!AH23=0,"",EnrlSC!AH23/'[1]Cl Enr. sc (2)'!AH23)</f>
        <v>4.9504950495049507E-2</v>
      </c>
      <c r="AI23" s="72">
        <f>IF('[1]Cl Enr. sc (2)'!AI23=0,"",EnrlSC!AI23/'[1]Cl Enr. sc (2)'!AI23)</f>
        <v>3.6885245901639344E-2</v>
      </c>
      <c r="AJ23" s="72">
        <f>IF('[1]Cl Enr. sc (2)'!AJ23=0,"",EnrlSC!AJ23/'[1]Cl Enr. sc (2)'!AJ23)</f>
        <v>1.6129032258064516E-2</v>
      </c>
      <c r="AK23" s="72">
        <f>IF('[1]Cl Enr. sc (2)'!AK23=0,"",EnrlSC!AK23/'[1]Cl Enr. sc (2)'!AK23)</f>
        <v>3.2332563510392612E-2</v>
      </c>
      <c r="AL23" s="72">
        <f>IF('[1]Cl Enr. sc (2)'!AL23=0,"",EnrlSC!AL23/'[1]Cl Enr. sc (2)'!AL23)</f>
        <v>2.3208879919273461E-2</v>
      </c>
      <c r="AM23" s="72">
        <f>IF('[1]Cl Enr. sc (2)'!AM23=0,"",EnrlSC!AM23/'[1]Cl Enr. sc (2)'!AM23)</f>
        <v>3.125E-2</v>
      </c>
      <c r="AN23" s="72">
        <f>IF('[1]Cl Enr. sc (2)'!AN23=0,"",EnrlSC!AN23/'[1]Cl Enr. sc (2)'!AN23)</f>
        <v>2.8571428571428571E-2</v>
      </c>
      <c r="AO23" s="72">
        <f>IF('[1]Cl Enr. sc (2)'!AO23=0,"",EnrlSC!AO23/'[1]Cl Enr. sc (2)'!AO23)</f>
        <v>2.9850746268656716E-2</v>
      </c>
      <c r="AP23" s="72">
        <f>IF('[1]Cl Enr. sc (2)'!AP23=0,"",EnrlSC!AP23/'[1]Cl Enr. sc (2)'!AP23)</f>
        <v>1.9230769230769232E-2</v>
      </c>
      <c r="AQ23" s="72">
        <f>IF('[1]Cl Enr. sc (2)'!AQ23=0,"",EnrlSC!AQ23/'[1]Cl Enr. sc (2)'!AQ23)</f>
        <v>3.5714285714285712E-2</v>
      </c>
      <c r="AR23" s="72">
        <f>IF('[1]Cl Enr. sc (2)'!AR23=0,"",EnrlSC!AR23/'[1]Cl Enr. sc (2)'!AR23)</f>
        <v>2.5000000000000001E-2</v>
      </c>
      <c r="AS23" s="72">
        <f>IF('[1]Cl Enr. sc (2)'!AS23=0,"",EnrlSC!AS23/'[1]Cl Enr. sc (2)'!AS23)</f>
        <v>2.3809523809523808E-2</v>
      </c>
      <c r="AT23" s="72">
        <f>IF('[1]Cl Enr. sc (2)'!AT23=0,"",EnrlSC!AT23/'[1]Cl Enr. sc (2)'!AT23)</f>
        <v>3.1746031746031744E-2</v>
      </c>
      <c r="AU23" s="72">
        <f>IF('[1]Cl Enr. sc (2)'!AU23=0,"",EnrlSC!AU23/'[1]Cl Enr. sc (2)'!AU23)</f>
        <v>2.7210884353741496E-2</v>
      </c>
      <c r="AV23" s="72">
        <f>IF('[1]Cl Enr. sc (2)'!AV23=0,"",EnrlSC!AV23/'[1]Cl Enr. sc (2)'!AV23)</f>
        <v>1.7133956386292833E-2</v>
      </c>
      <c r="AW23" s="72">
        <f>IF('[1]Cl Enr. sc (2)'!AW23=0,"",EnrlSC!AW23/'[1]Cl Enr. sc (2)'!AW23)</f>
        <v>3.2258064516129031E-2</v>
      </c>
      <c r="AX23" s="72">
        <f>IF('[1]Cl Enr. sc (2)'!AX23=0,"",EnrlSC!AX23/'[1]Cl Enr. sc (2)'!AX23)</f>
        <v>2.3725834797891036E-2</v>
      </c>
      <c r="AY23" s="72">
        <f>IF('[1]Cl Enr. sc (2)'!AY23=0,"",EnrlSC!AY23/'[1]Cl Enr. sc (2)'!AY23)</f>
        <v>5.2631578947368418E-2</v>
      </c>
      <c r="AZ23" s="72">
        <f>IF('[1]Cl Enr. sc (2)'!AZ23=0,"",EnrlSC!AZ23/'[1]Cl Enr. sc (2)'!AZ23)</f>
        <v>4.1666666666666664E-2</v>
      </c>
      <c r="BA23" s="72">
        <f>IF('[1]Cl Enr. sc (2)'!BA23=0,"",EnrlSC!BA23/'[1]Cl Enr. sc (2)'!BA23)</f>
        <v>4.6511627906976744E-2</v>
      </c>
      <c r="BB23" s="72">
        <f>IF('[1]Cl Enr. sc (2)'!BB23=0,"",EnrlSC!BB23/'[1]Cl Enr. sc (2)'!BB23)</f>
        <v>4.6511627906976744E-2</v>
      </c>
      <c r="BC23" s="72">
        <f>IF('[1]Cl Enr. sc (2)'!BC23=0,"",EnrlSC!BC23/'[1]Cl Enr. sc (2)'!BC23)</f>
        <v>2.9411764705882353E-2</v>
      </c>
      <c r="BD23" s="72">
        <f>IF('[1]Cl Enr. sc (2)'!BD23=0,"",EnrlSC!BD23/'[1]Cl Enr. sc (2)'!BD23)</f>
        <v>3.896103896103896E-2</v>
      </c>
      <c r="BE23" s="72">
        <f>IF('[1]Cl Enr. sc (2)'!BE23=0,"",EnrlSC!BE23/'[1]Cl Enr. sc (2)'!BE23)</f>
        <v>4.8387096774193547E-2</v>
      </c>
      <c r="BF23" s="72">
        <f>IF('[1]Cl Enr. sc (2)'!BF23=0,"",EnrlSC!BF23/'[1]Cl Enr. sc (2)'!BF23)</f>
        <v>3.4482758620689655E-2</v>
      </c>
      <c r="BG23" s="72">
        <f>IF('[1]Cl Enr. sc (2)'!BG23=0,"",EnrlSC!BG23/'[1]Cl Enr. sc (2)'!BG23)</f>
        <v>4.1666666666666664E-2</v>
      </c>
      <c r="BH23" s="72">
        <f>IF('[1]Cl Enr. sc (2)'!BH23=0,"",EnrlSC!BH23/'[1]Cl Enr. sc (2)'!BH23)</f>
        <v>1.9886363636363636E-2</v>
      </c>
      <c r="BI23" s="72">
        <f>IF('[1]Cl Enr. sc (2)'!BI23=0,"",EnrlSC!BI23/'[1]Cl Enr. sc (2)'!BI23)</f>
        <v>3.2490974729241874E-2</v>
      </c>
      <c r="BJ23" s="72">
        <f>IF('[1]Cl Enr. sc (2)'!BJ23=0,"",EnrlSC!BJ23/'[1]Cl Enr. sc (2)'!BJ23)</f>
        <v>2.5437201907790145E-2</v>
      </c>
      <c r="BK23" s="72">
        <f>EnrlSC!BK23/'[1]Cl Enr. sc (2)'!BK23</f>
        <v>1.7789072426937738E-2</v>
      </c>
      <c r="BL23" s="72">
        <f>EnrlSC!BL23/'[1]Cl Enr. sc (2)'!BL23</f>
        <v>2.7906976744186046E-2</v>
      </c>
      <c r="BM23" s="72">
        <f>EnrlSC!BM23/'[1]Cl Enr. sc (2)'!BM23</f>
        <v>2.23463687150838E-2</v>
      </c>
    </row>
    <row r="24" spans="1:65" s="58" customFormat="1" ht="18.75" customHeight="1" x14ac:dyDescent="0.25">
      <c r="A24" s="35">
        <v>19</v>
      </c>
      <c r="B24" s="36" t="s">
        <v>55</v>
      </c>
      <c r="C24" s="72" t="str">
        <f>IF('[1]Cl Enr. sc (2)'!C24=0,"",EnrlSC!C24/'[1]Cl Enr. sc (2)'!C24)</f>
        <v/>
      </c>
      <c r="D24" s="72" t="str">
        <f>IF('[1]Cl Enr. sc (2)'!D24=0,"",EnrlSC!D24/'[1]Cl Enr. sc (2)'!D24)</f>
        <v/>
      </c>
      <c r="E24" s="72" t="str">
        <f>IF('[1]Cl Enr. sc (2)'!E24=0,"",EnrlSC!E24/'[1]Cl Enr. sc (2)'!E24)</f>
        <v/>
      </c>
      <c r="F24" s="72" t="str">
        <f>IF('[1]Cl Enr. sc (2)'!F24=0,"",EnrlSC!F24/'[1]Cl Enr. sc (2)'!F24)</f>
        <v/>
      </c>
      <c r="G24" s="72" t="str">
        <f>IF('[1]Cl Enr. sc (2)'!G24=0,"",EnrlSC!G24/'[1]Cl Enr. sc (2)'!G24)</f>
        <v/>
      </c>
      <c r="H24" s="72" t="str">
        <f>IF('[1]Cl Enr. sc (2)'!H24=0,"",EnrlSC!H24/'[1]Cl Enr. sc (2)'!H24)</f>
        <v/>
      </c>
      <c r="I24" s="72" t="str">
        <f>IF('[1]Cl Enr. sc (2)'!I24=0,"",EnrlSC!I24/'[1]Cl Enr. sc (2)'!I24)</f>
        <v/>
      </c>
      <c r="J24" s="72" t="str">
        <f>IF('[1]Cl Enr. sc (2)'!J24=0,"",EnrlSC!J24/'[1]Cl Enr. sc (2)'!J24)</f>
        <v/>
      </c>
      <c r="K24" s="72" t="str">
        <f>IF('[1]Cl Enr. sc (2)'!K24=0,"",EnrlSC!K24/'[1]Cl Enr. sc (2)'!K24)</f>
        <v/>
      </c>
      <c r="L24" s="72" t="str">
        <f>IF('[1]Cl Enr. sc (2)'!L24=0,"",EnrlSC!L24/'[1]Cl Enr. sc (2)'!L24)</f>
        <v/>
      </c>
      <c r="M24" s="72" t="str">
        <f>IF('[1]Cl Enr. sc (2)'!M24=0,"",EnrlSC!M24/'[1]Cl Enr. sc (2)'!M24)</f>
        <v/>
      </c>
      <c r="N24" s="72" t="str">
        <f>IF('[1]Cl Enr. sc (2)'!N24=0,"",EnrlSC!N24/'[1]Cl Enr. sc (2)'!N24)</f>
        <v/>
      </c>
      <c r="O24" s="72" t="str">
        <f>IF('[1]Cl Enr. sc (2)'!O24=0,"",EnrlSC!O24/'[1]Cl Enr. sc (2)'!O24)</f>
        <v/>
      </c>
      <c r="P24" s="72" t="str">
        <f>IF('[1]Cl Enr. sc (2)'!P24=0,"",EnrlSC!P24/'[1]Cl Enr. sc (2)'!P24)</f>
        <v/>
      </c>
      <c r="Q24" s="72" t="str">
        <f>IF('[1]Cl Enr. sc (2)'!Q24=0,"",EnrlSC!Q24/'[1]Cl Enr. sc (2)'!Q24)</f>
        <v/>
      </c>
      <c r="R24" s="72" t="str">
        <f>IF('[1]Cl Enr. sc (2)'!R24=0,"",EnrlSC!R24/'[1]Cl Enr. sc (2)'!R24)</f>
        <v/>
      </c>
      <c r="S24" s="72" t="str">
        <f>IF('[1]Cl Enr. sc (2)'!S24=0,"",EnrlSC!S24/'[1]Cl Enr. sc (2)'!S24)</f>
        <v/>
      </c>
      <c r="T24" s="72" t="str">
        <f>IF('[1]Cl Enr. sc (2)'!T24=0,"",EnrlSC!T24/'[1]Cl Enr. sc (2)'!T24)</f>
        <v/>
      </c>
      <c r="U24" s="72" t="str">
        <f>IF('[1]Cl Enr. sc (2)'!U24=0,"",EnrlSC!U24/'[1]Cl Enr. sc (2)'!U24)</f>
        <v/>
      </c>
      <c r="V24" s="72" t="str">
        <f>IF('[1]Cl Enr. sc (2)'!V24=0,"",EnrlSC!V24/'[1]Cl Enr. sc (2)'!V24)</f>
        <v/>
      </c>
      <c r="W24" s="72" t="str">
        <f>IF('[1]Cl Enr. sc (2)'!W24=0,"",EnrlSC!W24/'[1]Cl Enr. sc (2)'!W24)</f>
        <v/>
      </c>
      <c r="X24" s="72" t="str">
        <f>IF('[1]Cl Enr. sc (2)'!X24=0,"",EnrlSC!X24/'[1]Cl Enr. sc (2)'!X24)</f>
        <v/>
      </c>
      <c r="Y24" s="72" t="str">
        <f>IF('[1]Cl Enr. sc (2)'!Y24=0,"",EnrlSC!Y24/'[1]Cl Enr. sc (2)'!Y24)</f>
        <v/>
      </c>
      <c r="Z24" s="72" t="str">
        <f>IF('[1]Cl Enr. sc (2)'!Z24=0,"",EnrlSC!Z24/'[1]Cl Enr. sc (2)'!Z24)</f>
        <v/>
      </c>
      <c r="AA24" s="72" t="str">
        <f>IF('[1]Cl Enr. sc (2)'!AA24=0,"",EnrlSC!AA24/'[1]Cl Enr. sc (2)'!AA24)</f>
        <v/>
      </c>
      <c r="AB24" s="72" t="str">
        <f>IF('[1]Cl Enr. sc (2)'!AB24=0,"",EnrlSC!AB24/'[1]Cl Enr. sc (2)'!AB24)</f>
        <v/>
      </c>
      <c r="AC24" s="72" t="str">
        <f>IF('[1]Cl Enr. sc (2)'!AC24=0,"",EnrlSC!AC24/'[1]Cl Enr. sc (2)'!AC24)</f>
        <v/>
      </c>
      <c r="AD24" s="72" t="str">
        <f>IF('[1]Cl Enr. sc (2)'!AD24=0,"",EnrlSC!AD24/'[1]Cl Enr. sc (2)'!AD24)</f>
        <v/>
      </c>
      <c r="AE24" s="72" t="str">
        <f>IF('[1]Cl Enr. sc (2)'!AE24=0,"",EnrlSC!AE24/'[1]Cl Enr. sc (2)'!AE24)</f>
        <v/>
      </c>
      <c r="AF24" s="72" t="str">
        <f>IF('[1]Cl Enr. sc (2)'!AF24=0,"",EnrlSC!AF24/'[1]Cl Enr. sc (2)'!AF24)</f>
        <v/>
      </c>
      <c r="AG24" s="72" t="str">
        <f>IF('[1]Cl Enr. sc (2)'!AG24=0,"",EnrlSC!AG24/'[1]Cl Enr. sc (2)'!AG24)</f>
        <v/>
      </c>
      <c r="AH24" s="72" t="str">
        <f>IF('[1]Cl Enr. sc (2)'!AH24=0,"",EnrlSC!AH24/'[1]Cl Enr. sc (2)'!AH24)</f>
        <v/>
      </c>
      <c r="AI24" s="72" t="str">
        <f>IF('[1]Cl Enr. sc (2)'!AI24=0,"",EnrlSC!AI24/'[1]Cl Enr. sc (2)'!AI24)</f>
        <v/>
      </c>
      <c r="AJ24" s="72" t="str">
        <f>IF('[1]Cl Enr. sc (2)'!AJ24=0,"",EnrlSC!AJ24/'[1]Cl Enr. sc (2)'!AJ24)</f>
        <v/>
      </c>
      <c r="AK24" s="72" t="str">
        <f>IF('[1]Cl Enr. sc (2)'!AK24=0,"",EnrlSC!AK24/'[1]Cl Enr. sc (2)'!AK24)</f>
        <v/>
      </c>
      <c r="AL24" s="72" t="str">
        <f>IF('[1]Cl Enr. sc (2)'!AL24=0,"",EnrlSC!AL24/'[1]Cl Enr. sc (2)'!AL24)</f>
        <v/>
      </c>
      <c r="AM24" s="72" t="str">
        <f>IF('[1]Cl Enr. sc (2)'!AM24=0,"",EnrlSC!AM24/'[1]Cl Enr. sc (2)'!AM24)</f>
        <v/>
      </c>
      <c r="AN24" s="72" t="str">
        <f>IF('[1]Cl Enr. sc (2)'!AN24=0,"",EnrlSC!AN24/'[1]Cl Enr. sc (2)'!AN24)</f>
        <v/>
      </c>
      <c r="AO24" s="72" t="str">
        <f>IF('[1]Cl Enr. sc (2)'!AO24=0,"",EnrlSC!AO24/'[1]Cl Enr. sc (2)'!AO24)</f>
        <v/>
      </c>
      <c r="AP24" s="72" t="str">
        <f>IF('[1]Cl Enr. sc (2)'!AP24=0,"",EnrlSC!AP24/'[1]Cl Enr. sc (2)'!AP24)</f>
        <v/>
      </c>
      <c r="AQ24" s="72" t="str">
        <f>IF('[1]Cl Enr. sc (2)'!AQ24=0,"",EnrlSC!AQ24/'[1]Cl Enr. sc (2)'!AQ24)</f>
        <v/>
      </c>
      <c r="AR24" s="72" t="str">
        <f>IF('[1]Cl Enr. sc (2)'!AR24=0,"",EnrlSC!AR24/'[1]Cl Enr. sc (2)'!AR24)</f>
        <v/>
      </c>
      <c r="AS24" s="72" t="str">
        <f>IF('[1]Cl Enr. sc (2)'!AS24=0,"",EnrlSC!AS24/'[1]Cl Enr. sc (2)'!AS24)</f>
        <v/>
      </c>
      <c r="AT24" s="72" t="str">
        <f>IF('[1]Cl Enr. sc (2)'!AT24=0,"",EnrlSC!AT24/'[1]Cl Enr. sc (2)'!AT24)</f>
        <v/>
      </c>
      <c r="AU24" s="72" t="str">
        <f>IF('[1]Cl Enr. sc (2)'!AU24=0,"",EnrlSC!AU24/'[1]Cl Enr. sc (2)'!AU24)</f>
        <v/>
      </c>
      <c r="AV24" s="72" t="str">
        <f>IF('[1]Cl Enr. sc (2)'!AV24=0,"",EnrlSC!AV24/'[1]Cl Enr. sc (2)'!AV24)</f>
        <v/>
      </c>
      <c r="AW24" s="72" t="str">
        <f>IF('[1]Cl Enr. sc (2)'!AW24=0,"",EnrlSC!AW24/'[1]Cl Enr. sc (2)'!AW24)</f>
        <v/>
      </c>
      <c r="AX24" s="72" t="str">
        <f>IF('[1]Cl Enr. sc (2)'!AX24=0,"",EnrlSC!AX24/'[1]Cl Enr. sc (2)'!AX24)</f>
        <v/>
      </c>
      <c r="AY24" s="72" t="str">
        <f>IF('[1]Cl Enr. sc (2)'!AY24=0,"",EnrlSC!AY24/'[1]Cl Enr. sc (2)'!AY24)</f>
        <v/>
      </c>
      <c r="AZ24" s="72" t="str">
        <f>IF('[1]Cl Enr. sc (2)'!AZ24=0,"",EnrlSC!AZ24/'[1]Cl Enr. sc (2)'!AZ24)</f>
        <v/>
      </c>
      <c r="BA24" s="72" t="str">
        <f>IF('[1]Cl Enr. sc (2)'!BA24=0,"",EnrlSC!BA24/'[1]Cl Enr. sc (2)'!BA24)</f>
        <v/>
      </c>
      <c r="BB24" s="72" t="str">
        <f>IF('[1]Cl Enr. sc (2)'!BB24=0,"",EnrlSC!BB24/'[1]Cl Enr. sc (2)'!BB24)</f>
        <v/>
      </c>
      <c r="BC24" s="72" t="str">
        <f>IF('[1]Cl Enr. sc (2)'!BC24=0,"",EnrlSC!BC24/'[1]Cl Enr. sc (2)'!BC24)</f>
        <v/>
      </c>
      <c r="BD24" s="72" t="str">
        <f>IF('[1]Cl Enr. sc (2)'!BD24=0,"",EnrlSC!BD24/'[1]Cl Enr. sc (2)'!BD24)</f>
        <v/>
      </c>
      <c r="BE24" s="72" t="str">
        <f>IF('[1]Cl Enr. sc (2)'!BE24=0,"",EnrlSC!BE24/'[1]Cl Enr. sc (2)'!BE24)</f>
        <v/>
      </c>
      <c r="BF24" s="72" t="str">
        <f>IF('[1]Cl Enr. sc (2)'!BF24=0,"",EnrlSC!BF24/'[1]Cl Enr. sc (2)'!BF24)</f>
        <v/>
      </c>
      <c r="BG24" s="72" t="str">
        <f>IF('[1]Cl Enr. sc (2)'!BG24=0,"",EnrlSC!BG24/'[1]Cl Enr. sc (2)'!BG24)</f>
        <v/>
      </c>
      <c r="BH24" s="72" t="str">
        <f>IF('[1]Cl Enr. sc (2)'!BH24=0,"",EnrlSC!BH24/'[1]Cl Enr. sc (2)'!BH24)</f>
        <v/>
      </c>
      <c r="BI24" s="72" t="str">
        <f>IF('[1]Cl Enr. sc (2)'!BI24=0,"",EnrlSC!BI24/'[1]Cl Enr. sc (2)'!BI24)</f>
        <v/>
      </c>
      <c r="BJ24" s="72" t="str">
        <f>IF('[1]Cl Enr. sc (2)'!BJ24=0,"",EnrlSC!BJ24/'[1]Cl Enr. sc (2)'!BJ24)</f>
        <v/>
      </c>
      <c r="BK24" s="72" t="e">
        <f>EnrlSC!BK24/'[1]Cl Enr. sc (2)'!BK24</f>
        <v>#DIV/0!</v>
      </c>
      <c r="BL24" s="72" t="e">
        <f>EnrlSC!BL24/'[1]Cl Enr. sc (2)'!BL24</f>
        <v>#DIV/0!</v>
      </c>
      <c r="BM24" s="72" t="e">
        <f>EnrlSC!BM24/'[1]Cl Enr. sc (2)'!BM24</f>
        <v>#DIV/0!</v>
      </c>
    </row>
    <row r="25" spans="1:65" s="58" customFormat="1" ht="18.75" customHeight="1" x14ac:dyDescent="0.25">
      <c r="A25" s="35">
        <v>20</v>
      </c>
      <c r="B25" s="36" t="s">
        <v>32</v>
      </c>
      <c r="C25" s="72" t="str">
        <f>IF('[1]Cl Enr. sc (2)'!C25=0,"",EnrlSC!C25/'[1]Cl Enr. sc (2)'!C25)</f>
        <v/>
      </c>
      <c r="D25" s="72" t="str">
        <f>IF('[1]Cl Enr. sc (2)'!D25=0,"",EnrlSC!D25/'[1]Cl Enr. sc (2)'!D25)</f>
        <v/>
      </c>
      <c r="E25" s="72" t="str">
        <f>IF('[1]Cl Enr. sc (2)'!E25=0,"",EnrlSC!E25/'[1]Cl Enr. sc (2)'!E25)</f>
        <v/>
      </c>
      <c r="F25" s="72">
        <f>IF('[1]Cl Enr. sc (2)'!F25=0,"",EnrlSC!F25/'[1]Cl Enr. sc (2)'!F25)</f>
        <v>1.0173654734779924</v>
      </c>
      <c r="G25" s="72">
        <f>IF('[1]Cl Enr. sc (2)'!G25=0,"",EnrlSC!G25/'[1]Cl Enr. sc (2)'!G25)</f>
        <v>1.0278827817334493</v>
      </c>
      <c r="H25" s="72">
        <f>IF('[1]Cl Enr. sc (2)'!H25=0,"",EnrlSC!H25/'[1]Cl Enr. sc (2)'!H25)</f>
        <v>1.0224714176933654</v>
      </c>
      <c r="I25" s="72">
        <f>IF('[1]Cl Enr. sc (2)'!I25=0,"",EnrlSC!I25/'[1]Cl Enr. sc (2)'!I25)</f>
        <v>0.96812056698833893</v>
      </c>
      <c r="J25" s="72">
        <f>IF('[1]Cl Enr. sc (2)'!J25=0,"",EnrlSC!J25/'[1]Cl Enr. sc (2)'!J25)</f>
        <v>0.96438475465817153</v>
      </c>
      <c r="K25" s="72">
        <f>IF('[1]Cl Enr. sc (2)'!K25=0,"",EnrlSC!K25/'[1]Cl Enr. sc (2)'!K25)</f>
        <v>0.96629691162239117</v>
      </c>
      <c r="L25" s="72">
        <f>IF('[1]Cl Enr. sc (2)'!L25=0,"",EnrlSC!L25/'[1]Cl Enr. sc (2)'!L25)</f>
        <v>0.98818078033711643</v>
      </c>
      <c r="M25" s="72">
        <f>IF('[1]Cl Enr. sc (2)'!M25=0,"",EnrlSC!M25/'[1]Cl Enr. sc (2)'!M25)</f>
        <v>0.98946085543497186</v>
      </c>
      <c r="N25" s="72">
        <f>IF('[1]Cl Enr. sc (2)'!N25=0,"",EnrlSC!N25/'[1]Cl Enr. sc (2)'!N25)</f>
        <v>0.98880918057446965</v>
      </c>
      <c r="O25" s="72">
        <f>IF('[1]Cl Enr. sc (2)'!O25=0,"",EnrlSC!O25/'[1]Cl Enr. sc (2)'!O25)</f>
        <v>1.0142264092590609</v>
      </c>
      <c r="P25" s="72">
        <f>IF('[1]Cl Enr. sc (2)'!P25=0,"",EnrlSC!P25/'[1]Cl Enr. sc (2)'!P25)</f>
        <v>1.0077087532832447</v>
      </c>
      <c r="Q25" s="72">
        <f>IF('[1]Cl Enr. sc (2)'!Q25=0,"",EnrlSC!Q25/'[1]Cl Enr. sc (2)'!Q25)</f>
        <v>1.0110110653070081</v>
      </c>
      <c r="R25" s="72">
        <f>IF('[1]Cl Enr. sc (2)'!R25=0,"",EnrlSC!R25/'[1]Cl Enr. sc (2)'!R25)</f>
        <v>0.99316407435738652</v>
      </c>
      <c r="S25" s="72">
        <f>IF('[1]Cl Enr. sc (2)'!S25=0,"",EnrlSC!S25/'[1]Cl Enr. sc (2)'!S25)</f>
        <v>0.99993749062359349</v>
      </c>
      <c r="T25" s="72">
        <f>IF('[1]Cl Enr. sc (2)'!T25=0,"",EnrlSC!T25/'[1]Cl Enr. sc (2)'!T25)</f>
        <v>0.99650132124400204</v>
      </c>
      <c r="U25" s="72">
        <f>IF('[1]Cl Enr. sc (2)'!U25=0,"",EnrlSC!U25/'[1]Cl Enr. sc (2)'!U25)</f>
        <v>0.99612644691600349</v>
      </c>
      <c r="V25" s="72">
        <f>IF('[1]Cl Enr. sc (2)'!V25=0,"",EnrlSC!V25/'[1]Cl Enr. sc (2)'!V25)</f>
        <v>0.997831959139861</v>
      </c>
      <c r="W25" s="72">
        <f>IF('[1]Cl Enr. sc (2)'!W25=0,"",EnrlSC!W25/'[1]Cl Enr. sc (2)'!W25)</f>
        <v>0.99696213769330533</v>
      </c>
      <c r="X25" s="72">
        <f>IF('[1]Cl Enr. sc (2)'!X25=0,"",EnrlSC!X25/'[1]Cl Enr. sc (2)'!X25)</f>
        <v>0.98099782237818489</v>
      </c>
      <c r="Y25" s="72">
        <f>IF('[1]Cl Enr. sc (2)'!Y25=0,"",EnrlSC!Y25/'[1]Cl Enr. sc (2)'!Y25)</f>
        <v>1.0033732969231444</v>
      </c>
      <c r="Z25" s="72">
        <f>IF('[1]Cl Enr. sc (2)'!Z25=0,"",EnrlSC!Z25/'[1]Cl Enr. sc (2)'!Z25)</f>
        <v>0.99189762121557024</v>
      </c>
      <c r="AA25" s="72">
        <f>IF('[1]Cl Enr. sc (2)'!AA25=0,"",EnrlSC!AA25/'[1]Cl Enr. sc (2)'!AA25)</f>
        <v>0.95211217015381067</v>
      </c>
      <c r="AB25" s="72">
        <f>IF('[1]Cl Enr. sc (2)'!AB25=0,"",EnrlSC!AB25/'[1]Cl Enr. sc (2)'!AB25)</f>
        <v>0.95920715587030669</v>
      </c>
      <c r="AC25" s="72">
        <f>IF('[1]Cl Enr. sc (2)'!AC25=0,"",EnrlSC!AC25/'[1]Cl Enr. sc (2)'!AC25)</f>
        <v>0.95554333713134953</v>
      </c>
      <c r="AD25" s="72">
        <f>IF('[1]Cl Enr. sc (2)'!AD25=0,"",EnrlSC!AD25/'[1]Cl Enr. sc (2)'!AD25)</f>
        <v>0.99627725253865573</v>
      </c>
      <c r="AE25" s="72">
        <f>IF('[1]Cl Enr. sc (2)'!AE25=0,"",EnrlSC!AE25/'[1]Cl Enr. sc (2)'!AE25)</f>
        <v>1.0054382326801812</v>
      </c>
      <c r="AF25" s="72">
        <f>IF('[1]Cl Enr. sc (2)'!AF25=0,"",EnrlSC!AF25/'[1]Cl Enr. sc (2)'!AF25)</f>
        <v>1.0005417705060136</v>
      </c>
      <c r="AG25" s="72">
        <f>IF('[1]Cl Enr. sc (2)'!AG25=0,"",EnrlSC!AG25/'[1]Cl Enr. sc (2)'!AG25)</f>
        <v>0.97403468242042768</v>
      </c>
      <c r="AH25" s="72">
        <f>IF('[1]Cl Enr. sc (2)'!AH25=0,"",EnrlSC!AH25/'[1]Cl Enr. sc (2)'!AH25)</f>
        <v>0.98680724806612274</v>
      </c>
      <c r="AI25" s="72">
        <f>IF('[1]Cl Enr. sc (2)'!AI25=0,"",EnrlSC!AI25/'[1]Cl Enr. sc (2)'!AI25)</f>
        <v>0.98016796802450568</v>
      </c>
      <c r="AJ25" s="72">
        <f>IF('[1]Cl Enr. sc (2)'!AJ25=0,"",EnrlSC!AJ25/'[1]Cl Enr. sc (2)'!AJ25)</f>
        <v>0.98913413931353289</v>
      </c>
      <c r="AK25" s="72">
        <f>IF('[1]Cl Enr. sc (2)'!AK25=0,"",EnrlSC!AK25/'[1]Cl Enr. sc (2)'!AK25)</f>
        <v>0.99443542134258311</v>
      </c>
      <c r="AL25" s="72">
        <f>IF('[1]Cl Enr. sc (2)'!AL25=0,"",EnrlSC!AL25/'[1]Cl Enr. sc (2)'!AL25)</f>
        <v>0.99171550225612082</v>
      </c>
      <c r="AM25" s="72">
        <f>IF('[1]Cl Enr. sc (2)'!AM25=0,"",EnrlSC!AM25/'[1]Cl Enr. sc (2)'!AM25)</f>
        <v>1.0631885307750351</v>
      </c>
      <c r="AN25" s="72">
        <f>IF('[1]Cl Enr. sc (2)'!AN25=0,"",EnrlSC!AN25/'[1]Cl Enr. sc (2)'!AN25)</f>
        <v>1.0863476668810925</v>
      </c>
      <c r="AO25" s="72">
        <f>IF('[1]Cl Enr. sc (2)'!AO25=0,"",EnrlSC!AO25/'[1]Cl Enr. sc (2)'!AO25)</f>
        <v>1.0739720977385574</v>
      </c>
      <c r="AP25" s="72">
        <f>IF('[1]Cl Enr. sc (2)'!AP25=0,"",EnrlSC!AP25/'[1]Cl Enr. sc (2)'!AP25)</f>
        <v>1.0638393232303427</v>
      </c>
      <c r="AQ25" s="72">
        <f>IF('[1]Cl Enr. sc (2)'!AQ25=0,"",EnrlSC!AQ25/'[1]Cl Enr. sc (2)'!AQ25)</f>
        <v>1.0710322580645162</v>
      </c>
      <c r="AR25" s="72">
        <f>IF('[1]Cl Enr. sc (2)'!AR25=0,"",EnrlSC!AR25/'[1]Cl Enr. sc (2)'!AR25)</f>
        <v>1.067182416527984</v>
      </c>
      <c r="AS25" s="72">
        <f>IF('[1]Cl Enr. sc (2)'!AS25=0,"",EnrlSC!AS25/'[1]Cl Enr. sc (2)'!AS25)</f>
        <v>1.0634715657131719</v>
      </c>
      <c r="AT25" s="72">
        <f>IF('[1]Cl Enr. sc (2)'!AT25=0,"",EnrlSC!AT25/'[1]Cl Enr. sc (2)'!AT25)</f>
        <v>1.0796997955697443</v>
      </c>
      <c r="AU25" s="72">
        <f>IF('[1]Cl Enr. sc (2)'!AU25=0,"",EnrlSC!AU25/'[1]Cl Enr. sc (2)'!AU25)</f>
        <v>1.0710218759364698</v>
      </c>
      <c r="AV25" s="72">
        <f>IF('[1]Cl Enr. sc (2)'!AV25=0,"",EnrlSC!AV25/'[1]Cl Enr. sc (2)'!AV25)</f>
        <v>0.99752058846166536</v>
      </c>
      <c r="AW25" s="72">
        <f>IF('[1]Cl Enr. sc (2)'!AW25=0,"",EnrlSC!AW25/'[1]Cl Enr. sc (2)'!AW25)</f>
        <v>1.0033375094840529</v>
      </c>
      <c r="AX25" s="72">
        <f>IF('[1]Cl Enr. sc (2)'!AX25=0,"",EnrlSC!AX25/'[1]Cl Enr. sc (2)'!AX25)</f>
        <v>1.0003393228419528</v>
      </c>
      <c r="AY25" s="72">
        <f>IF('[1]Cl Enr. sc (2)'!AY25=0,"",EnrlSC!AY25/'[1]Cl Enr. sc (2)'!AY25)</f>
        <v>1.0985249095463401</v>
      </c>
      <c r="AZ25" s="72">
        <f>IF('[1]Cl Enr. sc (2)'!AZ25=0,"",EnrlSC!AZ25/'[1]Cl Enr. sc (2)'!AZ25)</f>
        <v>1.0985856905158069</v>
      </c>
      <c r="BA25" s="72">
        <f>IF('[1]Cl Enr. sc (2)'!BA25=0,"",EnrlSC!BA25/'[1]Cl Enr. sc (2)'!BA25)</f>
        <v>1.0985492746373187</v>
      </c>
      <c r="BB25" s="72">
        <f>IF('[1]Cl Enr. sc (2)'!BB25=0,"",EnrlSC!BB25/'[1]Cl Enr. sc (2)'!BB25)</f>
        <v>1.0985835694050992</v>
      </c>
      <c r="BC25" s="72">
        <f>IF('[1]Cl Enr. sc (2)'!BC25=0,"",EnrlSC!BC25/'[1]Cl Enr. sc (2)'!BC25)</f>
        <v>1.0985765880603358</v>
      </c>
      <c r="BD25" s="72">
        <f>IF('[1]Cl Enr. sc (2)'!BD25=0,"",EnrlSC!BD25/'[1]Cl Enr. sc (2)'!BD25)</f>
        <v>1.098580776748534</v>
      </c>
      <c r="BE25" s="72">
        <f>IF('[1]Cl Enr. sc (2)'!BE25=0,"",EnrlSC!BE25/'[1]Cl Enr. sc (2)'!BE25)</f>
        <v>1.0985539800645796</v>
      </c>
      <c r="BF25" s="72">
        <f>IF('[1]Cl Enr. sc (2)'!BF25=0,"",EnrlSC!BF25/'[1]Cl Enr. sc (2)'!BF25)</f>
        <v>1.0985811875985287</v>
      </c>
      <c r="BG25" s="72">
        <f>IF('[1]Cl Enr. sc (2)'!BG25=0,"",EnrlSC!BG25/'[1]Cl Enr. sc (2)'!BG25)</f>
        <v>1.0985648752156896</v>
      </c>
      <c r="BH25" s="72">
        <f>IF('[1]Cl Enr. sc (2)'!BH25=0,"",EnrlSC!BH25/'[1]Cl Enr. sc (2)'!BH25)</f>
        <v>1.0013278947841775</v>
      </c>
      <c r="BI25" s="72">
        <f>IF('[1]Cl Enr. sc (2)'!BI25=0,"",EnrlSC!BI25/'[1]Cl Enr. sc (2)'!BI25)</f>
        <v>1.0059154597033308</v>
      </c>
      <c r="BJ25" s="72">
        <f>IF('[1]Cl Enr. sc (2)'!BJ25=0,"",EnrlSC!BJ25/'[1]Cl Enr. sc (2)'!BJ25)</f>
        <v>1.0035383444002257</v>
      </c>
      <c r="BK25" s="72">
        <f>EnrlSC!BK25/'[1]Cl Enr. sc (2)'!BK25</f>
        <v>1.0013278947841775</v>
      </c>
      <c r="BL25" s="72">
        <f>EnrlSC!BL25/'[1]Cl Enr. sc (2)'!BL25</f>
        <v>1.0059154597033308</v>
      </c>
      <c r="BM25" s="72">
        <f>EnrlSC!BM25/'[1]Cl Enr. sc (2)'!BM25</f>
        <v>1.0035383444002257</v>
      </c>
    </row>
    <row r="26" spans="1:65" s="58" customFormat="1" ht="18.75" customHeight="1" x14ac:dyDescent="0.25">
      <c r="A26" s="35">
        <v>21</v>
      </c>
      <c r="B26" s="36" t="s">
        <v>87</v>
      </c>
      <c r="C26" s="72" t="str">
        <f>IF('[1]Cl Enr. sc (2)'!C26=0,"",EnrlSC!C26/'[1]Cl Enr. sc (2)'!C26)</f>
        <v/>
      </c>
      <c r="D26" s="72" t="str">
        <f>IF('[1]Cl Enr. sc (2)'!D26=0,"",EnrlSC!D26/'[1]Cl Enr. sc (2)'!D26)</f>
        <v/>
      </c>
      <c r="E26" s="72" t="str">
        <f>IF('[1]Cl Enr. sc (2)'!E26=0,"",EnrlSC!E26/'[1]Cl Enr. sc (2)'!E26)</f>
        <v/>
      </c>
      <c r="F26" s="72">
        <f>IF('[1]Cl Enr. sc (2)'!F26=0,"",EnrlSC!F26/'[1]Cl Enr. sc (2)'!F26)</f>
        <v>0.90495602517610774</v>
      </c>
      <c r="G26" s="72">
        <f>IF('[1]Cl Enr. sc (2)'!G26=0,"",EnrlSC!G26/'[1]Cl Enr. sc (2)'!G26)</f>
        <v>0.92373721014423715</v>
      </c>
      <c r="H26" s="72">
        <f>IF('[1]Cl Enr. sc (2)'!H26=0,"",EnrlSC!H26/'[1]Cl Enr. sc (2)'!H26)</f>
        <v>0.91372081753148882</v>
      </c>
      <c r="I26" s="72">
        <f>IF('[1]Cl Enr. sc (2)'!I26=0,"",EnrlSC!I26/'[1]Cl Enr. sc (2)'!I26)</f>
        <v>0.880539534371934</v>
      </c>
      <c r="J26" s="72">
        <f>IF('[1]Cl Enr. sc (2)'!J26=0,"",EnrlSC!J26/'[1]Cl Enr. sc (2)'!J26)</f>
        <v>0.90691923178111022</v>
      </c>
      <c r="K26" s="72">
        <f>IF('[1]Cl Enr. sc (2)'!K26=0,"",EnrlSC!K26/'[1]Cl Enr. sc (2)'!K26)</f>
        <v>0.89282249291951277</v>
      </c>
      <c r="L26" s="72">
        <f>IF('[1]Cl Enr. sc (2)'!L26=0,"",EnrlSC!L26/'[1]Cl Enr. sc (2)'!L26)</f>
        <v>0.85566166693013701</v>
      </c>
      <c r="M26" s="72">
        <f>IF('[1]Cl Enr. sc (2)'!M26=0,"",EnrlSC!M26/'[1]Cl Enr. sc (2)'!M26)</f>
        <v>0.88914888033589923</v>
      </c>
      <c r="N26" s="72">
        <f>IF('[1]Cl Enr. sc (2)'!N26=0,"",EnrlSC!N26/'[1]Cl Enr. sc (2)'!N26)</f>
        <v>0.87105203648332874</v>
      </c>
      <c r="O26" s="72">
        <f>IF('[1]Cl Enr. sc (2)'!O26=0,"",EnrlSC!O26/'[1]Cl Enr. sc (2)'!O26)</f>
        <v>0.84496866795699754</v>
      </c>
      <c r="P26" s="72">
        <f>IF('[1]Cl Enr. sc (2)'!P26=0,"",EnrlSC!P26/'[1]Cl Enr. sc (2)'!P26)</f>
        <v>0.85315183889260604</v>
      </c>
      <c r="Q26" s="72">
        <f>IF('[1]Cl Enr. sc (2)'!Q26=0,"",EnrlSC!Q26/'[1]Cl Enr. sc (2)'!Q26)</f>
        <v>0.84878410514741609</v>
      </c>
      <c r="R26" s="72">
        <f>IF('[1]Cl Enr. sc (2)'!R26=0,"",EnrlSC!R26/'[1]Cl Enr. sc (2)'!R26)</f>
        <v>0.84389035467563589</v>
      </c>
      <c r="S26" s="72">
        <f>IF('[1]Cl Enr. sc (2)'!S26=0,"",EnrlSC!S26/'[1]Cl Enr. sc (2)'!S26)</f>
        <v>0.88128932656546044</v>
      </c>
      <c r="T26" s="72">
        <f>IF('[1]Cl Enr. sc (2)'!T26=0,"",EnrlSC!T26/'[1]Cl Enr. sc (2)'!T26)</f>
        <v>0.86119348066059176</v>
      </c>
      <c r="U26" s="72">
        <f>IF('[1]Cl Enr. sc (2)'!U26=0,"",EnrlSC!U26/'[1]Cl Enr. sc (2)'!U26)</f>
        <v>0.86740007293338439</v>
      </c>
      <c r="V26" s="72">
        <f>IF('[1]Cl Enr. sc (2)'!V26=0,"",EnrlSC!V26/'[1]Cl Enr. sc (2)'!V26)</f>
        <v>0.89206567574842244</v>
      </c>
      <c r="W26" s="72">
        <f>IF('[1]Cl Enr. sc (2)'!W26=0,"",EnrlSC!W26/'[1]Cl Enr. sc (2)'!W26)</f>
        <v>0.87885101905414564</v>
      </c>
      <c r="X26" s="72">
        <f>IF('[1]Cl Enr. sc (2)'!X26=0,"",EnrlSC!X26/'[1]Cl Enr. sc (2)'!X26)</f>
        <v>1.1393878096699566</v>
      </c>
      <c r="Y26" s="72">
        <f>IF('[1]Cl Enr. sc (2)'!Y26=0,"",EnrlSC!Y26/'[1]Cl Enr. sc (2)'!Y26)</f>
        <v>1.1205231333278611</v>
      </c>
      <c r="Z26" s="72">
        <f>IF('[1]Cl Enr. sc (2)'!Z26=0,"",EnrlSC!Z26/'[1]Cl Enr. sc (2)'!Z26)</f>
        <v>1.1307214188301691</v>
      </c>
      <c r="AA26" s="72">
        <f>IF('[1]Cl Enr. sc (2)'!AA26=0,"",EnrlSC!AA26/'[1]Cl Enr. sc (2)'!AA26)</f>
        <v>0.88742903681701679</v>
      </c>
      <c r="AB26" s="72">
        <f>IF('[1]Cl Enr. sc (2)'!AB26=0,"",EnrlSC!AB26/'[1]Cl Enr. sc (2)'!AB26)</f>
        <v>0.88936280036403648</v>
      </c>
      <c r="AC26" s="72">
        <f>IF('[1]Cl Enr. sc (2)'!AC26=0,"",EnrlSC!AC26/'[1]Cl Enr. sc (2)'!AC26)</f>
        <v>0.88833514731435337</v>
      </c>
      <c r="AD26" s="72">
        <f>IF('[1]Cl Enr. sc (2)'!AD26=0,"",EnrlSC!AD26/'[1]Cl Enr. sc (2)'!AD26)</f>
        <v>0.94976566901197423</v>
      </c>
      <c r="AE26" s="72">
        <f>IF('[1]Cl Enr. sc (2)'!AE26=0,"",EnrlSC!AE26/'[1]Cl Enr. sc (2)'!AE26)</f>
        <v>0.96160830442324374</v>
      </c>
      <c r="AF26" s="72">
        <f>IF('[1]Cl Enr. sc (2)'!AF26=0,"",EnrlSC!AF26/'[1]Cl Enr. sc (2)'!AF26)</f>
        <v>0.9553240343211149</v>
      </c>
      <c r="AG26" s="72">
        <f>IF('[1]Cl Enr. sc (2)'!AG26=0,"",EnrlSC!AG26/'[1]Cl Enr. sc (2)'!AG26)</f>
        <v>0.99367443919950027</v>
      </c>
      <c r="AH26" s="72">
        <f>IF('[1]Cl Enr. sc (2)'!AH26=0,"",EnrlSC!AH26/'[1]Cl Enr. sc (2)'!AH26)</f>
        <v>0.99016820175140241</v>
      </c>
      <c r="AI26" s="72">
        <f>IF('[1]Cl Enr. sc (2)'!AI26=0,"",EnrlSC!AI26/'[1]Cl Enr. sc (2)'!AI26)</f>
        <v>0.99204141505667953</v>
      </c>
      <c r="AJ26" s="72">
        <f>IF('[1]Cl Enr. sc (2)'!AJ26=0,"",EnrlSC!AJ26/'[1]Cl Enr. sc (2)'!AJ26)</f>
        <v>0.90766943911765707</v>
      </c>
      <c r="AK26" s="72">
        <f>IF('[1]Cl Enr. sc (2)'!AK26=0,"",EnrlSC!AK26/'[1]Cl Enr. sc (2)'!AK26)</f>
        <v>0.923479619590867</v>
      </c>
      <c r="AL26" s="72">
        <f>IF('[1]Cl Enr. sc (2)'!AL26=0,"",EnrlSC!AL26/'[1]Cl Enr. sc (2)'!AL26)</f>
        <v>0.91501685801207733</v>
      </c>
      <c r="AM26" s="72">
        <f>IF('[1]Cl Enr. sc (2)'!AM26=0,"",EnrlSC!AM26/'[1]Cl Enr. sc (2)'!AM26)</f>
        <v>1.1821038174258245</v>
      </c>
      <c r="AN26" s="72">
        <f>IF('[1]Cl Enr. sc (2)'!AN26=0,"",EnrlSC!AN26/'[1]Cl Enr. sc (2)'!AN26)</f>
        <v>1.1502444044250064</v>
      </c>
      <c r="AO26" s="72">
        <f>IF('[1]Cl Enr. sc (2)'!AO26=0,"",EnrlSC!AO26/'[1]Cl Enr. sc (2)'!AO26)</f>
        <v>1.1665766478270094</v>
      </c>
      <c r="AP26" s="72">
        <f>IF('[1]Cl Enr. sc (2)'!AP26=0,"",EnrlSC!AP26/'[1]Cl Enr. sc (2)'!AP26)</f>
        <v>1.0638672139281042</v>
      </c>
      <c r="AQ26" s="72">
        <f>IF('[1]Cl Enr. sc (2)'!AQ26=0,"",EnrlSC!AQ26/'[1]Cl Enr. sc (2)'!AQ26)</f>
        <v>1.1270958844450896</v>
      </c>
      <c r="AR26" s="72">
        <f>IF('[1]Cl Enr. sc (2)'!AR26=0,"",EnrlSC!AR26/'[1]Cl Enr. sc (2)'!AR26)</f>
        <v>1.0943704551025411</v>
      </c>
      <c r="AS26" s="72">
        <f>IF('[1]Cl Enr. sc (2)'!AS26=0,"",EnrlSC!AS26/'[1]Cl Enr. sc (2)'!AS26)</f>
        <v>1.1283271619500888</v>
      </c>
      <c r="AT26" s="72">
        <f>IF('[1]Cl Enr. sc (2)'!AT26=0,"",EnrlSC!AT26/'[1]Cl Enr. sc (2)'!AT26)</f>
        <v>1.1398293091811631</v>
      </c>
      <c r="AU26" s="72">
        <f>IF('[1]Cl Enr. sc (2)'!AU26=0,"",EnrlSC!AU26/'[1]Cl Enr. sc (2)'!AU26)</f>
        <v>1.133907211322648</v>
      </c>
      <c r="AV26" s="72">
        <f>IF('[1]Cl Enr. sc (2)'!AV26=0,"",EnrlSC!AV26/'[1]Cl Enr. sc (2)'!AV26)</f>
        <v>0.93182313221520363</v>
      </c>
      <c r="AW26" s="72">
        <f>IF('[1]Cl Enr. sc (2)'!AW26=0,"",EnrlSC!AW26/'[1]Cl Enr. sc (2)'!AW26)</f>
        <v>0.94894354693019378</v>
      </c>
      <c r="AX26" s="72">
        <f>IF('[1]Cl Enr. sc (2)'!AX26=0,"",EnrlSC!AX26/'[1]Cl Enr. sc (2)'!AX26)</f>
        <v>0.93981903403837974</v>
      </c>
      <c r="AY26" s="72">
        <f>IF('[1]Cl Enr. sc (2)'!AY26=0,"",EnrlSC!AY26/'[1]Cl Enr. sc (2)'!AY26)</f>
        <v>1.239480151932673</v>
      </c>
      <c r="AZ26" s="72">
        <f>IF('[1]Cl Enr. sc (2)'!AZ26=0,"",EnrlSC!AZ26/'[1]Cl Enr. sc (2)'!AZ26)</f>
        <v>1.3525189478377173</v>
      </c>
      <c r="BA26" s="72">
        <f>IF('[1]Cl Enr. sc (2)'!BA26=0,"",EnrlSC!BA26/'[1]Cl Enr. sc (2)'!BA26)</f>
        <v>1.2909260611963316</v>
      </c>
      <c r="BB26" s="72">
        <f>IF('[1]Cl Enr. sc (2)'!BB26=0,"",EnrlSC!BB26/'[1]Cl Enr. sc (2)'!BB26)</f>
        <v>1.0410304913750394</v>
      </c>
      <c r="BC26" s="72">
        <f>IF('[1]Cl Enr. sc (2)'!BC26=0,"",EnrlSC!BC26/'[1]Cl Enr. sc (2)'!BC26)</f>
        <v>1.0309099662975445</v>
      </c>
      <c r="BD26" s="72">
        <f>IF('[1]Cl Enr. sc (2)'!BD26=0,"",EnrlSC!BD26/'[1]Cl Enr. sc (2)'!BD26)</f>
        <v>1.0361389709817792</v>
      </c>
      <c r="BE26" s="72">
        <f>IF('[1]Cl Enr. sc (2)'!BE26=0,"",EnrlSC!BE26/'[1]Cl Enr. sc (2)'!BE26)</f>
        <v>1.1496626373402368</v>
      </c>
      <c r="BF26" s="72">
        <f>IF('[1]Cl Enr. sc (2)'!BF26=0,"",EnrlSC!BF26/'[1]Cl Enr. sc (2)'!BF26)</f>
        <v>1.1978935185185184</v>
      </c>
      <c r="BG26" s="72">
        <f>IF('[1]Cl Enr. sc (2)'!BG26=0,"",EnrlSC!BG26/'[1]Cl Enr. sc (2)'!BG26)</f>
        <v>1.1722470923615553</v>
      </c>
      <c r="BH26" s="72">
        <f>IF('[1]Cl Enr. sc (2)'!BH26=0,"",EnrlSC!BH26/'[1]Cl Enr. sc (2)'!BH26)</f>
        <v>0.94319530153419506</v>
      </c>
      <c r="BI26" s="72">
        <f>IF('[1]Cl Enr. sc (2)'!BI26=0,"",EnrlSC!BI26/'[1]Cl Enr. sc (2)'!BI26)</f>
        <v>0.96200022095718163</v>
      </c>
      <c r="BJ26" s="72">
        <f>IF('[1]Cl Enr. sc (2)'!BJ26=0,"",EnrlSC!BJ26/'[1]Cl Enr. sc (2)'!BJ26)</f>
        <v>0.95197913122377231</v>
      </c>
      <c r="BK26" s="72">
        <f>EnrlSC!BK26/'[1]Cl Enr. sc (2)'!BK26</f>
        <v>0.94319530153419506</v>
      </c>
      <c r="BL26" s="72">
        <f>EnrlSC!BL26/'[1]Cl Enr. sc (2)'!BL26</f>
        <v>0.96200022095718163</v>
      </c>
      <c r="BM26" s="72">
        <f>EnrlSC!BM26/'[1]Cl Enr. sc (2)'!BM26</f>
        <v>0.95197913122377231</v>
      </c>
    </row>
    <row r="27" spans="1:65" s="58" customFormat="1" ht="18.75" customHeight="1" x14ac:dyDescent="0.25">
      <c r="A27" s="35">
        <v>22</v>
      </c>
      <c r="B27" s="36" t="s">
        <v>33</v>
      </c>
      <c r="C27" s="72">
        <f>IF('[1]Cl Enr. sc (2)'!C27=0,"",EnrlSC!C27/'[1]Cl Enr. sc (2)'!C27)</f>
        <v>2.0293886240570185</v>
      </c>
      <c r="D27" s="72">
        <f>IF('[1]Cl Enr. sc (2)'!D27=0,"",EnrlSC!D27/'[1]Cl Enr. sc (2)'!D27)</f>
        <v>2.0023186485591253</v>
      </c>
      <c r="E27" s="72">
        <f>IF('[1]Cl Enr. sc (2)'!E27=0,"",EnrlSC!E27/'[1]Cl Enr. sc (2)'!E27)</f>
        <v>2.018255135959893</v>
      </c>
      <c r="F27" s="72">
        <f>IF('[1]Cl Enr. sc (2)'!F27=0,"",EnrlSC!F27/'[1]Cl Enr. sc (2)'!F27)</f>
        <v>0.9032549660357948</v>
      </c>
      <c r="G27" s="72">
        <f>IF('[1]Cl Enr. sc (2)'!G27=0,"",EnrlSC!G27/'[1]Cl Enr. sc (2)'!G27)</f>
        <v>0.94241981858481916</v>
      </c>
      <c r="H27" s="72">
        <f>IF('[1]Cl Enr. sc (2)'!H27=0,"",EnrlSC!H27/'[1]Cl Enr. sc (2)'!H27)</f>
        <v>0.92124709144219485</v>
      </c>
      <c r="I27" s="72">
        <f>IF('[1]Cl Enr. sc (2)'!I27=0,"",EnrlSC!I27/'[1]Cl Enr. sc (2)'!I27)</f>
        <v>0.94011646857926823</v>
      </c>
      <c r="J27" s="72">
        <f>IF('[1]Cl Enr. sc (2)'!J27=0,"",EnrlSC!J27/'[1]Cl Enr. sc (2)'!J27)</f>
        <v>0.96883464284914822</v>
      </c>
      <c r="K27" s="72">
        <f>IF('[1]Cl Enr. sc (2)'!K27=0,"",EnrlSC!K27/'[1]Cl Enr. sc (2)'!K27)</f>
        <v>0.95347190955676253</v>
      </c>
      <c r="L27" s="72">
        <f>IF('[1]Cl Enr. sc (2)'!L27=0,"",EnrlSC!L27/'[1]Cl Enr. sc (2)'!L27)</f>
        <v>0.95125197889904733</v>
      </c>
      <c r="M27" s="72">
        <f>IF('[1]Cl Enr. sc (2)'!M27=0,"",EnrlSC!M27/'[1]Cl Enr. sc (2)'!M27)</f>
        <v>0.97958503244338435</v>
      </c>
      <c r="N27" s="72">
        <f>IF('[1]Cl Enr. sc (2)'!N27=0,"",EnrlSC!N27/'[1]Cl Enr. sc (2)'!N27)</f>
        <v>0.96430586532354545</v>
      </c>
      <c r="O27" s="72">
        <f>IF('[1]Cl Enr. sc (2)'!O27=0,"",EnrlSC!O27/'[1]Cl Enr. sc (2)'!O27)</f>
        <v>0.97563565347642256</v>
      </c>
      <c r="P27" s="72">
        <f>IF('[1]Cl Enr. sc (2)'!P27=0,"",EnrlSC!P27/'[1]Cl Enr. sc (2)'!P27)</f>
        <v>1.0064757160647571</v>
      </c>
      <c r="Q27" s="72">
        <f>IF('[1]Cl Enr. sc (2)'!Q27=0,"",EnrlSC!Q27/'[1]Cl Enr. sc (2)'!Q27)</f>
        <v>0.98969104080242709</v>
      </c>
      <c r="R27" s="72">
        <f>IF('[1]Cl Enr. sc (2)'!R27=0,"",EnrlSC!R27/'[1]Cl Enr. sc (2)'!R27)</f>
        <v>1.0068646900935658</v>
      </c>
      <c r="S27" s="72">
        <f>IF('[1]Cl Enr. sc (2)'!S27=0,"",EnrlSC!S27/'[1]Cl Enr. sc (2)'!S27)</f>
        <v>1.0301076698125748</v>
      </c>
      <c r="T27" s="72">
        <f>IF('[1]Cl Enr. sc (2)'!T27=0,"",EnrlSC!T27/'[1]Cl Enr. sc (2)'!T27)</f>
        <v>1.0173807796542638</v>
      </c>
      <c r="U27" s="72">
        <f>IF('[1]Cl Enr. sc (2)'!U27=0,"",EnrlSC!U27/'[1]Cl Enr. sc (2)'!U27)</f>
        <v>0.94809450518197558</v>
      </c>
      <c r="V27" s="72">
        <f>IF('[1]Cl Enr. sc (2)'!V27=0,"",EnrlSC!V27/'[1]Cl Enr. sc (2)'!V27)</f>
        <v>0.9788130219638832</v>
      </c>
      <c r="W27" s="72">
        <f>IF('[1]Cl Enr. sc (2)'!W27=0,"",EnrlSC!W27/'[1]Cl Enr. sc (2)'!W27)</f>
        <v>0.96220150639860358</v>
      </c>
      <c r="X27" s="72">
        <f>IF('[1]Cl Enr. sc (2)'!X27=0,"",EnrlSC!X27/'[1]Cl Enr. sc (2)'!X27)</f>
        <v>0.96440539865690666</v>
      </c>
      <c r="Y27" s="72">
        <f>IF('[1]Cl Enr. sc (2)'!Y27=0,"",EnrlSC!Y27/'[1]Cl Enr. sc (2)'!Y27)</f>
        <v>1.0273827212905964</v>
      </c>
      <c r="Z27" s="72">
        <f>IF('[1]Cl Enr. sc (2)'!Z27=0,"",EnrlSC!Z27/'[1]Cl Enr. sc (2)'!Z27)</f>
        <v>0.99059641742694948</v>
      </c>
      <c r="AA27" s="72">
        <f>IF('[1]Cl Enr. sc (2)'!AA27=0,"",EnrlSC!AA27/'[1]Cl Enr. sc (2)'!AA27)</f>
        <v>0.97217454700101769</v>
      </c>
      <c r="AB27" s="72">
        <f>IF('[1]Cl Enr. sc (2)'!AB27=0,"",EnrlSC!AB27/'[1]Cl Enr. sc (2)'!AB27)</f>
        <v>1.0330624144175979</v>
      </c>
      <c r="AC27" s="72">
        <f>IF('[1]Cl Enr. sc (2)'!AC27=0,"",EnrlSC!AC27/'[1]Cl Enr. sc (2)'!AC27)</f>
        <v>0.99698515978653135</v>
      </c>
      <c r="AD27" s="72">
        <f>IF('[1]Cl Enr. sc (2)'!AD27=0,"",EnrlSC!AD27/'[1]Cl Enr. sc (2)'!AD27)</f>
        <v>1.0173837329198714</v>
      </c>
      <c r="AE27" s="72">
        <f>IF('[1]Cl Enr. sc (2)'!AE27=0,"",EnrlSC!AE27/'[1]Cl Enr. sc (2)'!AE27)</f>
        <v>1.0791760057305266</v>
      </c>
      <c r="AF27" s="72">
        <f>IF('[1]Cl Enr. sc (2)'!AF27=0,"",EnrlSC!AF27/'[1]Cl Enr. sc (2)'!AF27)</f>
        <v>1.0419760806691158</v>
      </c>
      <c r="AG27" s="72">
        <f>IF('[1]Cl Enr. sc (2)'!AG27=0,"",EnrlSC!AG27/'[1]Cl Enr. sc (2)'!AG27)</f>
        <v>0.98359414741399886</v>
      </c>
      <c r="AH27" s="72">
        <f>IF('[1]Cl Enr. sc (2)'!AH27=0,"",EnrlSC!AH27/'[1]Cl Enr. sc (2)'!AH27)</f>
        <v>1.0448884794176478</v>
      </c>
      <c r="AI27" s="72">
        <f>IF('[1]Cl Enr. sc (2)'!AI27=0,"",EnrlSC!AI27/'[1]Cl Enr. sc (2)'!AI27)</f>
        <v>1.0085811719747406</v>
      </c>
      <c r="AJ27" s="72">
        <f>IF('[1]Cl Enr. sc (2)'!AJ27=0,"",EnrlSC!AJ27/'[1]Cl Enr. sc (2)'!AJ27)</f>
        <v>0.95883335776479139</v>
      </c>
      <c r="AK27" s="72">
        <f>IF('[1]Cl Enr. sc (2)'!AK27=0,"",EnrlSC!AK27/'[1]Cl Enr. sc (2)'!AK27)</f>
        <v>0.99599693894284202</v>
      </c>
      <c r="AL27" s="72">
        <f>IF('[1]Cl Enr. sc (2)'!AL27=0,"",EnrlSC!AL27/'[1]Cl Enr. sc (2)'!AL27)</f>
        <v>0.97535647264730885</v>
      </c>
      <c r="AM27" s="72">
        <f>IF('[1]Cl Enr. sc (2)'!AM27=0,"",EnrlSC!AM27/'[1]Cl Enr. sc (2)'!AM27)</f>
        <v>1.041717259323504</v>
      </c>
      <c r="AN27" s="72">
        <f>IF('[1]Cl Enr. sc (2)'!AN27=0,"",EnrlSC!AN27/'[1]Cl Enr. sc (2)'!AN27)</f>
        <v>1.1238168378611884</v>
      </c>
      <c r="AO27" s="72">
        <f>IF('[1]Cl Enr. sc (2)'!AO27=0,"",EnrlSC!AO27/'[1]Cl Enr. sc (2)'!AO27)</f>
        <v>1.0713459206651654</v>
      </c>
      <c r="AP27" s="72">
        <f>IF('[1]Cl Enr. sc (2)'!AP27=0,"",EnrlSC!AP27/'[1]Cl Enr. sc (2)'!AP27)</f>
        <v>1.108222734086505</v>
      </c>
      <c r="AQ27" s="72">
        <f>IF('[1]Cl Enr. sc (2)'!AQ27=0,"",EnrlSC!AQ27/'[1]Cl Enr. sc (2)'!AQ27)</f>
        <v>1.2234982738780207</v>
      </c>
      <c r="AR27" s="72">
        <f>IF('[1]Cl Enr. sc (2)'!AR27=0,"",EnrlSC!AR27/'[1]Cl Enr. sc (2)'!AR27)</f>
        <v>1.1481319171653268</v>
      </c>
      <c r="AS27" s="72">
        <f>IF('[1]Cl Enr. sc (2)'!AS27=0,"",EnrlSC!AS27/'[1]Cl Enr. sc (2)'!AS27)</f>
        <v>1.0730264554514524</v>
      </c>
      <c r="AT27" s="72">
        <f>IF('[1]Cl Enr. sc (2)'!AT27=0,"",EnrlSC!AT27/'[1]Cl Enr. sc (2)'!AT27)</f>
        <v>1.1691526665619929</v>
      </c>
      <c r="AU27" s="72">
        <f>IF('[1]Cl Enr. sc (2)'!AU27=0,"",EnrlSC!AU27/'[1]Cl Enr. sc (2)'!AU27)</f>
        <v>1.107060794283766</v>
      </c>
      <c r="AV27" s="72">
        <f>IF('[1]Cl Enr. sc (2)'!AV27=0,"",EnrlSC!AV27/'[1]Cl Enr. sc (2)'!AV27)</f>
        <v>0.97171162800328181</v>
      </c>
      <c r="AW27" s="72">
        <f>IF('[1]Cl Enr. sc (2)'!AW27=0,"",EnrlSC!AW27/'[1]Cl Enr. sc (2)'!AW27)</f>
        <v>1.009860919631745</v>
      </c>
      <c r="AX27" s="72">
        <f>IF('[1]Cl Enr. sc (2)'!AX27=0,"",EnrlSC!AX27/'[1]Cl Enr. sc (2)'!AX27)</f>
        <v>0.98833266208317827</v>
      </c>
      <c r="AY27" s="72">
        <f>IF('[1]Cl Enr. sc (2)'!AY27=0,"",EnrlSC!AY27/'[1]Cl Enr. sc (2)'!AY27)</f>
        <v>0.99261474711356912</v>
      </c>
      <c r="AZ27" s="72">
        <f>IF('[1]Cl Enr. sc (2)'!AZ27=0,"",EnrlSC!AZ27/'[1]Cl Enr. sc (2)'!AZ27)</f>
        <v>1.0793833490286353</v>
      </c>
      <c r="BA27" s="72">
        <f>IF('[1]Cl Enr. sc (2)'!BA27=0,"",EnrlSC!BA27/'[1]Cl Enr. sc (2)'!BA27)</f>
        <v>1.0207184816990511</v>
      </c>
      <c r="BB27" s="72">
        <f>IF('[1]Cl Enr. sc (2)'!BB27=0,"",EnrlSC!BB27/'[1]Cl Enr. sc (2)'!BB27)</f>
        <v>1.4162855601679214</v>
      </c>
      <c r="BC27" s="72">
        <f>IF('[1]Cl Enr. sc (2)'!BC27=0,"",EnrlSC!BC27/'[1]Cl Enr. sc (2)'!BC27)</f>
        <v>1.4706812302385743</v>
      </c>
      <c r="BD27" s="72">
        <f>IF('[1]Cl Enr. sc (2)'!BD27=0,"",EnrlSC!BD27/'[1]Cl Enr. sc (2)'!BD27)</f>
        <v>1.4341630847228126</v>
      </c>
      <c r="BE27" s="72">
        <f>IF('[1]Cl Enr. sc (2)'!BE27=0,"",EnrlSC!BE27/'[1]Cl Enr. sc (2)'!BE27)</f>
        <v>1.1688783077043166</v>
      </c>
      <c r="BF27" s="72">
        <f>IF('[1]Cl Enr. sc (2)'!BF27=0,"",EnrlSC!BF27/'[1]Cl Enr. sc (2)'!BF27)</f>
        <v>1.2442426077303461</v>
      </c>
      <c r="BG27" s="72">
        <f>IF('[1]Cl Enr. sc (2)'!BG27=0,"",EnrlSC!BG27/'[1]Cl Enr. sc (2)'!BG27)</f>
        <v>1.1934382666920997</v>
      </c>
      <c r="BH27" s="72">
        <f>IF('[1]Cl Enr. sc (2)'!BH27=0,"",EnrlSC!BH27/'[1]Cl Enr. sc (2)'!BH27)</f>
        <v>0.98397355767480355</v>
      </c>
      <c r="BI27" s="72">
        <f>IF('[1]Cl Enr. sc (2)'!BI27=0,"",EnrlSC!BI27/'[1]Cl Enr. sc (2)'!BI27)</f>
        <v>1.0192051434732929</v>
      </c>
      <c r="BJ27" s="72">
        <f>IF('[1]Cl Enr. sc (2)'!BJ27=0,"",EnrlSC!BJ27/'[1]Cl Enr. sc (2)'!BJ27)</f>
        <v>0.99911993756538198</v>
      </c>
      <c r="BK27" s="72">
        <f>EnrlSC!BK27/'[1]Cl Enr. sc (2)'!BK27</f>
        <v>0.99750295135696532</v>
      </c>
      <c r="BL27" s="72">
        <f>EnrlSC!BL27/'[1]Cl Enr. sc (2)'!BL27</f>
        <v>1.0310032714942738</v>
      </c>
      <c r="BM27" s="72">
        <f>EnrlSC!BM27/'[1]Cl Enr. sc (2)'!BM27</f>
        <v>1.0118972223190088</v>
      </c>
    </row>
    <row r="28" spans="1:65" s="58" customFormat="1" ht="18.75" customHeight="1" x14ac:dyDescent="0.25">
      <c r="A28" s="35">
        <v>23</v>
      </c>
      <c r="B28" s="36" t="s">
        <v>34</v>
      </c>
      <c r="C28" s="72" t="str">
        <f>IF('[1]Cl Enr. sc (2)'!C28=0,"",EnrlSC!C28/'[1]Cl Enr. sc (2)'!C28)</f>
        <v/>
      </c>
      <c r="D28" s="72" t="str">
        <f>IF('[1]Cl Enr. sc (2)'!D28=0,"",EnrlSC!D28/'[1]Cl Enr. sc (2)'!D28)</f>
        <v/>
      </c>
      <c r="E28" s="72" t="str">
        <f>IF('[1]Cl Enr. sc (2)'!E28=0,"",EnrlSC!E28/'[1]Cl Enr. sc (2)'!E28)</f>
        <v/>
      </c>
      <c r="F28" s="72">
        <f>IF('[1]Cl Enr. sc (2)'!F28=0,"",EnrlSC!F28/'[1]Cl Enr. sc (2)'!F28)</f>
        <v>1.0154559505409582</v>
      </c>
      <c r="G28" s="72">
        <f>IF('[1]Cl Enr. sc (2)'!G28=0,"",EnrlSC!G28/'[1]Cl Enr. sc (2)'!G28)</f>
        <v>1</v>
      </c>
      <c r="H28" s="72">
        <f>IF('[1]Cl Enr. sc (2)'!H28=0,"",EnrlSC!H28/'[1]Cl Enr. sc (2)'!H28)</f>
        <v>1.0079428117553615</v>
      </c>
      <c r="I28" s="72">
        <f>IF('[1]Cl Enr. sc (2)'!I28=0,"",EnrlSC!I28/'[1]Cl Enr. sc (2)'!I28)</f>
        <v>1.0138504155124655</v>
      </c>
      <c r="J28" s="72">
        <f>IF('[1]Cl Enr. sc (2)'!J28=0,"",EnrlSC!J28/'[1]Cl Enr. sc (2)'!J28)</f>
        <v>1</v>
      </c>
      <c r="K28" s="72">
        <f>IF('[1]Cl Enr. sc (2)'!K28=0,"",EnrlSC!K28/'[1]Cl Enr. sc (2)'!K28)</f>
        <v>1.0074183976261128</v>
      </c>
      <c r="L28" s="72">
        <f>IF('[1]Cl Enr. sc (2)'!L28=0,"",EnrlSC!L28/'[1]Cl Enr. sc (2)'!L28)</f>
        <v>1.0143472022955524</v>
      </c>
      <c r="M28" s="72">
        <f>IF('[1]Cl Enr. sc (2)'!M28=0,"",EnrlSC!M28/'[1]Cl Enr. sc (2)'!M28)</f>
        <v>1</v>
      </c>
      <c r="N28" s="72">
        <f>IF('[1]Cl Enr. sc (2)'!N28=0,"",EnrlSC!N28/'[1]Cl Enr. sc (2)'!N28)</f>
        <v>1.0075930144267273</v>
      </c>
      <c r="O28" s="72">
        <f>IF('[1]Cl Enr. sc (2)'!O28=0,"",EnrlSC!O28/'[1]Cl Enr. sc (2)'!O28)</f>
        <v>1.0164203612479474</v>
      </c>
      <c r="P28" s="72">
        <f>IF('[1]Cl Enr. sc (2)'!P28=0,"",EnrlSC!P28/'[1]Cl Enr. sc (2)'!P28)</f>
        <v>1</v>
      </c>
      <c r="Q28" s="72">
        <f>IF('[1]Cl Enr. sc (2)'!Q28=0,"",EnrlSC!Q28/'[1]Cl Enr. sc (2)'!Q28)</f>
        <v>1.0080775444264944</v>
      </c>
      <c r="R28" s="72">
        <f>IF('[1]Cl Enr. sc (2)'!R28=0,"",EnrlSC!R28/'[1]Cl Enr. sc (2)'!R28)</f>
        <v>1</v>
      </c>
      <c r="S28" s="72">
        <f>IF('[1]Cl Enr. sc (2)'!S28=0,"",EnrlSC!S28/'[1]Cl Enr. sc (2)'!S28)</f>
        <v>1</v>
      </c>
      <c r="T28" s="72">
        <f>IF('[1]Cl Enr. sc (2)'!T28=0,"",EnrlSC!T28/'[1]Cl Enr. sc (2)'!T28)</f>
        <v>1</v>
      </c>
      <c r="U28" s="72">
        <f>IF('[1]Cl Enr. sc (2)'!U28=0,"",EnrlSC!U28/'[1]Cl Enr. sc (2)'!U28)</f>
        <v>1.0126823081800889</v>
      </c>
      <c r="V28" s="72">
        <f>IF('[1]Cl Enr. sc (2)'!V28=0,"",EnrlSC!V28/'[1]Cl Enr. sc (2)'!V28)</f>
        <v>1</v>
      </c>
      <c r="W28" s="72">
        <f>IF('[1]Cl Enr. sc (2)'!W28=0,"",EnrlSC!W28/'[1]Cl Enr. sc (2)'!W28)</f>
        <v>1.006560603575529</v>
      </c>
      <c r="X28" s="72">
        <f>IF('[1]Cl Enr. sc (2)'!X28=0,"",EnrlSC!X28/'[1]Cl Enr. sc (2)'!X28)</f>
        <v>1.0304878048780488</v>
      </c>
      <c r="Y28" s="72">
        <f>IF('[1]Cl Enr. sc (2)'!Y28=0,"",EnrlSC!Y28/'[1]Cl Enr. sc (2)'!Y28)</f>
        <v>1</v>
      </c>
      <c r="Z28" s="72">
        <f>IF('[1]Cl Enr. sc (2)'!Z28=0,"",EnrlSC!Z28/'[1]Cl Enr. sc (2)'!Z28)</f>
        <v>1.0134408602150538</v>
      </c>
      <c r="AA28" s="72">
        <f>IF('[1]Cl Enr. sc (2)'!AA28=0,"",EnrlSC!AA28/'[1]Cl Enr. sc (2)'!AA28)</f>
        <v>1.038022813688213</v>
      </c>
      <c r="AB28" s="72">
        <f>IF('[1]Cl Enr. sc (2)'!AB28=0,"",EnrlSC!AB28/'[1]Cl Enr. sc (2)'!AB28)</f>
        <v>1</v>
      </c>
      <c r="AC28" s="72">
        <f>IF('[1]Cl Enr. sc (2)'!AC28=0,"",EnrlSC!AC28/'[1]Cl Enr. sc (2)'!AC28)</f>
        <v>1.01669449081803</v>
      </c>
      <c r="AD28" s="72">
        <f>IF('[1]Cl Enr. sc (2)'!AD28=0,"",EnrlSC!AD28/'[1]Cl Enr. sc (2)'!AD28)</f>
        <v>1.0416666666666667</v>
      </c>
      <c r="AE28" s="72">
        <f>IF('[1]Cl Enr. sc (2)'!AE28=0,"",EnrlSC!AE28/'[1]Cl Enr. sc (2)'!AE28)</f>
        <v>1</v>
      </c>
      <c r="AF28" s="72">
        <f>IF('[1]Cl Enr. sc (2)'!AF28=0,"",EnrlSC!AF28/'[1]Cl Enr. sc (2)'!AF28)</f>
        <v>1.0189753320683113</v>
      </c>
      <c r="AG28" s="72">
        <f>IF('[1]Cl Enr. sc (2)'!AG28=0,"",EnrlSC!AG28/'[1]Cl Enr. sc (2)'!AG28)</f>
        <v>1.036101083032491</v>
      </c>
      <c r="AH28" s="72">
        <f>IF('[1]Cl Enr. sc (2)'!AH28=0,"",EnrlSC!AH28/'[1]Cl Enr. sc (2)'!AH28)</f>
        <v>1</v>
      </c>
      <c r="AI28" s="72">
        <f>IF('[1]Cl Enr. sc (2)'!AI28=0,"",EnrlSC!AI28/'[1]Cl Enr. sc (2)'!AI28)</f>
        <v>1.0160427807486632</v>
      </c>
      <c r="AJ28" s="72">
        <f>IF('[1]Cl Enr. sc (2)'!AJ28=0,"",EnrlSC!AJ28/'[1]Cl Enr. sc (2)'!AJ28)</f>
        <v>1.0175658720200753</v>
      </c>
      <c r="AK28" s="72">
        <f>IF('[1]Cl Enr. sc (2)'!AK28=0,"",EnrlSC!AK28/'[1]Cl Enr. sc (2)'!AK28)</f>
        <v>1</v>
      </c>
      <c r="AL28" s="72">
        <f>IF('[1]Cl Enr. sc (2)'!AL28=0,"",EnrlSC!AL28/'[1]Cl Enr. sc (2)'!AL28)</f>
        <v>1.0087862432534203</v>
      </c>
      <c r="AM28" s="72">
        <f>IF('[1]Cl Enr. sc (2)'!AM28=0,"",EnrlSC!AM28/'[1]Cl Enr. sc (2)'!AM28)</f>
        <v>1.0483091787439613</v>
      </c>
      <c r="AN28" s="72">
        <f>IF('[1]Cl Enr. sc (2)'!AN28=0,"",EnrlSC!AN28/'[1]Cl Enr. sc (2)'!AN28)</f>
        <v>1</v>
      </c>
      <c r="AO28" s="72">
        <f>IF('[1]Cl Enr. sc (2)'!AO28=0,"",EnrlSC!AO28/'[1]Cl Enr. sc (2)'!AO28)</f>
        <v>1.0251256281407035</v>
      </c>
      <c r="AP28" s="72">
        <f>IF('[1]Cl Enr. sc (2)'!AP28=0,"",EnrlSC!AP28/'[1]Cl Enr. sc (2)'!AP28)</f>
        <v>1.0819672131147542</v>
      </c>
      <c r="AQ28" s="72">
        <f>IF('[1]Cl Enr. sc (2)'!AQ28=0,"",EnrlSC!AQ28/'[1]Cl Enr. sc (2)'!AQ28)</f>
        <v>1</v>
      </c>
      <c r="AR28" s="72">
        <f>IF('[1]Cl Enr. sc (2)'!AR28=0,"",EnrlSC!AR28/'[1]Cl Enr. sc (2)'!AR28)</f>
        <v>1.038910505836576</v>
      </c>
      <c r="AS28" s="72">
        <f>IF('[1]Cl Enr. sc (2)'!AS28=0,"",EnrlSC!AS28/'[1]Cl Enr. sc (2)'!AS28)</f>
        <v>1.0607902735562309</v>
      </c>
      <c r="AT28" s="72">
        <f>IF('[1]Cl Enr. sc (2)'!AT28=0,"",EnrlSC!AT28/'[1]Cl Enr. sc (2)'!AT28)</f>
        <v>1</v>
      </c>
      <c r="AU28" s="72">
        <f>IF('[1]Cl Enr. sc (2)'!AU28=0,"",EnrlSC!AU28/'[1]Cl Enr. sc (2)'!AU28)</f>
        <v>1.0305343511450382</v>
      </c>
      <c r="AV28" s="72">
        <f>IF('[1]Cl Enr. sc (2)'!AV28=0,"",EnrlSC!AV28/'[1]Cl Enr. sc (2)'!AV28)</f>
        <v>1.0208623087621698</v>
      </c>
      <c r="AW28" s="72">
        <f>IF('[1]Cl Enr. sc (2)'!AW28=0,"",EnrlSC!AW28/'[1]Cl Enr. sc (2)'!AW28)</f>
        <v>1</v>
      </c>
      <c r="AX28" s="72">
        <f>IF('[1]Cl Enr. sc (2)'!AX28=0,"",EnrlSC!AX28/'[1]Cl Enr. sc (2)'!AX28)</f>
        <v>1.010438413361169</v>
      </c>
      <c r="AY28" s="72">
        <f>IF('[1]Cl Enr. sc (2)'!AY28=0,"",EnrlSC!AY28/'[1]Cl Enr. sc (2)'!AY28)</f>
        <v>1.1020408163265305</v>
      </c>
      <c r="AZ28" s="72">
        <f>IF('[1]Cl Enr. sc (2)'!AZ28=0,"",EnrlSC!AZ28/'[1]Cl Enr. sc (2)'!AZ28)</f>
        <v>1</v>
      </c>
      <c r="BA28" s="72">
        <f>IF('[1]Cl Enr. sc (2)'!BA28=0,"",EnrlSC!BA28/'[1]Cl Enr. sc (2)'!BA28)</f>
        <v>1.053191489361702</v>
      </c>
      <c r="BB28" s="72">
        <f>IF('[1]Cl Enr. sc (2)'!BB28=0,"",EnrlSC!BB28/'[1]Cl Enr. sc (2)'!BB28)</f>
        <v>1.1204819277108433</v>
      </c>
      <c r="BC28" s="72">
        <f>IF('[1]Cl Enr. sc (2)'!BC28=0,"",EnrlSC!BC28/'[1]Cl Enr. sc (2)'!BC28)</f>
        <v>1</v>
      </c>
      <c r="BD28" s="72">
        <f>IF('[1]Cl Enr. sc (2)'!BD28=0,"",EnrlSC!BD28/'[1]Cl Enr. sc (2)'!BD28)</f>
        <v>1.0606060606060606</v>
      </c>
      <c r="BE28" s="72">
        <f>IF('[1]Cl Enr. sc (2)'!BE28=0,"",EnrlSC!BE28/'[1]Cl Enr. sc (2)'!BE28)</f>
        <v>1.1104972375690607</v>
      </c>
      <c r="BF28" s="72">
        <f>IF('[1]Cl Enr. sc (2)'!BF28=0,"",EnrlSC!BF28/'[1]Cl Enr. sc (2)'!BF28)</f>
        <v>1</v>
      </c>
      <c r="BG28" s="72">
        <f>IF('[1]Cl Enr. sc (2)'!BG28=0,"",EnrlSC!BG28/'[1]Cl Enr. sc (2)'!BG28)</f>
        <v>1.0566572237960339</v>
      </c>
      <c r="BH28" s="72">
        <f>IF('[1]Cl Enr. sc (2)'!BH28=0,"",EnrlSC!BH28/'[1]Cl Enr. sc (2)'!BH28)</f>
        <v>1.0244716351501668</v>
      </c>
      <c r="BI28" s="72">
        <f>IF('[1]Cl Enr. sc (2)'!BI28=0,"",EnrlSC!BI28/'[1]Cl Enr. sc (2)'!BI28)</f>
        <v>1</v>
      </c>
      <c r="BJ28" s="72">
        <f>IF('[1]Cl Enr. sc (2)'!BJ28=0,"",EnrlSC!BJ28/'[1]Cl Enr. sc (2)'!BJ28)</f>
        <v>1.0122562674094708</v>
      </c>
      <c r="BK28" s="72">
        <f>EnrlSC!BK28/'[1]Cl Enr. sc (2)'!BK28</f>
        <v>1.0244716351501668</v>
      </c>
      <c r="BL28" s="72">
        <f>EnrlSC!BL28/'[1]Cl Enr. sc (2)'!BL28</f>
        <v>1</v>
      </c>
      <c r="BM28" s="72">
        <f>EnrlSC!BM28/'[1]Cl Enr. sc (2)'!BM28</f>
        <v>1.0122562674094708</v>
      </c>
    </row>
    <row r="29" spans="1:65" s="58" customFormat="1" ht="18.75" customHeight="1" x14ac:dyDescent="0.25">
      <c r="A29" s="35">
        <v>24</v>
      </c>
      <c r="B29" s="36" t="s">
        <v>35</v>
      </c>
      <c r="C29" s="72">
        <f>IF('[1]Cl Enr. sc (2)'!C29=0,"",EnrlSC!C29/'[1]Cl Enr. sc (2)'!C29)</f>
        <v>2.5263908144734528</v>
      </c>
      <c r="D29" s="72">
        <f>IF('[1]Cl Enr. sc (2)'!D29=0,"",EnrlSC!D29/'[1]Cl Enr. sc (2)'!D29)</f>
        <v>2.2275625512931123</v>
      </c>
      <c r="E29" s="72">
        <f>IF('[1]Cl Enr. sc (2)'!E29=0,"",EnrlSC!E29/'[1]Cl Enr. sc (2)'!E29)</f>
        <v>2.382560871855123</v>
      </c>
      <c r="F29" s="72">
        <f>IF('[1]Cl Enr. sc (2)'!F29=0,"",EnrlSC!F29/'[1]Cl Enr. sc (2)'!F29)</f>
        <v>0.93842925391793541</v>
      </c>
      <c r="G29" s="72">
        <f>IF('[1]Cl Enr. sc (2)'!G29=0,"",EnrlSC!G29/'[1]Cl Enr. sc (2)'!G29)</f>
        <v>0.94740170192728124</v>
      </c>
      <c r="H29" s="72">
        <f>IF('[1]Cl Enr. sc (2)'!H29=0,"",EnrlSC!H29/'[1]Cl Enr. sc (2)'!H29)</f>
        <v>0.94279615236024805</v>
      </c>
      <c r="I29" s="72">
        <f>IF('[1]Cl Enr. sc (2)'!I29=0,"",EnrlSC!I29/'[1]Cl Enr. sc (2)'!I29)</f>
        <v>0.93567094418762264</v>
      </c>
      <c r="J29" s="72">
        <f>IF('[1]Cl Enr. sc (2)'!J29=0,"",EnrlSC!J29/'[1]Cl Enr. sc (2)'!J29)</f>
        <v>0.94775128727740832</v>
      </c>
      <c r="K29" s="72">
        <f>IF('[1]Cl Enr. sc (2)'!K29=0,"",EnrlSC!K29/'[1]Cl Enr. sc (2)'!K29)</f>
        <v>0.94156785610258187</v>
      </c>
      <c r="L29" s="72">
        <f>IF('[1]Cl Enr. sc (2)'!L29=0,"",EnrlSC!L29/'[1]Cl Enr. sc (2)'!L29)</f>
        <v>0.93276083836130563</v>
      </c>
      <c r="M29" s="72">
        <f>IF('[1]Cl Enr. sc (2)'!M29=0,"",EnrlSC!M29/'[1]Cl Enr. sc (2)'!M29)</f>
        <v>0.9399650370100795</v>
      </c>
      <c r="N29" s="72">
        <f>IF('[1]Cl Enr. sc (2)'!N29=0,"",EnrlSC!N29/'[1]Cl Enr. sc (2)'!N29)</f>
        <v>0.93628220196308887</v>
      </c>
      <c r="O29" s="72">
        <f>IF('[1]Cl Enr. sc (2)'!O29=0,"",EnrlSC!O29/'[1]Cl Enr. sc (2)'!O29)</f>
        <v>1.0167621682144503</v>
      </c>
      <c r="P29" s="72">
        <f>IF('[1]Cl Enr. sc (2)'!P29=0,"",EnrlSC!P29/'[1]Cl Enr. sc (2)'!P29)</f>
        <v>1.0309436743093117</v>
      </c>
      <c r="Q29" s="72">
        <f>IF('[1]Cl Enr. sc (2)'!Q29=0,"",EnrlSC!Q29/'[1]Cl Enr. sc (2)'!Q29)</f>
        <v>1.0236613544738764</v>
      </c>
      <c r="R29" s="72">
        <f>IF('[1]Cl Enr. sc (2)'!R29=0,"",EnrlSC!R29/'[1]Cl Enr. sc (2)'!R29)</f>
        <v>1.0140361801765165</v>
      </c>
      <c r="S29" s="72">
        <f>IF('[1]Cl Enr. sc (2)'!S29=0,"",EnrlSC!S29/'[1]Cl Enr. sc (2)'!S29)</f>
        <v>1.0154710920770877</v>
      </c>
      <c r="T29" s="72">
        <f>IF('[1]Cl Enr. sc (2)'!T29=0,"",EnrlSC!T29/'[1]Cl Enr. sc (2)'!T29)</f>
        <v>1.0147350718175863</v>
      </c>
      <c r="U29" s="72">
        <f>IF('[1]Cl Enr. sc (2)'!U29=0,"",EnrlSC!U29/'[1]Cl Enr. sc (2)'!U29)</f>
        <v>0.96708752489404071</v>
      </c>
      <c r="V29" s="72">
        <f>IF('[1]Cl Enr. sc (2)'!V29=0,"",EnrlSC!V29/'[1]Cl Enr. sc (2)'!V29)</f>
        <v>0.97572103961791545</v>
      </c>
      <c r="W29" s="72">
        <f>IF('[1]Cl Enr. sc (2)'!W29=0,"",EnrlSC!W29/'[1]Cl Enr. sc (2)'!W29)</f>
        <v>0.97129594853319334</v>
      </c>
      <c r="X29" s="72">
        <f>IF('[1]Cl Enr. sc (2)'!X29=0,"",EnrlSC!X29/'[1]Cl Enr. sc (2)'!X29)</f>
        <v>0.92890384141981319</v>
      </c>
      <c r="Y29" s="72">
        <f>IF('[1]Cl Enr. sc (2)'!Y29=0,"",EnrlSC!Y29/'[1]Cl Enr. sc (2)'!Y29)</f>
        <v>0.96604857831202762</v>
      </c>
      <c r="Z29" s="72">
        <f>IF('[1]Cl Enr. sc (2)'!Z29=0,"",EnrlSC!Z29/'[1]Cl Enr. sc (2)'!Z29)</f>
        <v>0.94672289869391668</v>
      </c>
      <c r="AA29" s="72">
        <f>IF('[1]Cl Enr. sc (2)'!AA29=0,"",EnrlSC!AA29/'[1]Cl Enr. sc (2)'!AA29)</f>
        <v>0.94532470430707427</v>
      </c>
      <c r="AB29" s="72">
        <f>IF('[1]Cl Enr. sc (2)'!AB29=0,"",EnrlSC!AB29/'[1]Cl Enr. sc (2)'!AB29)</f>
        <v>0.95374405574026733</v>
      </c>
      <c r="AC29" s="72">
        <f>IF('[1]Cl Enr. sc (2)'!AC29=0,"",EnrlSC!AC29/'[1]Cl Enr. sc (2)'!AC29)</f>
        <v>0.94939513675865028</v>
      </c>
      <c r="AD29" s="72">
        <f>IF('[1]Cl Enr. sc (2)'!AD29=0,"",EnrlSC!AD29/'[1]Cl Enr. sc (2)'!AD29)</f>
        <v>1.0074617079311792</v>
      </c>
      <c r="AE29" s="72">
        <f>IF('[1]Cl Enr. sc (2)'!AE29=0,"",EnrlSC!AE29/'[1]Cl Enr. sc (2)'!AE29)</f>
        <v>1.0071529969541189</v>
      </c>
      <c r="AF29" s="72">
        <f>IF('[1]Cl Enr. sc (2)'!AF29=0,"",EnrlSC!AF29/'[1]Cl Enr. sc (2)'!AF29)</f>
        <v>1.0073111892106201</v>
      </c>
      <c r="AG29" s="72">
        <f>IF('[1]Cl Enr. sc (2)'!AG29=0,"",EnrlSC!AG29/'[1]Cl Enr. sc (2)'!AG29)</f>
        <v>0.95910346336609953</v>
      </c>
      <c r="AH29" s="72">
        <f>IF('[1]Cl Enr. sc (2)'!AH29=0,"",EnrlSC!AH29/'[1]Cl Enr. sc (2)'!AH29)</f>
        <v>0.9751065805347443</v>
      </c>
      <c r="AI29" s="72">
        <f>IF('[1]Cl Enr. sc (2)'!AI29=0,"",EnrlSC!AI29/'[1]Cl Enr. sc (2)'!AI29)</f>
        <v>0.96684028981025849</v>
      </c>
      <c r="AJ29" s="72">
        <f>IF('[1]Cl Enr. sc (2)'!AJ29=0,"",EnrlSC!AJ29/'[1]Cl Enr. sc (2)'!AJ29)</f>
        <v>0.96403662517097055</v>
      </c>
      <c r="AK29" s="72">
        <f>IF('[1]Cl Enr. sc (2)'!AK29=0,"",EnrlSC!AK29/'[1]Cl Enr. sc (2)'!AK29)</f>
        <v>0.97548855579078075</v>
      </c>
      <c r="AL29" s="72">
        <f>IF('[1]Cl Enr. sc (2)'!AL29=0,"",EnrlSC!AL29/'[1]Cl Enr. sc (2)'!AL29)</f>
        <v>0.96960149480504154</v>
      </c>
      <c r="AM29" s="72">
        <f>IF('[1]Cl Enr. sc (2)'!AM29=0,"",EnrlSC!AM29/'[1]Cl Enr. sc (2)'!AM29)</f>
        <v>1.0204761535040974</v>
      </c>
      <c r="AN29" s="72">
        <f>IF('[1]Cl Enr. sc (2)'!AN29=0,"",EnrlSC!AN29/'[1]Cl Enr. sc (2)'!AN29)</f>
        <v>0.99711602509204567</v>
      </c>
      <c r="AO29" s="72">
        <f>IF('[1]Cl Enr. sc (2)'!AO29=0,"",EnrlSC!AO29/'[1]Cl Enr. sc (2)'!AO29)</f>
        <v>1.0090084586803885</v>
      </c>
      <c r="AP29" s="72">
        <f>IF('[1]Cl Enr. sc (2)'!AP29=0,"",EnrlSC!AP29/'[1]Cl Enr. sc (2)'!AP29)</f>
        <v>0.99590789486005371</v>
      </c>
      <c r="AQ29" s="72">
        <f>IF('[1]Cl Enr. sc (2)'!AQ29=0,"",EnrlSC!AQ29/'[1]Cl Enr. sc (2)'!AQ29)</f>
        <v>0.98351589823707986</v>
      </c>
      <c r="AR29" s="72">
        <f>IF('[1]Cl Enr. sc (2)'!AR29=0,"",EnrlSC!AR29/'[1]Cl Enr. sc (2)'!AR29)</f>
        <v>0.98954635557884663</v>
      </c>
      <c r="AS29" s="72">
        <f>IF('[1]Cl Enr. sc (2)'!AS29=0,"",EnrlSC!AS29/'[1]Cl Enr. sc (2)'!AS29)</f>
        <v>1.0099167699663538</v>
      </c>
      <c r="AT29" s="72">
        <f>IF('[1]Cl Enr. sc (2)'!AT29=0,"",EnrlSC!AT29/'[1]Cl Enr. sc (2)'!AT29)</f>
        <v>0.99096966755057747</v>
      </c>
      <c r="AU29" s="72">
        <f>IF('[1]Cl Enr. sc (2)'!AU29=0,"",EnrlSC!AU29/'[1]Cl Enr. sc (2)'!AU29)</f>
        <v>1.0004279351226244</v>
      </c>
      <c r="AV29" s="72">
        <f>IF('[1]Cl Enr. sc (2)'!AV29=0,"",EnrlSC!AV29/'[1]Cl Enr. sc (2)'!AV29)</f>
        <v>0.97155510707478421</v>
      </c>
      <c r="AW29" s="72">
        <f>IF('[1]Cl Enr. sc (2)'!AW29=0,"",EnrlSC!AW29/'[1]Cl Enr. sc (2)'!AW29)</f>
        <v>0.97815424999136535</v>
      </c>
      <c r="AX29" s="72">
        <f>IF('[1]Cl Enr. sc (2)'!AX29=0,"",EnrlSC!AX29/'[1]Cl Enr. sc (2)'!AX29)</f>
        <v>0.97477833110652257</v>
      </c>
      <c r="AY29" s="72">
        <f>IF('[1]Cl Enr. sc (2)'!AY29=0,"",EnrlSC!AY29/'[1]Cl Enr. sc (2)'!AY29)</f>
        <v>0.90501253132832082</v>
      </c>
      <c r="AZ29" s="72">
        <f>IF('[1]Cl Enr. sc (2)'!AZ29=0,"",EnrlSC!AZ29/'[1]Cl Enr. sc (2)'!AZ29)</f>
        <v>0.93939826037359186</v>
      </c>
      <c r="BA29" s="72">
        <f>IF('[1]Cl Enr. sc (2)'!BA29=0,"",EnrlSC!BA29/'[1]Cl Enr. sc (2)'!BA29)</f>
        <v>0.92330985769764029</v>
      </c>
      <c r="BB29" s="72">
        <f>IF('[1]Cl Enr. sc (2)'!BB29=0,"",EnrlSC!BB29/'[1]Cl Enr. sc (2)'!BB29)</f>
        <v>1.0218938842661436</v>
      </c>
      <c r="BC29" s="72">
        <f>IF('[1]Cl Enr. sc (2)'!BC29=0,"",EnrlSC!BC29/'[1]Cl Enr. sc (2)'!BC29)</f>
        <v>1.1240934954814237</v>
      </c>
      <c r="BD29" s="72">
        <f>IF('[1]Cl Enr. sc (2)'!BD29=0,"",EnrlSC!BD29/'[1]Cl Enr. sc (2)'!BD29)</f>
        <v>1.0762092530277649</v>
      </c>
      <c r="BE29" s="72">
        <f>IF('[1]Cl Enr. sc (2)'!BE29=0,"",EnrlSC!BE29/'[1]Cl Enr. sc (2)'!BE29)</f>
        <v>0.96139464607307468</v>
      </c>
      <c r="BF29" s="72">
        <f>IF('[1]Cl Enr. sc (2)'!BF29=0,"",EnrlSC!BF29/'[1]Cl Enr. sc (2)'!BF29)</f>
        <v>1.0283714149428609</v>
      </c>
      <c r="BG29" s="72">
        <f>IF('[1]Cl Enr. sc (2)'!BG29=0,"",EnrlSC!BG29/'[1]Cl Enr. sc (2)'!BG29)</f>
        <v>0.99701312296572597</v>
      </c>
      <c r="BH29" s="72">
        <f>IF('[1]Cl Enr. sc (2)'!BH29=0,"",EnrlSC!BH29/'[1]Cl Enr. sc (2)'!BH29)</f>
        <v>0.97074682171879112</v>
      </c>
      <c r="BI29" s="72">
        <f>IF('[1]Cl Enr. sc (2)'!BI29=0,"",EnrlSC!BI29/'[1]Cl Enr. sc (2)'!BI29)</f>
        <v>0.98283617194394979</v>
      </c>
      <c r="BJ29" s="72">
        <f>IF('[1]Cl Enr. sc (2)'!BJ29=0,"",EnrlSC!BJ29/'[1]Cl Enr. sc (2)'!BJ29)</f>
        <v>0.97669687533429461</v>
      </c>
      <c r="BK29" s="72">
        <f>EnrlSC!BK29/'[1]Cl Enr. sc (2)'!BK29</f>
        <v>1.0176510242951806</v>
      </c>
      <c r="BL29" s="72">
        <f>EnrlSC!BL29/'[1]Cl Enr. sc (2)'!BL29</f>
        <v>1.0188154874216706</v>
      </c>
      <c r="BM29" s="72">
        <f>EnrlSC!BM29/'[1]Cl Enr. sc (2)'!BM29</f>
        <v>1.0182237682359596</v>
      </c>
    </row>
    <row r="30" spans="1:65" s="58" customFormat="1" ht="18.75" customHeight="1" x14ac:dyDescent="0.25">
      <c r="A30" s="35">
        <v>25</v>
      </c>
      <c r="B30" s="36" t="s">
        <v>36</v>
      </c>
      <c r="C30" s="72">
        <f>IF('[1]Cl Enr. sc (2)'!C30=0,"",EnrlSC!C30/'[1]Cl Enr. sc (2)'!C30)</f>
        <v>1.1599297012302285</v>
      </c>
      <c r="D30" s="72">
        <f>IF('[1]Cl Enr. sc (2)'!D30=0,"",EnrlSC!D30/'[1]Cl Enr. sc (2)'!D30)</f>
        <v>0.88807339449541289</v>
      </c>
      <c r="E30" s="72">
        <f>IF('[1]Cl Enr. sc (2)'!E30=0,"",EnrlSC!E30/'[1]Cl Enr. sc (2)'!E30)</f>
        <v>1.0269299820466786</v>
      </c>
      <c r="F30" s="72">
        <f>IF('[1]Cl Enr. sc (2)'!F30=0,"",EnrlSC!F30/'[1]Cl Enr. sc (2)'!F30)</f>
        <v>0.86271710682845582</v>
      </c>
      <c r="G30" s="72">
        <f>IF('[1]Cl Enr. sc (2)'!G30=0,"",EnrlSC!G30/'[1]Cl Enr. sc (2)'!G30)</f>
        <v>0.85804144055254072</v>
      </c>
      <c r="H30" s="72">
        <f>IF('[1]Cl Enr. sc (2)'!H30=0,"",EnrlSC!H30/'[1]Cl Enr. sc (2)'!H30)</f>
        <v>0.86042146057890279</v>
      </c>
      <c r="I30" s="72">
        <f>IF('[1]Cl Enr. sc (2)'!I30=0,"",EnrlSC!I30/'[1]Cl Enr. sc (2)'!I30)</f>
        <v>0.93320634920634926</v>
      </c>
      <c r="J30" s="72">
        <f>IF('[1]Cl Enr. sc (2)'!J30=0,"",EnrlSC!J30/'[1]Cl Enr. sc (2)'!J30)</f>
        <v>0.93385930309007237</v>
      </c>
      <c r="K30" s="72">
        <f>IF('[1]Cl Enr. sc (2)'!K30=0,"",EnrlSC!K30/'[1]Cl Enr. sc (2)'!K30)</f>
        <v>0.93352713178294577</v>
      </c>
      <c r="L30" s="72">
        <f>IF('[1]Cl Enr. sc (2)'!L30=0,"",EnrlSC!L30/'[1]Cl Enr. sc (2)'!L30)</f>
        <v>0.88626380149590411</v>
      </c>
      <c r="M30" s="72">
        <f>IF('[1]Cl Enr. sc (2)'!M30=0,"",EnrlSC!M30/'[1]Cl Enr. sc (2)'!M30)</f>
        <v>0.88436137071651089</v>
      </c>
      <c r="N30" s="72">
        <f>IF('[1]Cl Enr. sc (2)'!N30=0,"",EnrlSC!N30/'[1]Cl Enr. sc (2)'!N30)</f>
        <v>0.88533560311284043</v>
      </c>
      <c r="O30" s="72">
        <f>IF('[1]Cl Enr. sc (2)'!O30=0,"",EnrlSC!O30/'[1]Cl Enr. sc (2)'!O30)</f>
        <v>0.92849338351341504</v>
      </c>
      <c r="P30" s="72">
        <f>IF('[1]Cl Enr. sc (2)'!P30=0,"",EnrlSC!P30/'[1]Cl Enr. sc (2)'!P30)</f>
        <v>0.92105923694779113</v>
      </c>
      <c r="Q30" s="72">
        <f>IF('[1]Cl Enr. sc (2)'!Q30=0,"",EnrlSC!Q30/'[1]Cl Enr. sc (2)'!Q30)</f>
        <v>0.92483801295896328</v>
      </c>
      <c r="R30" s="72">
        <f>IF('[1]Cl Enr. sc (2)'!R30=0,"",EnrlSC!R30/'[1]Cl Enr. sc (2)'!R30)</f>
        <v>0.86026936026936029</v>
      </c>
      <c r="S30" s="72">
        <f>IF('[1]Cl Enr. sc (2)'!S30=0,"",EnrlSC!S30/'[1]Cl Enr. sc (2)'!S30)</f>
        <v>0.86007025761124123</v>
      </c>
      <c r="T30" s="72">
        <f>IF('[1]Cl Enr. sc (2)'!T30=0,"",EnrlSC!T30/'[1]Cl Enr. sc (2)'!T30)</f>
        <v>0.86017191977077367</v>
      </c>
      <c r="U30" s="72">
        <f>IF('[1]Cl Enr. sc (2)'!U30=0,"",EnrlSC!U30/'[1]Cl Enr. sc (2)'!U30)</f>
        <v>0.89314472772454656</v>
      </c>
      <c r="V30" s="72">
        <f>IF('[1]Cl Enr. sc (2)'!V30=0,"",EnrlSC!V30/'[1]Cl Enr. sc (2)'!V30)</f>
        <v>0.8905232818168265</v>
      </c>
      <c r="W30" s="72">
        <f>IF('[1]Cl Enr. sc (2)'!W30=0,"",EnrlSC!W30/'[1]Cl Enr. sc (2)'!W30)</f>
        <v>0.89185962946270869</v>
      </c>
      <c r="X30" s="72">
        <f>IF('[1]Cl Enr. sc (2)'!X30=0,"",EnrlSC!X30/'[1]Cl Enr. sc (2)'!X30)</f>
        <v>0.95509321248326295</v>
      </c>
      <c r="Y30" s="72">
        <f>IF('[1]Cl Enr. sc (2)'!Y30=0,"",EnrlSC!Y30/'[1]Cl Enr. sc (2)'!Y30)</f>
        <v>0.90240409207161121</v>
      </c>
      <c r="Z30" s="72">
        <f>IF('[1]Cl Enr. sc (2)'!Z30=0,"",EnrlSC!Z30/'[1]Cl Enr. sc (2)'!Z30)</f>
        <v>0.9286594128515705</v>
      </c>
      <c r="AA30" s="72">
        <f>IF('[1]Cl Enr. sc (2)'!AA30=0,"",EnrlSC!AA30/'[1]Cl Enr. sc (2)'!AA30)</f>
        <v>0.99278164475380248</v>
      </c>
      <c r="AB30" s="72">
        <f>IF('[1]Cl Enr. sc (2)'!AB30=0,"",EnrlSC!AB30/'[1]Cl Enr. sc (2)'!AB30)</f>
        <v>1.0188727692900243</v>
      </c>
      <c r="AC30" s="72">
        <f>IF('[1]Cl Enr. sc (2)'!AC30=0,"",EnrlSC!AC30/'[1]Cl Enr. sc (2)'!AC30)</f>
        <v>1.0058532192705989</v>
      </c>
      <c r="AD30" s="72">
        <f>IF('[1]Cl Enr. sc (2)'!AD30=0,"",EnrlSC!AD30/'[1]Cl Enr. sc (2)'!AD30)</f>
        <v>1.0125667609173736</v>
      </c>
      <c r="AE30" s="72">
        <f>IF('[1]Cl Enr. sc (2)'!AE30=0,"",EnrlSC!AE30/'[1]Cl Enr. sc (2)'!AE30)</f>
        <v>0.99830795262267347</v>
      </c>
      <c r="AF30" s="72">
        <f>IF('[1]Cl Enr. sc (2)'!AF30=0,"",EnrlSC!AF30/'[1]Cl Enr. sc (2)'!AF30)</f>
        <v>1.0053625553742132</v>
      </c>
      <c r="AG30" s="72">
        <f>IF('[1]Cl Enr. sc (2)'!AG30=0,"",EnrlSC!AG30/'[1]Cl Enr. sc (2)'!AG30)</f>
        <v>0.9827130449376914</v>
      </c>
      <c r="AH30" s="72">
        <f>IF('[1]Cl Enr. sc (2)'!AH30=0,"",EnrlSC!AH30/'[1]Cl Enr. sc (2)'!AH30)</f>
        <v>0.96600872636609181</v>
      </c>
      <c r="AI30" s="72">
        <f>IF('[1]Cl Enr. sc (2)'!AI30=0,"",EnrlSC!AI30/'[1]Cl Enr. sc (2)'!AI30)</f>
        <v>0.97432043091569587</v>
      </c>
      <c r="AJ30" s="72">
        <f>IF('[1]Cl Enr. sc (2)'!AJ30=0,"",EnrlSC!AJ30/'[1]Cl Enr. sc (2)'!AJ30)</f>
        <v>0.92564399244869378</v>
      </c>
      <c r="AK30" s="72">
        <f>IF('[1]Cl Enr. sc (2)'!AK30=0,"",EnrlSC!AK30/'[1]Cl Enr. sc (2)'!AK30)</f>
        <v>0.91876972835129289</v>
      </c>
      <c r="AL30" s="72">
        <f>IF('[1]Cl Enr. sc (2)'!AL30=0,"",EnrlSC!AL30/'[1]Cl Enr. sc (2)'!AL30)</f>
        <v>0.92224316319858457</v>
      </c>
      <c r="AM30" s="72">
        <f>IF('[1]Cl Enr. sc (2)'!AM30=0,"",EnrlSC!AM30/'[1]Cl Enr. sc (2)'!AM30)</f>
        <v>1.0426819804438925</v>
      </c>
      <c r="AN30" s="72">
        <f>IF('[1]Cl Enr. sc (2)'!AN30=0,"",EnrlSC!AN30/'[1]Cl Enr. sc (2)'!AN30)</f>
        <v>1.0420027393090854</v>
      </c>
      <c r="AO30" s="72">
        <f>IF('[1]Cl Enr. sc (2)'!AO30=0,"",EnrlSC!AO30/'[1]Cl Enr. sc (2)'!AO30)</f>
        <v>1.0423390195174427</v>
      </c>
      <c r="AP30" s="72">
        <f>IF('[1]Cl Enr. sc (2)'!AP30=0,"",EnrlSC!AP30/'[1]Cl Enr. sc (2)'!AP30)</f>
        <v>1.0721115537848604</v>
      </c>
      <c r="AQ30" s="72">
        <f>IF('[1]Cl Enr. sc (2)'!AQ30=0,"",EnrlSC!AQ30/'[1]Cl Enr. sc (2)'!AQ30)</f>
        <v>1.0719125683060109</v>
      </c>
      <c r="AR30" s="72">
        <f>IF('[1]Cl Enr. sc (2)'!AR30=0,"",EnrlSC!AR30/'[1]Cl Enr. sc (2)'!AR30)</f>
        <v>1.0720166753517457</v>
      </c>
      <c r="AS30" s="72">
        <f>IF('[1]Cl Enr. sc (2)'!AS30=0,"",EnrlSC!AS30/'[1]Cl Enr. sc (2)'!AS30)</f>
        <v>1.0555700950885458</v>
      </c>
      <c r="AT30" s="72">
        <f>IF('[1]Cl Enr. sc (2)'!AT30=0,"",EnrlSC!AT30/'[1]Cl Enr. sc (2)'!AT30)</f>
        <v>1.0542795621747711</v>
      </c>
      <c r="AU30" s="72">
        <f>IF('[1]Cl Enr. sc (2)'!AU30=0,"",EnrlSC!AU30/'[1]Cl Enr. sc (2)'!AU30)</f>
        <v>1.0549338758901323</v>
      </c>
      <c r="AV30" s="72">
        <f>IF('[1]Cl Enr. sc (2)'!AV30=0,"",EnrlSC!AV30/'[1]Cl Enr. sc (2)'!AV30)</f>
        <v>0.9449492527253166</v>
      </c>
      <c r="AW30" s="72">
        <f>IF('[1]Cl Enr. sc (2)'!AW30=0,"",EnrlSC!AW30/'[1]Cl Enr. sc (2)'!AW30)</f>
        <v>0.93878632863750211</v>
      </c>
      <c r="AX30" s="72">
        <f>IF('[1]Cl Enr. sc (2)'!AX30=0,"",EnrlSC!AX30/'[1]Cl Enr. sc (2)'!AX30)</f>
        <v>0.94190191607035201</v>
      </c>
      <c r="AY30" s="72">
        <f>IF('[1]Cl Enr. sc (2)'!AY30=0,"",EnrlSC!AY30/'[1]Cl Enr. sc (2)'!AY30)</f>
        <v>1.2174427782162589</v>
      </c>
      <c r="AZ30" s="72">
        <f>IF('[1]Cl Enr. sc (2)'!AZ30=0,"",EnrlSC!AZ30/'[1]Cl Enr. sc (2)'!AZ30)</f>
        <v>1.2170900692840647</v>
      </c>
      <c r="BA30" s="72">
        <f>IF('[1]Cl Enr. sc (2)'!BA30=0,"",EnrlSC!BA30/'[1]Cl Enr. sc (2)'!BA30)</f>
        <v>1.2172995780590716</v>
      </c>
      <c r="BB30" s="72">
        <f>IF('[1]Cl Enr. sc (2)'!BB30=0,"",EnrlSC!BB30/'[1]Cl Enr. sc (2)'!BB30)</f>
        <v>1.0368324125230202</v>
      </c>
      <c r="BC30" s="72">
        <f>IF('[1]Cl Enr. sc (2)'!BC30=0,"",EnrlSC!BC30/'[1]Cl Enr. sc (2)'!BC30)</f>
        <v>1.0369897959183674</v>
      </c>
      <c r="BD30" s="72">
        <f>IF('[1]Cl Enr. sc (2)'!BD30=0,"",EnrlSC!BD30/'[1]Cl Enr. sc (2)'!BD30)</f>
        <v>1.0368983957219251</v>
      </c>
      <c r="BE30" s="72">
        <f>IF('[1]Cl Enr. sc (2)'!BE30=0,"",EnrlSC!BE30/'[1]Cl Enr. sc (2)'!BE30)</f>
        <v>1.1340841478963026</v>
      </c>
      <c r="BF30" s="72">
        <f>IF('[1]Cl Enr. sc (2)'!BF30=0,"",EnrlSC!BF30/'[1]Cl Enr. sc (2)'!BF30)</f>
        <v>1.1315151515151516</v>
      </c>
      <c r="BG30" s="72">
        <f>IF('[1]Cl Enr. sc (2)'!BG30=0,"",EnrlSC!BG30/'[1]Cl Enr. sc (2)'!BG30)</f>
        <v>1.1330252310766924</v>
      </c>
      <c r="BH30" s="72">
        <f>IF('[1]Cl Enr. sc (2)'!BH30=0,"",EnrlSC!BH30/'[1]Cl Enr. sc (2)'!BH30)</f>
        <v>0.95582324410834052</v>
      </c>
      <c r="BI30" s="72">
        <f>IF('[1]Cl Enr. sc (2)'!BI30=0,"",EnrlSC!BI30/'[1]Cl Enr. sc (2)'!BI30)</f>
        <v>0.94686186624680979</v>
      </c>
      <c r="BJ30" s="72">
        <f>IF('[1]Cl Enr. sc (2)'!BJ30=0,"",EnrlSC!BJ30/'[1]Cl Enr. sc (2)'!BJ30)</f>
        <v>0.95142892721499284</v>
      </c>
      <c r="BK30" s="72">
        <f>EnrlSC!BK30/'[1]Cl Enr. sc (2)'!BK30</f>
        <v>0.9572322923491301</v>
      </c>
      <c r="BL30" s="72">
        <f>EnrlSC!BL30/'[1]Cl Enr. sc (2)'!BL30</f>
        <v>0.94645784469496352</v>
      </c>
      <c r="BM30" s="72">
        <f>EnrlSC!BM30/'[1]Cl Enr. sc (2)'!BM30</f>
        <v>0.95194899953006351</v>
      </c>
    </row>
    <row r="31" spans="1:65" s="58" customFormat="1" ht="18.75" customHeight="1" x14ac:dyDescent="0.25">
      <c r="A31" s="35">
        <v>26</v>
      </c>
      <c r="B31" s="36" t="s">
        <v>37</v>
      </c>
      <c r="C31" s="72" t="str">
        <f>IF('[1]Cl Enr. sc (2)'!C31=0,"",EnrlSC!C31/'[1]Cl Enr. sc (2)'!C31)</f>
        <v/>
      </c>
      <c r="D31" s="72" t="str">
        <f>IF('[1]Cl Enr. sc (2)'!D31=0,"",EnrlSC!D31/'[1]Cl Enr. sc (2)'!D31)</f>
        <v/>
      </c>
      <c r="E31" s="72" t="str">
        <f>IF('[1]Cl Enr. sc (2)'!E31=0,"",EnrlSC!E31/'[1]Cl Enr. sc (2)'!E31)</f>
        <v/>
      </c>
      <c r="F31" s="72">
        <f>IF('[1]Cl Enr. sc (2)'!F31=0,"",EnrlSC!F31/'[1]Cl Enr. sc (2)'!F31)</f>
        <v>1.2270687890315848</v>
      </c>
      <c r="G31" s="72">
        <f>IF('[1]Cl Enr. sc (2)'!G31=0,"",EnrlSC!G31/'[1]Cl Enr. sc (2)'!G31)</f>
        <v>1.1874828703629066</v>
      </c>
      <c r="H31" s="72">
        <f>IF('[1]Cl Enr. sc (2)'!H31=0,"",EnrlSC!H31/'[1]Cl Enr. sc (2)'!H31)</f>
        <v>1.2076182328303866</v>
      </c>
      <c r="I31" s="72">
        <f>IF('[1]Cl Enr. sc (2)'!I31=0,"",EnrlSC!I31/'[1]Cl Enr. sc (2)'!I31)</f>
        <v>1.2662719173233052</v>
      </c>
      <c r="J31" s="72">
        <f>IF('[1]Cl Enr. sc (2)'!J31=0,"",EnrlSC!J31/'[1]Cl Enr. sc (2)'!J31)</f>
        <v>1.1827913787807807</v>
      </c>
      <c r="K31" s="72">
        <f>IF('[1]Cl Enr. sc (2)'!K31=0,"",EnrlSC!K31/'[1]Cl Enr. sc (2)'!K31)</f>
        <v>1.2247866186455834</v>
      </c>
      <c r="L31" s="72">
        <f>IF('[1]Cl Enr. sc (2)'!L31=0,"",EnrlSC!L31/'[1]Cl Enr. sc (2)'!L31)</f>
        <v>1.259063860077595</v>
      </c>
      <c r="M31" s="72">
        <f>IF('[1]Cl Enr. sc (2)'!M31=0,"",EnrlSC!M31/'[1]Cl Enr. sc (2)'!M31)</f>
        <v>1.1916162984984111</v>
      </c>
      <c r="N31" s="72">
        <f>IF('[1]Cl Enr. sc (2)'!N31=0,"",EnrlSC!N31/'[1]Cl Enr. sc (2)'!N31)</f>
        <v>1.2256549058713135</v>
      </c>
      <c r="O31" s="72">
        <f>IF('[1]Cl Enr. sc (2)'!O31=0,"",EnrlSC!O31/'[1]Cl Enr. sc (2)'!O31)</f>
        <v>1.2521230204268992</v>
      </c>
      <c r="P31" s="72">
        <f>IF('[1]Cl Enr. sc (2)'!P31=0,"",EnrlSC!P31/'[1]Cl Enr. sc (2)'!P31)</f>
        <v>1.1849113643922953</v>
      </c>
      <c r="Q31" s="72">
        <f>IF('[1]Cl Enr. sc (2)'!Q31=0,"",EnrlSC!Q31/'[1]Cl Enr. sc (2)'!Q31)</f>
        <v>1.218829016355468</v>
      </c>
      <c r="R31" s="72">
        <f>IF('[1]Cl Enr. sc (2)'!R31=0,"",EnrlSC!R31/'[1]Cl Enr. sc (2)'!R31)</f>
        <v>1.2559420391538514</v>
      </c>
      <c r="S31" s="72">
        <f>IF('[1]Cl Enr. sc (2)'!S31=0,"",EnrlSC!S31/'[1]Cl Enr. sc (2)'!S31)</f>
        <v>1.1803633306869659</v>
      </c>
      <c r="T31" s="72">
        <f>IF('[1]Cl Enr. sc (2)'!T31=0,"",EnrlSC!T31/'[1]Cl Enr. sc (2)'!T31)</f>
        <v>1.2183731191941551</v>
      </c>
      <c r="U31" s="72">
        <f>IF('[1]Cl Enr. sc (2)'!U31=0,"",EnrlSC!U31/'[1]Cl Enr. sc (2)'!U31)</f>
        <v>1.2515331754667958</v>
      </c>
      <c r="V31" s="72">
        <f>IF('[1]Cl Enr. sc (2)'!V31=0,"",EnrlSC!V31/'[1]Cl Enr. sc (2)'!V31)</f>
        <v>1.185632721215963</v>
      </c>
      <c r="W31" s="72">
        <f>IF('[1]Cl Enr. sc (2)'!W31=0,"",EnrlSC!W31/'[1]Cl Enr. sc (2)'!W31)</f>
        <v>1.2189064588838552</v>
      </c>
      <c r="X31" s="72">
        <f>IF('[1]Cl Enr. sc (2)'!X31=0,"",EnrlSC!X31/'[1]Cl Enr. sc (2)'!X31)</f>
        <v>1.1157455600976478</v>
      </c>
      <c r="Y31" s="72">
        <f>IF('[1]Cl Enr. sc (2)'!Y31=0,"",EnrlSC!Y31/'[1]Cl Enr. sc (2)'!Y31)</f>
        <v>1.0434286950345073</v>
      </c>
      <c r="Z31" s="72">
        <f>IF('[1]Cl Enr. sc (2)'!Z31=0,"",EnrlSC!Z31/'[1]Cl Enr. sc (2)'!Z31)</f>
        <v>1.0815498042771523</v>
      </c>
      <c r="AA31" s="72">
        <f>IF('[1]Cl Enr. sc (2)'!AA31=0,"",EnrlSC!AA31/'[1]Cl Enr. sc (2)'!AA31)</f>
        <v>1.0727673504214981</v>
      </c>
      <c r="AB31" s="72">
        <f>IF('[1]Cl Enr. sc (2)'!AB31=0,"",EnrlSC!AB31/'[1]Cl Enr. sc (2)'!AB31)</f>
        <v>1.0909102517853551</v>
      </c>
      <c r="AC31" s="72">
        <f>IF('[1]Cl Enr. sc (2)'!AC31=0,"",EnrlSC!AC31/'[1]Cl Enr. sc (2)'!AC31)</f>
        <v>1.0809685984761026</v>
      </c>
      <c r="AD31" s="72">
        <f>IF('[1]Cl Enr. sc (2)'!AD31=0,"",EnrlSC!AD31/'[1]Cl Enr. sc (2)'!AD31)</f>
        <v>1.1380628691500443</v>
      </c>
      <c r="AE31" s="72">
        <f>IF('[1]Cl Enr. sc (2)'!AE31=0,"",EnrlSC!AE31/'[1]Cl Enr. sc (2)'!AE31)</f>
        <v>1.0203367908987955</v>
      </c>
      <c r="AF31" s="72">
        <f>IF('[1]Cl Enr. sc (2)'!AF31=0,"",EnrlSC!AF31/'[1]Cl Enr. sc (2)'!AF31)</f>
        <v>1.0811557734238675</v>
      </c>
      <c r="AG31" s="72">
        <f>IF('[1]Cl Enr. sc (2)'!AG31=0,"",EnrlSC!AG31/'[1]Cl Enr. sc (2)'!AG31)</f>
        <v>1.1075992206865641</v>
      </c>
      <c r="AH31" s="72">
        <f>IF('[1]Cl Enr. sc (2)'!AH31=0,"",EnrlSC!AH31/'[1]Cl Enr. sc (2)'!AH31)</f>
        <v>1.0513941790179679</v>
      </c>
      <c r="AI31" s="72">
        <f>IF('[1]Cl Enr. sc (2)'!AI31=0,"",EnrlSC!AI31/'[1]Cl Enr. sc (2)'!AI31)</f>
        <v>1.081231214462254</v>
      </c>
      <c r="AJ31" s="72">
        <f>IF('[1]Cl Enr. sc (2)'!AJ31=0,"",EnrlSC!AJ31/'[1]Cl Enr. sc (2)'!AJ31)</f>
        <v>1.214631793284858</v>
      </c>
      <c r="AK31" s="72">
        <f>IF('[1]Cl Enr. sc (2)'!AK31=0,"",EnrlSC!AK31/'[1]Cl Enr. sc (2)'!AK31)</f>
        <v>1.1538096508160531</v>
      </c>
      <c r="AL31" s="72">
        <f>IF('[1]Cl Enr. sc (2)'!AL31=0,"",EnrlSC!AL31/'[1]Cl Enr. sc (2)'!AL31)</f>
        <v>1.1849090761278942</v>
      </c>
      <c r="AM31" s="72">
        <f>IF('[1]Cl Enr. sc (2)'!AM31=0,"",EnrlSC!AM31/'[1]Cl Enr. sc (2)'!AM31)</f>
        <v>1.0350000137115152</v>
      </c>
      <c r="AN31" s="72">
        <f>IF('[1]Cl Enr. sc (2)'!AN31=0,"",EnrlSC!AN31/'[1]Cl Enr. sc (2)'!AN31)</f>
        <v>1.0357078216941709</v>
      </c>
      <c r="AO31" s="72">
        <f>IF('[1]Cl Enr. sc (2)'!AO31=0,"",EnrlSC!AO31/'[1]Cl Enr. sc (2)'!AO31)</f>
        <v>1.0352869623633998</v>
      </c>
      <c r="AP31" s="72">
        <f>IF('[1]Cl Enr. sc (2)'!AP31=0,"",EnrlSC!AP31/'[1]Cl Enr. sc (2)'!AP31)</f>
        <v>0.96738781164894094</v>
      </c>
      <c r="AQ31" s="72">
        <f>IF('[1]Cl Enr. sc (2)'!AQ31=0,"",EnrlSC!AQ31/'[1]Cl Enr. sc (2)'!AQ31)</f>
        <v>0.96760069038214269</v>
      </c>
      <c r="AR31" s="72">
        <f>IF('[1]Cl Enr. sc (2)'!AR31=0,"",EnrlSC!AR31/'[1]Cl Enr. sc (2)'!AR31)</f>
        <v>0.96747413729662524</v>
      </c>
      <c r="AS31" s="72">
        <f>IF('[1]Cl Enr. sc (2)'!AS31=0,"",EnrlSC!AS31/'[1]Cl Enr. sc (2)'!AS31)</f>
        <v>1.000511869047507</v>
      </c>
      <c r="AT31" s="72">
        <f>IF('[1]Cl Enr. sc (2)'!AT31=0,"",EnrlSC!AT31/'[1]Cl Enr. sc (2)'!AT31)</f>
        <v>1.0009593866229591</v>
      </c>
      <c r="AU31" s="72">
        <f>IF('[1]Cl Enr. sc (2)'!AU31=0,"",EnrlSC!AU31/'[1]Cl Enr. sc (2)'!AU31)</f>
        <v>1.0006933200846362</v>
      </c>
      <c r="AV31" s="72">
        <f>IF('[1]Cl Enr. sc (2)'!AV31=0,"",EnrlSC!AV31/'[1]Cl Enr. sc (2)'!AV31)</f>
        <v>1.1828115210654242</v>
      </c>
      <c r="AW31" s="72">
        <f>IF('[1]Cl Enr. sc (2)'!AW31=0,"",EnrlSC!AW31/'[1]Cl Enr. sc (2)'!AW31)</f>
        <v>1.1368804011741278</v>
      </c>
      <c r="AX31" s="72">
        <f>IF('[1]Cl Enr. sc (2)'!AX31=0,"",EnrlSC!AX31/'[1]Cl Enr. sc (2)'!AX31)</f>
        <v>1.1608647028117094</v>
      </c>
      <c r="AY31" s="72">
        <f>IF('[1]Cl Enr. sc (2)'!AY31=0,"",EnrlSC!AY31/'[1]Cl Enr. sc (2)'!AY31)</f>
        <v>1.2998414074890039</v>
      </c>
      <c r="AZ31" s="72">
        <f>IF('[1]Cl Enr. sc (2)'!AZ31=0,"",EnrlSC!AZ31/'[1]Cl Enr. sc (2)'!AZ31)</f>
        <v>1.1587929780824764</v>
      </c>
      <c r="BA31" s="72">
        <f>IF('[1]Cl Enr. sc (2)'!BA31=0,"",EnrlSC!BA31/'[1]Cl Enr. sc (2)'!BA31)</f>
        <v>1.2392953168265179</v>
      </c>
      <c r="BB31" s="72">
        <f>IF('[1]Cl Enr. sc (2)'!BB31=0,"",EnrlSC!BB31/'[1]Cl Enr. sc (2)'!BB31)</f>
        <v>1.2149122477921259</v>
      </c>
      <c r="BC31" s="72">
        <f>IF('[1]Cl Enr. sc (2)'!BC31=0,"",EnrlSC!BC31/'[1]Cl Enr. sc (2)'!BC31)</f>
        <v>1.082641908333001</v>
      </c>
      <c r="BD31" s="72">
        <f>IF('[1]Cl Enr. sc (2)'!BD31=0,"",EnrlSC!BD31/'[1]Cl Enr. sc (2)'!BD31)</f>
        <v>1.1581209938813697</v>
      </c>
      <c r="BE31" s="72">
        <f>IF('[1]Cl Enr. sc (2)'!BE31=0,"",EnrlSC!BE31/'[1]Cl Enr. sc (2)'!BE31)</f>
        <v>1.2565199751984506</v>
      </c>
      <c r="BF31" s="72">
        <f>IF('[1]Cl Enr. sc (2)'!BF31=0,"",EnrlSC!BF31/'[1]Cl Enr. sc (2)'!BF31)</f>
        <v>1.1199413877667315</v>
      </c>
      <c r="BG31" s="72">
        <f>IF('[1]Cl Enr. sc (2)'!BG31=0,"",EnrlSC!BG31/'[1]Cl Enr. sc (2)'!BG31)</f>
        <v>1.1978856319077367</v>
      </c>
      <c r="BH31" s="72">
        <f>IF('[1]Cl Enr. sc (2)'!BH31=0,"",EnrlSC!BH31/'[1]Cl Enr. sc (2)'!BH31)</f>
        <v>1.18646587378755</v>
      </c>
      <c r="BI31" s="72">
        <f>IF('[1]Cl Enr. sc (2)'!BI31=0,"",EnrlSC!BI31/'[1]Cl Enr. sc (2)'!BI31)</f>
        <v>1.1361838511385565</v>
      </c>
      <c r="BJ31" s="72">
        <f>IF('[1]Cl Enr. sc (2)'!BJ31=0,"",EnrlSC!BJ31/'[1]Cl Enr. sc (2)'!BJ31)</f>
        <v>1.1625512296458338</v>
      </c>
      <c r="BK31" s="72">
        <f>EnrlSC!BK31/'[1]Cl Enr. sc (2)'!BK31</f>
        <v>1.18646587378755</v>
      </c>
      <c r="BL31" s="72">
        <f>EnrlSC!BL31/'[1]Cl Enr. sc (2)'!BL31</f>
        <v>1.1361838511385565</v>
      </c>
      <c r="BM31" s="72">
        <f>EnrlSC!BM31/'[1]Cl Enr. sc (2)'!BM31</f>
        <v>1.1625512296458338</v>
      </c>
    </row>
    <row r="32" spans="1:65" s="58" customFormat="1" ht="18.75" customHeight="1" x14ac:dyDescent="0.25">
      <c r="A32" s="35">
        <v>27</v>
      </c>
      <c r="B32" s="36" t="s">
        <v>38</v>
      </c>
      <c r="C32" s="72" t="str">
        <f>IF('[1]Cl Enr. sc (2)'!C32=0,"",EnrlSC!C32/'[1]Cl Enr. sc (2)'!C32)</f>
        <v/>
      </c>
      <c r="D32" s="72" t="str">
        <f>IF('[1]Cl Enr. sc (2)'!D32=0,"",EnrlSC!D32/'[1]Cl Enr. sc (2)'!D32)</f>
        <v/>
      </c>
      <c r="E32" s="72" t="str">
        <f>IF('[1]Cl Enr. sc (2)'!E32=0,"",EnrlSC!E32/'[1]Cl Enr. sc (2)'!E32)</f>
        <v/>
      </c>
      <c r="F32" s="72">
        <f>IF('[1]Cl Enr. sc (2)'!F32=0,"",EnrlSC!F32/'[1]Cl Enr. sc (2)'!F32)</f>
        <v>1.0024986037214498</v>
      </c>
      <c r="G32" s="72">
        <f>IF('[1]Cl Enr. sc (2)'!G32=0,"",EnrlSC!G32/'[1]Cl Enr. sc (2)'!G32)</f>
        <v>1.0012182077489897</v>
      </c>
      <c r="H32" s="72">
        <f>IF('[1]Cl Enr. sc (2)'!H32=0,"",EnrlSC!H32/'[1]Cl Enr. sc (2)'!H32)</f>
        <v>1.0018618396749168</v>
      </c>
      <c r="I32" s="72">
        <f>IF('[1]Cl Enr. sc (2)'!I32=0,"",EnrlSC!I32/'[1]Cl Enr. sc (2)'!I32)</f>
        <v>1.0001330140994946</v>
      </c>
      <c r="J32" s="72">
        <f>IF('[1]Cl Enr. sc (2)'!J32=0,"",EnrlSC!J32/'[1]Cl Enr. sc (2)'!J32)</f>
        <v>1.0206891896452799</v>
      </c>
      <c r="K32" s="72">
        <f>IF('[1]Cl Enr. sc (2)'!K32=0,"",EnrlSC!K32/'[1]Cl Enr. sc (2)'!K32)</f>
        <v>1.0103348352623909</v>
      </c>
      <c r="L32" s="72">
        <f>IF('[1]Cl Enr. sc (2)'!L32=0,"",EnrlSC!L32/'[1]Cl Enr. sc (2)'!L32)</f>
        <v>1.0020554303142819</v>
      </c>
      <c r="M32" s="72">
        <f>IF('[1]Cl Enr. sc (2)'!M32=0,"",EnrlSC!M32/'[1]Cl Enr. sc (2)'!M32)</f>
        <v>1.0162113059884006</v>
      </c>
      <c r="N32" s="72">
        <f>IF('[1]Cl Enr. sc (2)'!N32=0,"",EnrlSC!N32/'[1]Cl Enr. sc (2)'!N32)</f>
        <v>1.0089477086381111</v>
      </c>
      <c r="O32" s="72">
        <f>IF('[1]Cl Enr. sc (2)'!O32=0,"",EnrlSC!O32/'[1]Cl Enr. sc (2)'!O32)</f>
        <v>1.0084138360860082</v>
      </c>
      <c r="P32" s="72">
        <f>IF('[1]Cl Enr. sc (2)'!P32=0,"",EnrlSC!P32/'[1]Cl Enr. sc (2)'!P32)</f>
        <v>1.0072158319639923</v>
      </c>
      <c r="Q32" s="72">
        <f>IF('[1]Cl Enr. sc (2)'!Q32=0,"",EnrlSC!Q32/'[1]Cl Enr. sc (2)'!Q32)</f>
        <v>1.0078241758241757</v>
      </c>
      <c r="R32" s="72">
        <f>IF('[1]Cl Enr. sc (2)'!R32=0,"",EnrlSC!R32/'[1]Cl Enr. sc (2)'!R32)</f>
        <v>1.0152720212090662</v>
      </c>
      <c r="S32" s="72">
        <f>IF('[1]Cl Enr. sc (2)'!S32=0,"",EnrlSC!S32/'[1]Cl Enr. sc (2)'!S32)</f>
        <v>1.0010425975573429</v>
      </c>
      <c r="T32" s="72">
        <f>IF('[1]Cl Enr. sc (2)'!T32=0,"",EnrlSC!T32/'[1]Cl Enr. sc (2)'!T32)</f>
        <v>1.0081473609635141</v>
      </c>
      <c r="U32" s="72">
        <f>IF('[1]Cl Enr. sc (2)'!U32=0,"",EnrlSC!U32/'[1]Cl Enr. sc (2)'!U32)</f>
        <v>1.0053562971510903</v>
      </c>
      <c r="V32" s="72">
        <f>IF('[1]Cl Enr. sc (2)'!V32=0,"",EnrlSC!V32/'[1]Cl Enr. sc (2)'!V32)</f>
        <v>1.0091852518108164</v>
      </c>
      <c r="W32" s="72">
        <f>IF('[1]Cl Enr. sc (2)'!W32=0,"",EnrlSC!W32/'[1]Cl Enr. sc (2)'!W32)</f>
        <v>1.0072503825748127</v>
      </c>
      <c r="X32" s="72">
        <f>IF('[1]Cl Enr. sc (2)'!X32=0,"",EnrlSC!X32/'[1]Cl Enr. sc (2)'!X32)</f>
        <v>1.0274900398406375</v>
      </c>
      <c r="Y32" s="72">
        <f>IF('[1]Cl Enr. sc (2)'!Y32=0,"",EnrlSC!Y32/'[1]Cl Enr. sc (2)'!Y32)</f>
        <v>1.0570220452399524</v>
      </c>
      <c r="Z32" s="72">
        <f>IF('[1]Cl Enr. sc (2)'!Z32=0,"",EnrlSC!Z32/'[1]Cl Enr. sc (2)'!Z32)</f>
        <v>1.0420348167168767</v>
      </c>
      <c r="AA32" s="72">
        <f>IF('[1]Cl Enr. sc (2)'!AA32=0,"",EnrlSC!AA32/'[1]Cl Enr. sc (2)'!AA32)</f>
        <v>0.97357320099255584</v>
      </c>
      <c r="AB32" s="72">
        <f>IF('[1]Cl Enr. sc (2)'!AB32=0,"",EnrlSC!AB32/'[1]Cl Enr. sc (2)'!AB32)</f>
        <v>0.97704847704847708</v>
      </c>
      <c r="AC32" s="72">
        <f>IF('[1]Cl Enr. sc (2)'!AC32=0,"",EnrlSC!AC32/'[1]Cl Enr. sc (2)'!AC32)</f>
        <v>0.97527900610654872</v>
      </c>
      <c r="AD32" s="72">
        <f>IF('[1]Cl Enr. sc (2)'!AD32=0,"",EnrlSC!AD32/'[1]Cl Enr. sc (2)'!AD32)</f>
        <v>0.99699115044247788</v>
      </c>
      <c r="AE32" s="72">
        <f>IF('[1]Cl Enr. sc (2)'!AE32=0,"",EnrlSC!AE32/'[1]Cl Enr. sc (2)'!AE32)</f>
        <v>0.96197823391651738</v>
      </c>
      <c r="AF32" s="72">
        <f>IF('[1]Cl Enr. sc (2)'!AF32=0,"",EnrlSC!AF32/'[1]Cl Enr. sc (2)'!AF32)</f>
        <v>0.97980936070486968</v>
      </c>
      <c r="AG32" s="72">
        <f>IF('[1]Cl Enr. sc (2)'!AG32=0,"",EnrlSC!AG32/'[1]Cl Enr. sc (2)'!AG32)</f>
        <v>0.99976349471341119</v>
      </c>
      <c r="AH32" s="72">
        <f>IF('[1]Cl Enr. sc (2)'!AH32=0,"",EnrlSC!AH32/'[1]Cl Enr. sc (2)'!AH32)</f>
        <v>1.0003743916136278</v>
      </c>
      <c r="AI32" s="72">
        <f>IF('[1]Cl Enr. sc (2)'!AI32=0,"",EnrlSC!AI32/'[1]Cl Enr. sc (2)'!AI32)</f>
        <v>1.0000636825495663</v>
      </c>
      <c r="AJ32" s="72">
        <f>IF('[1]Cl Enr. sc (2)'!AJ32=0,"",EnrlSC!AJ32/'[1]Cl Enr. sc (2)'!AJ32)</f>
        <v>1.0035437810249914</v>
      </c>
      <c r="AK32" s="72">
        <f>IF('[1]Cl Enr. sc (2)'!AK32=0,"",EnrlSC!AK32/'[1]Cl Enr. sc (2)'!AK32)</f>
        <v>1.0063551384578382</v>
      </c>
      <c r="AL32" s="72">
        <f>IF('[1]Cl Enr. sc (2)'!AL32=0,"",EnrlSC!AL32/'[1]Cl Enr. sc (2)'!AL32)</f>
        <v>1.004931506849315</v>
      </c>
      <c r="AM32" s="72">
        <f>IF('[1]Cl Enr. sc (2)'!AM32=0,"",EnrlSC!AM32/'[1]Cl Enr. sc (2)'!AM32)</f>
        <v>1.1137252909192541</v>
      </c>
      <c r="AN32" s="72">
        <f>IF('[1]Cl Enr. sc (2)'!AN32=0,"",EnrlSC!AN32/'[1]Cl Enr. sc (2)'!AN32)</f>
        <v>1.3628273766459267</v>
      </c>
      <c r="AO32" s="72">
        <f>IF('[1]Cl Enr. sc (2)'!AO32=0,"",EnrlSC!AO32/'[1]Cl Enr. sc (2)'!AO32)</f>
        <v>1.2165009999701502</v>
      </c>
      <c r="AP32" s="72">
        <f>IF('[1]Cl Enr. sc (2)'!AP32=0,"",EnrlSC!AP32/'[1]Cl Enr. sc (2)'!AP32)</f>
        <v>1.1317613667376234</v>
      </c>
      <c r="AQ32" s="72">
        <f>IF('[1]Cl Enr. sc (2)'!AQ32=0,"",EnrlSC!AQ32/'[1]Cl Enr. sc (2)'!AQ32)</f>
        <v>1.2431392854501073</v>
      </c>
      <c r="AR32" s="72">
        <f>IF('[1]Cl Enr. sc (2)'!AR32=0,"",EnrlSC!AR32/'[1]Cl Enr. sc (2)'!AR32)</f>
        <v>1.1790515075376884</v>
      </c>
      <c r="AS32" s="72">
        <f>IF('[1]Cl Enr. sc (2)'!AS32=0,"",EnrlSC!AS32/'[1]Cl Enr. sc (2)'!AS32)</f>
        <v>1.122421052631579</v>
      </c>
      <c r="AT32" s="72">
        <f>IF('[1]Cl Enr. sc (2)'!AT32=0,"",EnrlSC!AT32/'[1]Cl Enr. sc (2)'!AT32)</f>
        <v>1.3036465381661242</v>
      </c>
      <c r="AU32" s="72">
        <f>IF('[1]Cl Enr. sc (2)'!AU32=0,"",EnrlSC!AU32/'[1]Cl Enr. sc (2)'!AU32)</f>
        <v>1.1982522459099187</v>
      </c>
      <c r="AV32" s="72">
        <f>IF('[1]Cl Enr. sc (2)'!AV32=0,"",EnrlSC!AV32/'[1]Cl Enr. sc (2)'!AV32)</f>
        <v>1.0209317274641354</v>
      </c>
      <c r="AW32" s="72">
        <f>IF('[1]Cl Enr. sc (2)'!AW32=0,"",EnrlSC!AW32/'[1]Cl Enr. sc (2)'!AW32)</f>
        <v>1.0397299871891732</v>
      </c>
      <c r="AX32" s="72">
        <f>IF('[1]Cl Enr. sc (2)'!AX32=0,"",EnrlSC!AX32/'[1]Cl Enr. sc (2)'!AX32)</f>
        <v>1.0300273571991949</v>
      </c>
      <c r="AY32" s="72">
        <f>IF('[1]Cl Enr. sc (2)'!AY32=0,"",EnrlSC!AY32/'[1]Cl Enr. sc (2)'!AY32)</f>
        <v>1.1703384738634088</v>
      </c>
      <c r="AZ32" s="72">
        <f>IF('[1]Cl Enr. sc (2)'!AZ32=0,"",EnrlSC!AZ32/'[1]Cl Enr. sc (2)'!AZ32)</f>
        <v>1.4771449170872386</v>
      </c>
      <c r="BA32" s="72">
        <f>IF('[1]Cl Enr. sc (2)'!BA32=0,"",EnrlSC!BA32/'[1]Cl Enr. sc (2)'!BA32)</f>
        <v>1.2960817918562733</v>
      </c>
      <c r="BB32" s="72">
        <f>IF('[1]Cl Enr. sc (2)'!BB32=0,"",EnrlSC!BB32/'[1]Cl Enr. sc (2)'!BB32)</f>
        <v>1.3954844312120085</v>
      </c>
      <c r="BC32" s="72">
        <f>IF('[1]Cl Enr. sc (2)'!BC32=0,"",EnrlSC!BC32/'[1]Cl Enr. sc (2)'!BC32)</f>
        <v>1.3045310853530032</v>
      </c>
      <c r="BD32" s="72">
        <f>IF('[1]Cl Enr. sc (2)'!BD32=0,"",EnrlSC!BD32/'[1]Cl Enr. sc (2)'!BD32)</f>
        <v>1.3543933623503808</v>
      </c>
      <c r="BE32" s="72">
        <f>IF('[1]Cl Enr. sc (2)'!BE32=0,"",EnrlSC!BE32/'[1]Cl Enr. sc (2)'!BE32)</f>
        <v>1.2709037513160082</v>
      </c>
      <c r="BF32" s="72">
        <f>IF('[1]Cl Enr. sc (2)'!BF32=0,"",EnrlSC!BF32/'[1]Cl Enr. sc (2)'!BF32)</f>
        <v>1.3926940639269407</v>
      </c>
      <c r="BG32" s="72">
        <f>IF('[1]Cl Enr. sc (2)'!BG32=0,"",EnrlSC!BG32/'[1]Cl Enr. sc (2)'!BG32)</f>
        <v>1.3231936758893281</v>
      </c>
      <c r="BH32" s="72">
        <f>IF('[1]Cl Enr. sc (2)'!BH32=0,"",EnrlSC!BH32/'[1]Cl Enr. sc (2)'!BH32)</f>
        <v>1.0371683390679662</v>
      </c>
      <c r="BI32" s="72">
        <f>IF('[1]Cl Enr. sc (2)'!BI32=0,"",EnrlSC!BI32/'[1]Cl Enr. sc (2)'!BI32)</f>
        <v>1.0583691788333942</v>
      </c>
      <c r="BJ32" s="72">
        <f>IF('[1]Cl Enr. sc (2)'!BJ32=0,"",EnrlSC!BJ32/'[1]Cl Enr. sc (2)'!BJ32)</f>
        <v>1.0473581498637297</v>
      </c>
      <c r="BK32" s="72">
        <f>EnrlSC!BK32/'[1]Cl Enr. sc (2)'!BK32</f>
        <v>1.0371683390679662</v>
      </c>
      <c r="BL32" s="72">
        <f>EnrlSC!BL32/'[1]Cl Enr. sc (2)'!BL32</f>
        <v>1.0583691788333942</v>
      </c>
      <c r="BM32" s="72">
        <f>EnrlSC!BM32/'[1]Cl Enr. sc (2)'!BM32</f>
        <v>1.0473581498637297</v>
      </c>
    </row>
    <row r="33" spans="1:65" s="58" customFormat="1" ht="18.75" customHeight="1" x14ac:dyDescent="0.25">
      <c r="A33" s="35">
        <v>28</v>
      </c>
      <c r="B33" s="36" t="s">
        <v>39</v>
      </c>
      <c r="C33" s="72" t="str">
        <f>IF('[1]Cl Enr. sc (2)'!C33=0,"",EnrlSC!C33/'[1]Cl Enr. sc (2)'!C33)</f>
        <v/>
      </c>
      <c r="D33" s="72" t="str">
        <f>IF('[1]Cl Enr. sc (2)'!D33=0,"",EnrlSC!D33/'[1]Cl Enr. sc (2)'!D33)</f>
        <v/>
      </c>
      <c r="E33" s="72" t="str">
        <f>IF('[1]Cl Enr. sc (2)'!E33=0,"",EnrlSC!E33/'[1]Cl Enr. sc (2)'!E33)</f>
        <v/>
      </c>
      <c r="F33" s="72">
        <f>IF('[1]Cl Enr. sc (2)'!F33=0,"",EnrlSC!F33/'[1]Cl Enr. sc (2)'!F33)</f>
        <v>0.71378025165256043</v>
      </c>
      <c r="G33" s="72">
        <f>IF('[1]Cl Enr. sc (2)'!G33=0,"",EnrlSC!G33/'[1]Cl Enr. sc (2)'!G33)</f>
        <v>0.68077100361219656</v>
      </c>
      <c r="H33" s="72">
        <f>IF('[1]Cl Enr. sc (2)'!H33=0,"",EnrlSC!H33/'[1]Cl Enr. sc (2)'!H33)</f>
        <v>0.69770372978842032</v>
      </c>
      <c r="I33" s="72">
        <f>IF('[1]Cl Enr. sc (2)'!I33=0,"",EnrlSC!I33/'[1]Cl Enr. sc (2)'!I33)</f>
        <v>0.8092363882822502</v>
      </c>
      <c r="J33" s="72">
        <f>IF('[1]Cl Enr. sc (2)'!J33=0,"",EnrlSC!J33/'[1]Cl Enr. sc (2)'!J33)</f>
        <v>0.78468326480295236</v>
      </c>
      <c r="K33" s="72">
        <f>IF('[1]Cl Enr. sc (2)'!K33=0,"",EnrlSC!K33/'[1]Cl Enr. sc (2)'!K33)</f>
        <v>0.79717731273734749</v>
      </c>
      <c r="L33" s="72">
        <f>IF('[1]Cl Enr. sc (2)'!L33=0,"",EnrlSC!L33/'[1]Cl Enr. sc (2)'!L33)</f>
        <v>0.82496555826914653</v>
      </c>
      <c r="M33" s="72">
        <f>IF('[1]Cl Enr. sc (2)'!M33=0,"",EnrlSC!M33/'[1]Cl Enr. sc (2)'!M33)</f>
        <v>0.78913831262008416</v>
      </c>
      <c r="N33" s="72">
        <f>IF('[1]Cl Enr. sc (2)'!N33=0,"",EnrlSC!N33/'[1]Cl Enr. sc (2)'!N33)</f>
        <v>0.80736590164195565</v>
      </c>
      <c r="O33" s="72">
        <f>IF('[1]Cl Enr. sc (2)'!O33=0,"",EnrlSC!O33/'[1]Cl Enr. sc (2)'!O33)</f>
        <v>0.83828558371154815</v>
      </c>
      <c r="P33" s="72">
        <f>IF('[1]Cl Enr. sc (2)'!P33=0,"",EnrlSC!P33/'[1]Cl Enr. sc (2)'!P33)</f>
        <v>0.79256618817212943</v>
      </c>
      <c r="Q33" s="72">
        <f>IF('[1]Cl Enr. sc (2)'!Q33=0,"",EnrlSC!Q33/'[1]Cl Enr. sc (2)'!Q33)</f>
        <v>0.81565272748975448</v>
      </c>
      <c r="R33" s="72">
        <f>IF('[1]Cl Enr. sc (2)'!R33=0,"",EnrlSC!R33/'[1]Cl Enr. sc (2)'!R33)</f>
        <v>0.94528715613244363</v>
      </c>
      <c r="S33" s="72">
        <f>IF('[1]Cl Enr. sc (2)'!S33=0,"",EnrlSC!S33/'[1]Cl Enr. sc (2)'!S33)</f>
        <v>0.90644368797970387</v>
      </c>
      <c r="T33" s="72">
        <f>IF('[1]Cl Enr. sc (2)'!T33=0,"",EnrlSC!T33/'[1]Cl Enr. sc (2)'!T33)</f>
        <v>0.92608963917760989</v>
      </c>
      <c r="U33" s="72">
        <f>IF('[1]Cl Enr. sc (2)'!U33=0,"",EnrlSC!U33/'[1]Cl Enr. sc (2)'!U33)</f>
        <v>0.81844549413968481</v>
      </c>
      <c r="V33" s="72">
        <f>IF('[1]Cl Enr. sc (2)'!V33=0,"",EnrlSC!V33/'[1]Cl Enr. sc (2)'!V33)</f>
        <v>0.78385868566262662</v>
      </c>
      <c r="W33" s="72">
        <f>IF('[1]Cl Enr. sc (2)'!W33=0,"",EnrlSC!W33/'[1]Cl Enr. sc (2)'!W33)</f>
        <v>0.80144877363391254</v>
      </c>
      <c r="X33" s="72">
        <f>IF('[1]Cl Enr. sc (2)'!X33=0,"",EnrlSC!X33/'[1]Cl Enr. sc (2)'!X33)</f>
        <v>1.0058938046001078</v>
      </c>
      <c r="Y33" s="72">
        <f>IF('[1]Cl Enr. sc (2)'!Y33=0,"",EnrlSC!Y33/'[1]Cl Enr. sc (2)'!Y33)</f>
        <v>0.97840858923069218</v>
      </c>
      <c r="Z33" s="72">
        <f>IF('[1]Cl Enr. sc (2)'!Z33=0,"",EnrlSC!Z33/'[1]Cl Enr. sc (2)'!Z33)</f>
        <v>0.99229834080010804</v>
      </c>
      <c r="AA33" s="72">
        <f>IF('[1]Cl Enr. sc (2)'!AA33=0,"",EnrlSC!AA33/'[1]Cl Enr. sc (2)'!AA33)</f>
        <v>1.0468076062963982</v>
      </c>
      <c r="AB33" s="72">
        <f>IF('[1]Cl Enr. sc (2)'!AB33=0,"",EnrlSC!AB33/'[1]Cl Enr. sc (2)'!AB33)</f>
        <v>1.0081393702363688</v>
      </c>
      <c r="AC33" s="72">
        <f>IF('[1]Cl Enr. sc (2)'!AC33=0,"",EnrlSC!AC33/'[1]Cl Enr. sc (2)'!AC33)</f>
        <v>1.027578269547355</v>
      </c>
      <c r="AD33" s="72">
        <f>IF('[1]Cl Enr. sc (2)'!AD33=0,"",EnrlSC!AD33/'[1]Cl Enr. sc (2)'!AD33)</f>
        <v>1.1553673426977966</v>
      </c>
      <c r="AE33" s="72">
        <f>IF('[1]Cl Enr. sc (2)'!AE33=0,"",EnrlSC!AE33/'[1]Cl Enr. sc (2)'!AE33)</f>
        <v>1.1050333729541921</v>
      </c>
      <c r="AF33" s="72">
        <f>IF('[1]Cl Enr. sc (2)'!AF33=0,"",EnrlSC!AF33/'[1]Cl Enr. sc (2)'!AF33)</f>
        <v>1.1304182800297982</v>
      </c>
      <c r="AG33" s="72">
        <f>IF('[1]Cl Enr. sc (2)'!AG33=0,"",EnrlSC!AG33/'[1]Cl Enr. sc (2)'!AG33)</f>
        <v>1.0634505816481041</v>
      </c>
      <c r="AH33" s="72">
        <f>IF('[1]Cl Enr. sc (2)'!AH33=0,"",EnrlSC!AH33/'[1]Cl Enr. sc (2)'!AH33)</f>
        <v>1.0255255906431189</v>
      </c>
      <c r="AI33" s="72">
        <f>IF('[1]Cl Enr. sc (2)'!AI33=0,"",EnrlSC!AI33/'[1]Cl Enr. sc (2)'!AI33)</f>
        <v>1.044645626374499</v>
      </c>
      <c r="AJ33" s="72">
        <f>IF('[1]Cl Enr. sc (2)'!AJ33=0,"",EnrlSC!AJ33/'[1]Cl Enr. sc (2)'!AJ33)</f>
        <v>0.89353089905576089</v>
      </c>
      <c r="AK33" s="72">
        <f>IF('[1]Cl Enr. sc (2)'!AK33=0,"",EnrlSC!AK33/'[1]Cl Enr. sc (2)'!AK33)</f>
        <v>0.85883325200227068</v>
      </c>
      <c r="AL33" s="72">
        <f>IF('[1]Cl Enr. sc (2)'!AL33=0,"",EnrlSC!AL33/'[1]Cl Enr. sc (2)'!AL33)</f>
        <v>0.87643238198212903</v>
      </c>
      <c r="AM33" s="72">
        <f>IF('[1]Cl Enr. sc (2)'!AM33=0,"",EnrlSC!AM33/'[1]Cl Enr. sc (2)'!AM33)</f>
        <v>0.94444217853549772</v>
      </c>
      <c r="AN33" s="72">
        <f>IF('[1]Cl Enr. sc (2)'!AN33=0,"",EnrlSC!AN33/'[1]Cl Enr. sc (2)'!AN33)</f>
        <v>1.0735703463584794</v>
      </c>
      <c r="AO33" s="72">
        <f>IF('[1]Cl Enr. sc (2)'!AO33=0,"",EnrlSC!AO33/'[1]Cl Enr. sc (2)'!AO33)</f>
        <v>1.0078439378159461</v>
      </c>
      <c r="AP33" s="72">
        <f>IF('[1]Cl Enr. sc (2)'!AP33=0,"",EnrlSC!AP33/'[1]Cl Enr. sc (2)'!AP33)</f>
        <v>1.1320734331529618</v>
      </c>
      <c r="AQ33" s="72">
        <f>IF('[1]Cl Enr. sc (2)'!AQ33=0,"",EnrlSC!AQ33/'[1]Cl Enr. sc (2)'!AQ33)</f>
        <v>1.3476926460591034</v>
      </c>
      <c r="AR33" s="72">
        <f>IF('[1]Cl Enr. sc (2)'!AR33=0,"",EnrlSC!AR33/'[1]Cl Enr. sc (2)'!AR33)</f>
        <v>1.2342452450318577</v>
      </c>
      <c r="AS33" s="72">
        <f>IF('[1]Cl Enr. sc (2)'!AS33=0,"",EnrlSC!AS33/'[1]Cl Enr. sc (2)'!AS33)</f>
        <v>1.025161227849327</v>
      </c>
      <c r="AT33" s="72">
        <f>IF('[1]Cl Enr. sc (2)'!AT33=0,"",EnrlSC!AT33/'[1]Cl Enr. sc (2)'!AT33)</f>
        <v>1.1869071189130875</v>
      </c>
      <c r="AU33" s="72">
        <f>IF('[1]Cl Enr. sc (2)'!AU33=0,"",EnrlSC!AU33/'[1]Cl Enr. sc (2)'!AU33)</f>
        <v>1.103407663944588</v>
      </c>
      <c r="AV33" s="72">
        <f>IF('[1]Cl Enr. sc (2)'!AV33=0,"",EnrlSC!AV33/'[1]Cl Enr. sc (2)'!AV33)</f>
        <v>0.90865367499946603</v>
      </c>
      <c r="AW33" s="72">
        <f>IF('[1]Cl Enr. sc (2)'!AW33=0,"",EnrlSC!AW33/'[1]Cl Enr. sc (2)'!AW33)</f>
        <v>0.89533675134430113</v>
      </c>
      <c r="AX33" s="72">
        <f>IF('[1]Cl Enr. sc (2)'!AX33=0,"",EnrlSC!AX33/'[1]Cl Enr. sc (2)'!AX33)</f>
        <v>0.90210487367772552</v>
      </c>
      <c r="AY33" s="72">
        <f>IF('[1]Cl Enr. sc (2)'!AY33=0,"",EnrlSC!AY33/'[1]Cl Enr. sc (2)'!AY33)</f>
        <v>0.84662202529124764</v>
      </c>
      <c r="AZ33" s="72">
        <f>IF('[1]Cl Enr. sc (2)'!AZ33=0,"",EnrlSC!AZ33/'[1]Cl Enr. sc (2)'!AZ33)</f>
        <v>0.95410671035760075</v>
      </c>
      <c r="BA33" s="72">
        <f>IF('[1]Cl Enr. sc (2)'!BA33=0,"",EnrlSC!BA33/'[1]Cl Enr. sc (2)'!BA33)</f>
        <v>0.89083929199390455</v>
      </c>
      <c r="BB33" s="72">
        <f>IF('[1]Cl Enr. sc (2)'!BB33=0,"",EnrlSC!BB33/'[1]Cl Enr. sc (2)'!BB33)</f>
        <v>1.0394167867834572</v>
      </c>
      <c r="BC33" s="72">
        <f>IF('[1]Cl Enr. sc (2)'!BC33=0,"",EnrlSC!BC33/'[1]Cl Enr. sc (2)'!BC33)</f>
        <v>1.1914489714965717</v>
      </c>
      <c r="BD33" s="72">
        <f>IF('[1]Cl Enr. sc (2)'!BD33=0,"",EnrlSC!BD33/'[1]Cl Enr. sc (2)'!BD33)</f>
        <v>1.0994318181818181</v>
      </c>
      <c r="BE33" s="72">
        <f>IF('[1]Cl Enr. sc (2)'!BE33=0,"",EnrlSC!BE33/'[1]Cl Enr. sc (2)'!BE33)</f>
        <v>0.9242142527778191</v>
      </c>
      <c r="BF33" s="72">
        <f>IF('[1]Cl Enr. sc (2)'!BF33=0,"",EnrlSC!BF33/'[1]Cl Enr. sc (2)'!BF33)</f>
        <v>1.0457100365242875</v>
      </c>
      <c r="BG33" s="72">
        <f>IF('[1]Cl Enr. sc (2)'!BG33=0,"",EnrlSC!BG33/'[1]Cl Enr. sc (2)'!BG33)</f>
        <v>0.97339577873787098</v>
      </c>
      <c r="BH33" s="72">
        <f>IF('[1]Cl Enr. sc (2)'!BH33=0,"",EnrlSC!BH33/'[1]Cl Enr. sc (2)'!BH33)</f>
        <v>0.90953216310427842</v>
      </c>
      <c r="BI33" s="72">
        <f>IF('[1]Cl Enr. sc (2)'!BI33=0,"",EnrlSC!BI33/'[1]Cl Enr. sc (2)'!BI33)</f>
        <v>0.90140567832254248</v>
      </c>
      <c r="BJ33" s="72">
        <f>IF('[1]Cl Enr. sc (2)'!BJ33=0,"",EnrlSC!BJ33/'[1]Cl Enr. sc (2)'!BJ33)</f>
        <v>0.90557019201058986</v>
      </c>
      <c r="BK33" s="72">
        <f>EnrlSC!BK33/'[1]Cl Enr. sc (2)'!BK33</f>
        <v>0.90953216310427842</v>
      </c>
      <c r="BL33" s="72">
        <f>EnrlSC!BL33/'[1]Cl Enr. sc (2)'!BL33</f>
        <v>0.90140567832254248</v>
      </c>
      <c r="BM33" s="72">
        <f>EnrlSC!BM33/'[1]Cl Enr. sc (2)'!BM33</f>
        <v>0.90557019201058986</v>
      </c>
    </row>
    <row r="34" spans="1:65" s="58" customFormat="1" ht="18.75" customHeight="1" x14ac:dyDescent="0.25">
      <c r="A34" s="35">
        <v>29</v>
      </c>
      <c r="B34" s="36" t="s">
        <v>40</v>
      </c>
      <c r="C34" s="72" t="str">
        <f>IF('[1]Cl Enr. sc (2)'!C34=0,"",EnrlSC!C34/'[1]Cl Enr. sc (2)'!C34)</f>
        <v/>
      </c>
      <c r="D34" s="72" t="str">
        <f>IF('[1]Cl Enr. sc (2)'!D34=0,"",EnrlSC!D34/'[1]Cl Enr. sc (2)'!D34)</f>
        <v/>
      </c>
      <c r="E34" s="72" t="str">
        <f>IF('[1]Cl Enr. sc (2)'!E34=0,"",EnrlSC!E34/'[1]Cl Enr. sc (2)'!E34)</f>
        <v/>
      </c>
      <c r="F34" s="72" t="str">
        <f>IF('[1]Cl Enr. sc (2)'!F34=0,"",EnrlSC!F34/'[1]Cl Enr. sc (2)'!F34)</f>
        <v/>
      </c>
      <c r="G34" s="72" t="str">
        <f>IF('[1]Cl Enr. sc (2)'!G34=0,"",EnrlSC!G34/'[1]Cl Enr. sc (2)'!G34)</f>
        <v/>
      </c>
      <c r="H34" s="72" t="str">
        <f>IF('[1]Cl Enr. sc (2)'!H34=0,"",EnrlSC!H34/'[1]Cl Enr. sc (2)'!H34)</f>
        <v/>
      </c>
      <c r="I34" s="72" t="str">
        <f>IF('[1]Cl Enr. sc (2)'!I34=0,"",EnrlSC!I34/'[1]Cl Enr. sc (2)'!I34)</f>
        <v/>
      </c>
      <c r="J34" s="72" t="str">
        <f>IF('[1]Cl Enr. sc (2)'!J34=0,"",EnrlSC!J34/'[1]Cl Enr. sc (2)'!J34)</f>
        <v/>
      </c>
      <c r="K34" s="72" t="str">
        <f>IF('[1]Cl Enr. sc (2)'!K34=0,"",EnrlSC!K34/'[1]Cl Enr. sc (2)'!K34)</f>
        <v/>
      </c>
      <c r="L34" s="72" t="str">
        <f>IF('[1]Cl Enr. sc (2)'!L34=0,"",EnrlSC!L34/'[1]Cl Enr. sc (2)'!L34)</f>
        <v/>
      </c>
      <c r="M34" s="72" t="str">
        <f>IF('[1]Cl Enr. sc (2)'!M34=0,"",EnrlSC!M34/'[1]Cl Enr. sc (2)'!M34)</f>
        <v/>
      </c>
      <c r="N34" s="72" t="str">
        <f>IF('[1]Cl Enr. sc (2)'!N34=0,"",EnrlSC!N34/'[1]Cl Enr. sc (2)'!N34)</f>
        <v/>
      </c>
      <c r="O34" s="72" t="str">
        <f>IF('[1]Cl Enr. sc (2)'!O34=0,"",EnrlSC!O34/'[1]Cl Enr. sc (2)'!O34)</f>
        <v/>
      </c>
      <c r="P34" s="72" t="str">
        <f>IF('[1]Cl Enr. sc (2)'!P34=0,"",EnrlSC!P34/'[1]Cl Enr. sc (2)'!P34)</f>
        <v/>
      </c>
      <c r="Q34" s="72" t="str">
        <f>IF('[1]Cl Enr. sc (2)'!Q34=0,"",EnrlSC!Q34/'[1]Cl Enr. sc (2)'!Q34)</f>
        <v/>
      </c>
      <c r="R34" s="72" t="str">
        <f>IF('[1]Cl Enr. sc (2)'!R34=0,"",EnrlSC!R34/'[1]Cl Enr. sc (2)'!R34)</f>
        <v/>
      </c>
      <c r="S34" s="72" t="str">
        <f>IF('[1]Cl Enr. sc (2)'!S34=0,"",EnrlSC!S34/'[1]Cl Enr. sc (2)'!S34)</f>
        <v/>
      </c>
      <c r="T34" s="72" t="str">
        <f>IF('[1]Cl Enr. sc (2)'!T34=0,"",EnrlSC!T34/'[1]Cl Enr. sc (2)'!T34)</f>
        <v/>
      </c>
      <c r="U34" s="72" t="str">
        <f>IF('[1]Cl Enr. sc (2)'!U34=0,"",EnrlSC!U34/'[1]Cl Enr. sc (2)'!U34)</f>
        <v/>
      </c>
      <c r="V34" s="72" t="str">
        <f>IF('[1]Cl Enr. sc (2)'!V34=0,"",EnrlSC!V34/'[1]Cl Enr. sc (2)'!V34)</f>
        <v/>
      </c>
      <c r="W34" s="72" t="str">
        <f>IF('[1]Cl Enr. sc (2)'!W34=0,"",EnrlSC!W34/'[1]Cl Enr. sc (2)'!W34)</f>
        <v/>
      </c>
      <c r="X34" s="72" t="str">
        <f>IF('[1]Cl Enr. sc (2)'!X34=0,"",EnrlSC!X34/'[1]Cl Enr. sc (2)'!X34)</f>
        <v/>
      </c>
      <c r="Y34" s="72" t="str">
        <f>IF('[1]Cl Enr. sc (2)'!Y34=0,"",EnrlSC!Y34/'[1]Cl Enr. sc (2)'!Y34)</f>
        <v/>
      </c>
      <c r="Z34" s="72" t="str">
        <f>IF('[1]Cl Enr. sc (2)'!Z34=0,"",EnrlSC!Z34/'[1]Cl Enr. sc (2)'!Z34)</f>
        <v/>
      </c>
      <c r="AA34" s="72" t="str">
        <f>IF('[1]Cl Enr. sc (2)'!AA34=0,"",EnrlSC!AA34/'[1]Cl Enr. sc (2)'!AA34)</f>
        <v/>
      </c>
      <c r="AB34" s="72" t="str">
        <f>IF('[1]Cl Enr. sc (2)'!AB34=0,"",EnrlSC!AB34/'[1]Cl Enr. sc (2)'!AB34)</f>
        <v/>
      </c>
      <c r="AC34" s="72" t="str">
        <f>IF('[1]Cl Enr. sc (2)'!AC34=0,"",EnrlSC!AC34/'[1]Cl Enr. sc (2)'!AC34)</f>
        <v/>
      </c>
      <c r="AD34" s="72" t="str">
        <f>IF('[1]Cl Enr. sc (2)'!AD34=0,"",EnrlSC!AD34/'[1]Cl Enr. sc (2)'!AD34)</f>
        <v/>
      </c>
      <c r="AE34" s="72" t="str">
        <f>IF('[1]Cl Enr. sc (2)'!AE34=0,"",EnrlSC!AE34/'[1]Cl Enr. sc (2)'!AE34)</f>
        <v/>
      </c>
      <c r="AF34" s="72" t="str">
        <f>IF('[1]Cl Enr. sc (2)'!AF34=0,"",EnrlSC!AF34/'[1]Cl Enr. sc (2)'!AF34)</f>
        <v/>
      </c>
      <c r="AG34" s="72" t="str">
        <f>IF('[1]Cl Enr. sc (2)'!AG34=0,"",EnrlSC!AG34/'[1]Cl Enr. sc (2)'!AG34)</f>
        <v/>
      </c>
      <c r="AH34" s="72" t="str">
        <f>IF('[1]Cl Enr. sc (2)'!AH34=0,"",EnrlSC!AH34/'[1]Cl Enr. sc (2)'!AH34)</f>
        <v/>
      </c>
      <c r="AI34" s="72" t="str">
        <f>IF('[1]Cl Enr. sc (2)'!AI34=0,"",EnrlSC!AI34/'[1]Cl Enr. sc (2)'!AI34)</f>
        <v/>
      </c>
      <c r="AJ34" s="72" t="str">
        <f>IF('[1]Cl Enr. sc (2)'!AJ34=0,"",EnrlSC!AJ34/'[1]Cl Enr. sc (2)'!AJ34)</f>
        <v/>
      </c>
      <c r="AK34" s="72" t="str">
        <f>IF('[1]Cl Enr. sc (2)'!AK34=0,"",EnrlSC!AK34/'[1]Cl Enr. sc (2)'!AK34)</f>
        <v/>
      </c>
      <c r="AL34" s="72" t="str">
        <f>IF('[1]Cl Enr. sc (2)'!AL34=0,"",EnrlSC!AL34/'[1]Cl Enr. sc (2)'!AL34)</f>
        <v/>
      </c>
      <c r="AM34" s="72" t="str">
        <f>IF('[1]Cl Enr. sc (2)'!AM34=0,"",EnrlSC!AM34/'[1]Cl Enr. sc (2)'!AM34)</f>
        <v/>
      </c>
      <c r="AN34" s="72" t="str">
        <f>IF('[1]Cl Enr. sc (2)'!AN34=0,"",EnrlSC!AN34/'[1]Cl Enr. sc (2)'!AN34)</f>
        <v/>
      </c>
      <c r="AO34" s="72" t="str">
        <f>IF('[1]Cl Enr. sc (2)'!AO34=0,"",EnrlSC!AO34/'[1]Cl Enr. sc (2)'!AO34)</f>
        <v/>
      </c>
      <c r="AP34" s="72" t="str">
        <f>IF('[1]Cl Enr. sc (2)'!AP34=0,"",EnrlSC!AP34/'[1]Cl Enr. sc (2)'!AP34)</f>
        <v/>
      </c>
      <c r="AQ34" s="72" t="str">
        <f>IF('[1]Cl Enr. sc (2)'!AQ34=0,"",EnrlSC!AQ34/'[1]Cl Enr. sc (2)'!AQ34)</f>
        <v/>
      </c>
      <c r="AR34" s="72" t="str">
        <f>IF('[1]Cl Enr. sc (2)'!AR34=0,"",EnrlSC!AR34/'[1]Cl Enr. sc (2)'!AR34)</f>
        <v/>
      </c>
      <c r="AS34" s="72" t="str">
        <f>IF('[1]Cl Enr. sc (2)'!AS34=0,"",EnrlSC!AS34/'[1]Cl Enr. sc (2)'!AS34)</f>
        <v/>
      </c>
      <c r="AT34" s="72" t="str">
        <f>IF('[1]Cl Enr. sc (2)'!AT34=0,"",EnrlSC!AT34/'[1]Cl Enr. sc (2)'!AT34)</f>
        <v/>
      </c>
      <c r="AU34" s="72" t="str">
        <f>IF('[1]Cl Enr. sc (2)'!AU34=0,"",EnrlSC!AU34/'[1]Cl Enr. sc (2)'!AU34)</f>
        <v/>
      </c>
      <c r="AV34" s="72" t="str">
        <f>IF('[1]Cl Enr. sc (2)'!AV34=0,"",EnrlSC!AV34/'[1]Cl Enr. sc (2)'!AV34)</f>
        <v/>
      </c>
      <c r="AW34" s="72" t="str">
        <f>IF('[1]Cl Enr. sc (2)'!AW34=0,"",EnrlSC!AW34/'[1]Cl Enr. sc (2)'!AW34)</f>
        <v/>
      </c>
      <c r="AX34" s="72" t="str">
        <f>IF('[1]Cl Enr. sc (2)'!AX34=0,"",EnrlSC!AX34/'[1]Cl Enr. sc (2)'!AX34)</f>
        <v/>
      </c>
      <c r="AY34" s="72" t="str">
        <f>IF('[1]Cl Enr. sc (2)'!AY34=0,"",EnrlSC!AY34/'[1]Cl Enr. sc (2)'!AY34)</f>
        <v/>
      </c>
      <c r="AZ34" s="72" t="str">
        <f>IF('[1]Cl Enr. sc (2)'!AZ34=0,"",EnrlSC!AZ34/'[1]Cl Enr. sc (2)'!AZ34)</f>
        <v/>
      </c>
      <c r="BA34" s="72" t="str">
        <f>IF('[1]Cl Enr. sc (2)'!BA34=0,"",EnrlSC!BA34/'[1]Cl Enr. sc (2)'!BA34)</f>
        <v/>
      </c>
      <c r="BB34" s="72" t="str">
        <f>IF('[1]Cl Enr. sc (2)'!BB34=0,"",EnrlSC!BB34/'[1]Cl Enr. sc (2)'!BB34)</f>
        <v/>
      </c>
      <c r="BC34" s="72" t="str">
        <f>IF('[1]Cl Enr. sc (2)'!BC34=0,"",EnrlSC!BC34/'[1]Cl Enr. sc (2)'!BC34)</f>
        <v/>
      </c>
      <c r="BD34" s="72" t="str">
        <f>IF('[1]Cl Enr. sc (2)'!BD34=0,"",EnrlSC!BD34/'[1]Cl Enr. sc (2)'!BD34)</f>
        <v/>
      </c>
      <c r="BE34" s="72" t="str">
        <f>IF('[1]Cl Enr. sc (2)'!BE34=0,"",EnrlSC!BE34/'[1]Cl Enr. sc (2)'!BE34)</f>
        <v/>
      </c>
      <c r="BF34" s="72" t="str">
        <f>IF('[1]Cl Enr. sc (2)'!BF34=0,"",EnrlSC!BF34/'[1]Cl Enr. sc (2)'!BF34)</f>
        <v/>
      </c>
      <c r="BG34" s="72" t="str">
        <f>IF('[1]Cl Enr. sc (2)'!BG34=0,"",EnrlSC!BG34/'[1]Cl Enr. sc (2)'!BG34)</f>
        <v/>
      </c>
      <c r="BH34" s="72" t="str">
        <f>IF('[1]Cl Enr. sc (2)'!BH34=0,"",EnrlSC!BH34/'[1]Cl Enr. sc (2)'!BH34)</f>
        <v/>
      </c>
      <c r="BI34" s="72" t="str">
        <f>IF('[1]Cl Enr. sc (2)'!BI34=0,"",EnrlSC!BI34/'[1]Cl Enr. sc (2)'!BI34)</f>
        <v/>
      </c>
      <c r="BJ34" s="72" t="str">
        <f>IF('[1]Cl Enr. sc (2)'!BJ34=0,"",EnrlSC!BJ34/'[1]Cl Enr. sc (2)'!BJ34)</f>
        <v/>
      </c>
      <c r="BK34" s="72" t="e">
        <f>EnrlSC!BK34/'[1]Cl Enr. sc (2)'!BK34</f>
        <v>#DIV/0!</v>
      </c>
      <c r="BL34" s="72" t="e">
        <f>EnrlSC!BL34/'[1]Cl Enr. sc (2)'!BL34</f>
        <v>#DIV/0!</v>
      </c>
      <c r="BM34" s="72" t="e">
        <f>EnrlSC!BM34/'[1]Cl Enr. sc (2)'!BM34</f>
        <v>#DIV/0!</v>
      </c>
    </row>
    <row r="35" spans="1:65" s="58" customFormat="1" ht="18.75" customHeight="1" x14ac:dyDescent="0.25">
      <c r="A35" s="35">
        <v>30</v>
      </c>
      <c r="B35" s="36" t="s">
        <v>41</v>
      </c>
      <c r="C35" s="72">
        <f>IF('[1]Cl Enr. sc (2)'!C35=0,"",EnrlSC!C35/'[1]Cl Enr. sc (2)'!C35)</f>
        <v>1.3872053872053871</v>
      </c>
      <c r="D35" s="72">
        <f>IF('[1]Cl Enr. sc (2)'!D35=0,"",EnrlSC!D35/'[1]Cl Enr. sc (2)'!D35)</f>
        <v>1.2765957446808511</v>
      </c>
      <c r="E35" s="72">
        <f>IF('[1]Cl Enr. sc (2)'!E35=0,"",EnrlSC!E35/'[1]Cl Enr. sc (2)'!E35)</f>
        <v>1.329073482428115</v>
      </c>
      <c r="F35" s="72">
        <f>IF('[1]Cl Enr. sc (2)'!F35=0,"",EnrlSC!F35/'[1]Cl Enr. sc (2)'!F35)</f>
        <v>1.1617977528089887</v>
      </c>
      <c r="G35" s="72">
        <f>IF('[1]Cl Enr. sc (2)'!G35=0,"",EnrlSC!G35/'[1]Cl Enr. sc (2)'!G35)</f>
        <v>1.1484184914841848</v>
      </c>
      <c r="H35" s="72">
        <f>IF('[1]Cl Enr. sc (2)'!H35=0,"",EnrlSC!H35/'[1]Cl Enr. sc (2)'!H35)</f>
        <v>1.155373831775701</v>
      </c>
      <c r="I35" s="72">
        <f>IF('[1]Cl Enr. sc (2)'!I35=0,"",EnrlSC!I35/'[1]Cl Enr. sc (2)'!I35)</f>
        <v>1.1023054755043227</v>
      </c>
      <c r="J35" s="72">
        <f>IF('[1]Cl Enr. sc (2)'!J35=0,"",EnrlSC!J35/'[1]Cl Enr. sc (2)'!J35)</f>
        <v>1.1061946902654867</v>
      </c>
      <c r="K35" s="72">
        <f>IF('[1]Cl Enr. sc (2)'!K35=0,"",EnrlSC!K35/'[1]Cl Enr. sc (2)'!K35)</f>
        <v>1.1040508339952344</v>
      </c>
      <c r="L35" s="72">
        <f>IF('[1]Cl Enr. sc (2)'!L35=0,"",EnrlSC!L35/'[1]Cl Enr. sc (2)'!L35)</f>
        <v>1.0962566844919786</v>
      </c>
      <c r="M35" s="72">
        <f>IF('[1]Cl Enr. sc (2)'!M35=0,"",EnrlSC!M35/'[1]Cl Enr. sc (2)'!M35)</f>
        <v>1.0762463343108504</v>
      </c>
      <c r="N35" s="72">
        <f>IF('[1]Cl Enr. sc (2)'!N35=0,"",EnrlSC!N35/'[1]Cl Enr. sc (2)'!N35)</f>
        <v>1.0867132867132867</v>
      </c>
      <c r="O35" s="72">
        <f>IF('[1]Cl Enr. sc (2)'!O35=0,"",EnrlSC!O35/'[1]Cl Enr. sc (2)'!O35)</f>
        <v>1.068208092485549</v>
      </c>
      <c r="P35" s="72">
        <f>IF('[1]Cl Enr. sc (2)'!P35=0,"",EnrlSC!P35/'[1]Cl Enr. sc (2)'!P35)</f>
        <v>1.1010362694300517</v>
      </c>
      <c r="Q35" s="72">
        <f>IF('[1]Cl Enr. sc (2)'!Q35=0,"",EnrlSC!Q35/'[1]Cl Enr. sc (2)'!Q35)</f>
        <v>1.083689676237019</v>
      </c>
      <c r="R35" s="72">
        <f>IF('[1]Cl Enr. sc (2)'!R35=0,"",EnrlSC!R35/'[1]Cl Enr. sc (2)'!R35)</f>
        <v>1.071219512195122</v>
      </c>
      <c r="S35" s="72">
        <f>IF('[1]Cl Enr. sc (2)'!S35=0,"",EnrlSC!S35/'[1]Cl Enr. sc (2)'!S35)</f>
        <v>1.0843989769820972</v>
      </c>
      <c r="T35" s="72">
        <f>IF('[1]Cl Enr. sc (2)'!T35=0,"",EnrlSC!T35/'[1]Cl Enr. sc (2)'!T35)</f>
        <v>1.0769230769230769</v>
      </c>
      <c r="U35" s="72">
        <f>IF('[1]Cl Enr. sc (2)'!U35=0,"",EnrlSC!U35/'[1]Cl Enr. sc (2)'!U35)</f>
        <v>1.0918718559703469</v>
      </c>
      <c r="V35" s="72">
        <f>IF('[1]Cl Enr. sc (2)'!V35=0,"",EnrlSC!V35/'[1]Cl Enr. sc (2)'!V35)</f>
        <v>1.0986924034869241</v>
      </c>
      <c r="W35" s="72">
        <f>IF('[1]Cl Enr. sc (2)'!W35=0,"",EnrlSC!W35/'[1]Cl Enr. sc (2)'!W35)</f>
        <v>1.095006438689369</v>
      </c>
      <c r="X35" s="72">
        <f>IF('[1]Cl Enr. sc (2)'!X35=0,"",EnrlSC!X35/'[1]Cl Enr. sc (2)'!X35)</f>
        <v>1.060063224446786</v>
      </c>
      <c r="Y35" s="72">
        <f>IF('[1]Cl Enr. sc (2)'!Y35=0,"",EnrlSC!Y35/'[1]Cl Enr. sc (2)'!Y35)</f>
        <v>1.0776942355889725</v>
      </c>
      <c r="Z35" s="72">
        <f>IF('[1]Cl Enr. sc (2)'!Z35=0,"",EnrlSC!Z35/'[1]Cl Enr. sc (2)'!Z35)</f>
        <v>1.0681167716084716</v>
      </c>
      <c r="AA35" s="72">
        <f>IF('[1]Cl Enr. sc (2)'!AA35=0,"",EnrlSC!AA35/'[1]Cl Enr. sc (2)'!AA35)</f>
        <v>1.0624303232998886</v>
      </c>
      <c r="AB35" s="72">
        <f>IF('[1]Cl Enr. sc (2)'!AB35=0,"",EnrlSC!AB35/'[1]Cl Enr. sc (2)'!AB35)</f>
        <v>1.1144781144781144</v>
      </c>
      <c r="AC35" s="72">
        <f>IF('[1]Cl Enr. sc (2)'!AC35=0,"",EnrlSC!AC35/'[1]Cl Enr. sc (2)'!AC35)</f>
        <v>1.0883668903803132</v>
      </c>
      <c r="AD35" s="72">
        <f>IF('[1]Cl Enr. sc (2)'!AD35=0,"",EnrlSC!AD35/'[1]Cl Enr. sc (2)'!AD35)</f>
        <v>1.0679205851619644</v>
      </c>
      <c r="AE35" s="72">
        <f>IF('[1]Cl Enr. sc (2)'!AE35=0,"",EnrlSC!AE35/'[1]Cl Enr. sc (2)'!AE35)</f>
        <v>1.0791139240506329</v>
      </c>
      <c r="AF35" s="72">
        <f>IF('[1]Cl Enr. sc (2)'!AF35=0,"",EnrlSC!AF35/'[1]Cl Enr. sc (2)'!AF35)</f>
        <v>1.0734908136482939</v>
      </c>
      <c r="AG35" s="72">
        <f>IF('[1]Cl Enr. sc (2)'!AG35=0,"",EnrlSC!AG35/'[1]Cl Enr. sc (2)'!AG35)</f>
        <v>1.0635033892258294</v>
      </c>
      <c r="AH35" s="72">
        <f>IF('[1]Cl Enr. sc (2)'!AH35=0,"",EnrlSC!AH35/'[1]Cl Enr. sc (2)'!AH35)</f>
        <v>1.0906332954114524</v>
      </c>
      <c r="AI35" s="72">
        <f>IF('[1]Cl Enr. sc (2)'!AI35=0,"",EnrlSC!AI35/'[1]Cl Enr. sc (2)'!AI35)</f>
        <v>1.0766544117647059</v>
      </c>
      <c r="AJ35" s="72">
        <f>IF('[1]Cl Enr. sc (2)'!AJ35=0,"",EnrlSC!AJ35/'[1]Cl Enr. sc (2)'!AJ35)</f>
        <v>1.0797872340425532</v>
      </c>
      <c r="AK35" s="72">
        <f>IF('[1]Cl Enr. sc (2)'!AK35=0,"",EnrlSC!AK35/'[1]Cl Enr. sc (2)'!AK35)</f>
        <v>1.0950589844417848</v>
      </c>
      <c r="AL35" s="72">
        <f>IF('[1]Cl Enr. sc (2)'!AL35=0,"",EnrlSC!AL35/'[1]Cl Enr. sc (2)'!AL35)</f>
        <v>1.0869740123903773</v>
      </c>
      <c r="AM35" s="72">
        <f>IF('[1]Cl Enr. sc (2)'!AM35=0,"",EnrlSC!AM35/'[1]Cl Enr. sc (2)'!AM35)</f>
        <v>1.1033434650455927</v>
      </c>
      <c r="AN35" s="72">
        <f>IF('[1]Cl Enr. sc (2)'!AN35=0,"",EnrlSC!AN35/'[1]Cl Enr. sc (2)'!AN35)</f>
        <v>1.1177446102819237</v>
      </c>
      <c r="AO35" s="72">
        <f>IF('[1]Cl Enr. sc (2)'!AO35=0,"",EnrlSC!AO35/'[1]Cl Enr. sc (2)'!AO35)</f>
        <v>1.1102299762093577</v>
      </c>
      <c r="AP35" s="72">
        <f>IF('[1]Cl Enr. sc (2)'!AP35=0,"",EnrlSC!AP35/'[1]Cl Enr. sc (2)'!AP35)</f>
        <v>1.0690909090909091</v>
      </c>
      <c r="AQ35" s="72">
        <f>IF('[1]Cl Enr. sc (2)'!AQ35=0,"",EnrlSC!AQ35/'[1]Cl Enr. sc (2)'!AQ35)</f>
        <v>1.1240000000000001</v>
      </c>
      <c r="AR35" s="72">
        <f>IF('[1]Cl Enr. sc (2)'!AR35=0,"",EnrlSC!AR35/'[1]Cl Enr. sc (2)'!AR35)</f>
        <v>1.0952380952380953</v>
      </c>
      <c r="AS35" s="72">
        <f>IF('[1]Cl Enr. sc (2)'!AS35=0,"",EnrlSC!AS35/'[1]Cl Enr. sc (2)'!AS35)</f>
        <v>1.0877483443708609</v>
      </c>
      <c r="AT35" s="72">
        <f>IF('[1]Cl Enr. sc (2)'!AT35=0,"",EnrlSC!AT35/'[1]Cl Enr. sc (2)'!AT35)</f>
        <v>1.1205802357207615</v>
      </c>
      <c r="AU35" s="72">
        <f>IF('[1]Cl Enr. sc (2)'!AU35=0,"",EnrlSC!AU35/'[1]Cl Enr. sc (2)'!AU35)</f>
        <v>1.1034184335785375</v>
      </c>
      <c r="AV35" s="72">
        <f>IF('[1]Cl Enr. sc (2)'!AV35=0,"",EnrlSC!AV35/'[1]Cl Enr. sc (2)'!AV35)</f>
        <v>1.0810220852593735</v>
      </c>
      <c r="AW35" s="72">
        <f>IF('[1]Cl Enr. sc (2)'!AW35=0,"",EnrlSC!AW35/'[1]Cl Enr. sc (2)'!AW35)</f>
        <v>1.099108170310702</v>
      </c>
      <c r="AX35" s="72">
        <f>IF('[1]Cl Enr. sc (2)'!AX35=0,"",EnrlSC!AX35/'[1]Cl Enr. sc (2)'!AX35)</f>
        <v>1.0895522388059702</v>
      </c>
      <c r="AY35" s="72">
        <f>IF('[1]Cl Enr. sc (2)'!AY35=0,"",EnrlSC!AY35/'[1]Cl Enr. sc (2)'!AY35)</f>
        <v>1.028598665395615</v>
      </c>
      <c r="AZ35" s="72">
        <f>IF('[1]Cl Enr. sc (2)'!AZ35=0,"",EnrlSC!AZ35/'[1]Cl Enr. sc (2)'!AZ35)</f>
        <v>1.0472972972972974</v>
      </c>
      <c r="BA35" s="72">
        <f>IF('[1]Cl Enr. sc (2)'!BA35=0,"",EnrlSC!BA35/'[1]Cl Enr. sc (2)'!BA35)</f>
        <v>1.0371708828084667</v>
      </c>
      <c r="BB35" s="72">
        <f>IF('[1]Cl Enr. sc (2)'!BB35=0,"",EnrlSC!BB35/'[1]Cl Enr. sc (2)'!BB35)</f>
        <v>1.1085714285714285</v>
      </c>
      <c r="BC35" s="72">
        <f>IF('[1]Cl Enr. sc (2)'!BC35=0,"",EnrlSC!BC35/'[1]Cl Enr. sc (2)'!BC35)</f>
        <v>1.0608465608465609</v>
      </c>
      <c r="BD35" s="72">
        <f>IF('[1]Cl Enr. sc (2)'!BD35=0,"",EnrlSC!BD35/'[1]Cl Enr. sc (2)'!BD35)</f>
        <v>1.0837912087912087</v>
      </c>
      <c r="BE35" s="72">
        <f>IF('[1]Cl Enr. sc (2)'!BE35=0,"",EnrlSC!BE35/'[1]Cl Enr. sc (2)'!BE35)</f>
        <v>1.0486061472480344</v>
      </c>
      <c r="BF35" s="72">
        <f>IF('[1]Cl Enr. sc (2)'!BF35=0,"",EnrlSC!BF35/'[1]Cl Enr. sc (2)'!BF35)</f>
        <v>1.0513428120063191</v>
      </c>
      <c r="BG35" s="72">
        <f>IF('[1]Cl Enr. sc (2)'!BG35=0,"",EnrlSC!BG35/'[1]Cl Enr. sc (2)'!BG35)</f>
        <v>1.0499061913696059</v>
      </c>
      <c r="BH35" s="72">
        <f>IF('[1]Cl Enr. sc (2)'!BH35=0,"",EnrlSC!BH35/'[1]Cl Enr. sc (2)'!BH35)</f>
        <v>1.0760857733754219</v>
      </c>
      <c r="BI35" s="72">
        <f>IF('[1]Cl Enr. sc (2)'!BI35=0,"",EnrlSC!BI35/'[1]Cl Enr. sc (2)'!BI35)</f>
        <v>1.0917498174738378</v>
      </c>
      <c r="BJ35" s="72">
        <f>IF('[1]Cl Enr. sc (2)'!BJ35=0,"",EnrlSC!BJ35/'[1]Cl Enr. sc (2)'!BJ35)</f>
        <v>1.0834817581154841</v>
      </c>
      <c r="BK35" s="72">
        <f>EnrlSC!BK35/'[1]Cl Enr. sc (2)'!BK35</f>
        <v>1.0858287642345001</v>
      </c>
      <c r="BL35" s="72">
        <f>EnrlSC!BL35/'[1]Cl Enr. sc (2)'!BL35</f>
        <v>1.0988650988650988</v>
      </c>
      <c r="BM35" s="72">
        <f>EnrlSC!BM35/'[1]Cl Enr. sc (2)'!BM35</f>
        <v>1.092008208086074</v>
      </c>
    </row>
    <row r="36" spans="1:65" s="58" customFormat="1" ht="18.75" customHeight="1" x14ac:dyDescent="0.25">
      <c r="A36" s="35">
        <v>31</v>
      </c>
      <c r="B36" s="36" t="s">
        <v>42</v>
      </c>
      <c r="C36" s="72" t="str">
        <f>IF('[1]Cl Enr. sc (2)'!C36=0,"",EnrlSC!C36/'[1]Cl Enr. sc (2)'!C36)</f>
        <v/>
      </c>
      <c r="D36" s="72" t="str">
        <f>IF('[1]Cl Enr. sc (2)'!D36=0,"",EnrlSC!D36/'[1]Cl Enr. sc (2)'!D36)</f>
        <v/>
      </c>
      <c r="E36" s="72" t="str">
        <f>IF('[1]Cl Enr. sc (2)'!E36=0,"",EnrlSC!E36/'[1]Cl Enr. sc (2)'!E36)</f>
        <v/>
      </c>
      <c r="F36" s="72">
        <f>IF('[1]Cl Enr. sc (2)'!F36=0,"",EnrlSC!F36/'[1]Cl Enr. sc (2)'!F36)</f>
        <v>0.68421052631578949</v>
      </c>
      <c r="G36" s="72">
        <f>IF('[1]Cl Enr. sc (2)'!G36=0,"",EnrlSC!G36/'[1]Cl Enr. sc (2)'!G36)</f>
        <v>0.75</v>
      </c>
      <c r="H36" s="72">
        <f>IF('[1]Cl Enr. sc (2)'!H36=0,"",EnrlSC!H36/'[1]Cl Enr. sc (2)'!H36)</f>
        <v>0.71069182389937102</v>
      </c>
      <c r="I36" s="72">
        <f>IF('[1]Cl Enr. sc (2)'!I36=0,"",EnrlSC!I36/'[1]Cl Enr. sc (2)'!I36)</f>
        <v>1.2166666666666666</v>
      </c>
      <c r="J36" s="72">
        <f>IF('[1]Cl Enr. sc (2)'!J36=0,"",EnrlSC!J36/'[1]Cl Enr. sc (2)'!J36)</f>
        <v>0.87878787878787878</v>
      </c>
      <c r="K36" s="72">
        <f>IF('[1]Cl Enr. sc (2)'!K36=0,"",EnrlSC!K36/'[1]Cl Enr. sc (2)'!K36)</f>
        <v>1.0396825396825398</v>
      </c>
      <c r="L36" s="72">
        <f>IF('[1]Cl Enr. sc (2)'!L36=0,"",EnrlSC!L36/'[1]Cl Enr. sc (2)'!L36)</f>
        <v>0.66666666666666663</v>
      </c>
      <c r="M36" s="72">
        <f>IF('[1]Cl Enr. sc (2)'!M36=0,"",EnrlSC!M36/'[1]Cl Enr. sc (2)'!M36)</f>
        <v>1.0666666666666667</v>
      </c>
      <c r="N36" s="72">
        <f>IF('[1]Cl Enr. sc (2)'!N36=0,"",EnrlSC!N36/'[1]Cl Enr. sc (2)'!N36)</f>
        <v>0.84444444444444444</v>
      </c>
      <c r="O36" s="72">
        <f>IF('[1]Cl Enr. sc (2)'!O36=0,"",EnrlSC!O36/'[1]Cl Enr. sc (2)'!O36)</f>
        <v>0.93150684931506844</v>
      </c>
      <c r="P36" s="72">
        <f>IF('[1]Cl Enr. sc (2)'!P36=0,"",EnrlSC!P36/'[1]Cl Enr. sc (2)'!P36)</f>
        <v>0.90909090909090906</v>
      </c>
      <c r="Q36" s="72">
        <f>IF('[1]Cl Enr. sc (2)'!Q36=0,"",EnrlSC!Q36/'[1]Cl Enr. sc (2)'!Q36)</f>
        <v>0.921875</v>
      </c>
      <c r="R36" s="72">
        <f>IF('[1]Cl Enr. sc (2)'!R36=0,"",EnrlSC!R36/'[1]Cl Enr. sc (2)'!R36)</f>
        <v>0.92</v>
      </c>
      <c r="S36" s="72">
        <f>IF('[1]Cl Enr. sc (2)'!S36=0,"",EnrlSC!S36/'[1]Cl Enr. sc (2)'!S36)</f>
        <v>0.8571428571428571</v>
      </c>
      <c r="T36" s="72">
        <f>IF('[1]Cl Enr. sc (2)'!T36=0,"",EnrlSC!T36/'[1]Cl Enr. sc (2)'!T36)</f>
        <v>0.89312977099236646</v>
      </c>
      <c r="U36" s="72">
        <f>IF('[1]Cl Enr. sc (2)'!U36=0,"",EnrlSC!U36/'[1]Cl Enr. sc (2)'!U36)</f>
        <v>0.85978835978835977</v>
      </c>
      <c r="V36" s="72">
        <f>IF('[1]Cl Enr. sc (2)'!V36=0,"",EnrlSC!V36/'[1]Cl Enr. sc (2)'!V36)</f>
        <v>0.89036544850498334</v>
      </c>
      <c r="W36" s="72">
        <f>IF('[1]Cl Enr. sc (2)'!W36=0,"",EnrlSC!W36/'[1]Cl Enr. sc (2)'!W36)</f>
        <v>0.87334315169366716</v>
      </c>
      <c r="X36" s="72">
        <f>IF('[1]Cl Enr. sc (2)'!X36=0,"",EnrlSC!X36/'[1]Cl Enr. sc (2)'!X36)</f>
        <v>1.028169014084507</v>
      </c>
      <c r="Y36" s="72">
        <f>IF('[1]Cl Enr. sc (2)'!Y36=0,"",EnrlSC!Y36/'[1]Cl Enr. sc (2)'!Y36)</f>
        <v>0.76056338028169013</v>
      </c>
      <c r="Z36" s="72">
        <f>IF('[1]Cl Enr. sc (2)'!Z36=0,"",EnrlSC!Z36/'[1]Cl Enr. sc (2)'!Z36)</f>
        <v>0.89436619718309862</v>
      </c>
      <c r="AA36" s="72">
        <f>IF('[1]Cl Enr. sc (2)'!AA36=0,"",EnrlSC!AA36/'[1]Cl Enr. sc (2)'!AA36)</f>
        <v>1</v>
      </c>
      <c r="AB36" s="72">
        <f>IF('[1]Cl Enr. sc (2)'!AB36=0,"",EnrlSC!AB36/'[1]Cl Enr. sc (2)'!AB36)</f>
        <v>1</v>
      </c>
      <c r="AC36" s="72">
        <f>IF('[1]Cl Enr. sc (2)'!AC36=0,"",EnrlSC!AC36/'[1]Cl Enr. sc (2)'!AC36)</f>
        <v>1</v>
      </c>
      <c r="AD36" s="72">
        <f>IF('[1]Cl Enr. sc (2)'!AD36=0,"",EnrlSC!AD36/'[1]Cl Enr. sc (2)'!AD36)</f>
        <v>0.63218390804597702</v>
      </c>
      <c r="AE36" s="72">
        <f>IF('[1]Cl Enr. sc (2)'!AE36=0,"",EnrlSC!AE36/'[1]Cl Enr. sc (2)'!AE36)</f>
        <v>0.8571428571428571</v>
      </c>
      <c r="AF36" s="72">
        <f>IF('[1]Cl Enr. sc (2)'!AF36=0,"",EnrlSC!AF36/'[1]Cl Enr. sc (2)'!AF36)</f>
        <v>0.73248407643312097</v>
      </c>
      <c r="AG36" s="72">
        <f>IF('[1]Cl Enr. sc (2)'!AG36=0,"",EnrlSC!AG36/'[1]Cl Enr. sc (2)'!AG36)</f>
        <v>0.86425339366515841</v>
      </c>
      <c r="AH36" s="72">
        <f>IF('[1]Cl Enr. sc (2)'!AH36=0,"",EnrlSC!AH36/'[1]Cl Enr. sc (2)'!AH36)</f>
        <v>0.87142857142857144</v>
      </c>
      <c r="AI36" s="72">
        <f>IF('[1]Cl Enr. sc (2)'!AI36=0,"",EnrlSC!AI36/'[1]Cl Enr. sc (2)'!AI36)</f>
        <v>0.86774941995359633</v>
      </c>
      <c r="AJ36" s="72">
        <f>IF('[1]Cl Enr. sc (2)'!AJ36=0,"",EnrlSC!AJ36/'[1]Cl Enr. sc (2)'!AJ36)</f>
        <v>0.86143572621035058</v>
      </c>
      <c r="AK36" s="72">
        <f>IF('[1]Cl Enr. sc (2)'!AK36=0,"",EnrlSC!AK36/'[1]Cl Enr. sc (2)'!AK36)</f>
        <v>0.88258317025440314</v>
      </c>
      <c r="AL36" s="72">
        <f>IF('[1]Cl Enr. sc (2)'!AL36=0,"",EnrlSC!AL36/'[1]Cl Enr. sc (2)'!AL36)</f>
        <v>0.87117117117117115</v>
      </c>
      <c r="AM36" s="72">
        <f>IF('[1]Cl Enr. sc (2)'!AM36=0,"",EnrlSC!AM36/'[1]Cl Enr. sc (2)'!AM36)</f>
        <v>1.3928571428571428</v>
      </c>
      <c r="AN36" s="72">
        <f>IF('[1]Cl Enr. sc (2)'!AN36=0,"",EnrlSC!AN36/'[1]Cl Enr. sc (2)'!AN36)</f>
        <v>1.4</v>
      </c>
      <c r="AO36" s="72">
        <f>IF('[1]Cl Enr. sc (2)'!AO36=0,"",EnrlSC!AO36/'[1]Cl Enr. sc (2)'!AO36)</f>
        <v>1.3962264150943395</v>
      </c>
      <c r="AP36" s="72">
        <f>IF('[1]Cl Enr. sc (2)'!AP36=0,"",EnrlSC!AP36/'[1]Cl Enr. sc (2)'!AP36)</f>
        <v>1.1363636363636365</v>
      </c>
      <c r="AQ36" s="72">
        <f>IF('[1]Cl Enr. sc (2)'!AQ36=0,"",EnrlSC!AQ36/'[1]Cl Enr. sc (2)'!AQ36)</f>
        <v>0.92592592592592593</v>
      </c>
      <c r="AR36" s="72">
        <f>IF('[1]Cl Enr. sc (2)'!AR36=0,"",EnrlSC!AR36/'[1]Cl Enr. sc (2)'!AR36)</f>
        <v>1.0204081632653061</v>
      </c>
      <c r="AS36" s="72">
        <f>IF('[1]Cl Enr. sc (2)'!AS36=0,"",EnrlSC!AS36/'[1]Cl Enr. sc (2)'!AS36)</f>
        <v>1.28</v>
      </c>
      <c r="AT36" s="72">
        <f>IF('[1]Cl Enr. sc (2)'!AT36=0,"",EnrlSC!AT36/'[1]Cl Enr. sc (2)'!AT36)</f>
        <v>1.1538461538461537</v>
      </c>
      <c r="AU36" s="72">
        <f>IF('[1]Cl Enr. sc (2)'!AU36=0,"",EnrlSC!AU36/'[1]Cl Enr. sc (2)'!AU36)</f>
        <v>1.2156862745098038</v>
      </c>
      <c r="AV36" s="72">
        <f>IF('[1]Cl Enr. sc (2)'!AV36=0,"",EnrlSC!AV36/'[1]Cl Enr. sc (2)'!AV36)</f>
        <v>0.92131616595135912</v>
      </c>
      <c r="AW36" s="72">
        <f>IF('[1]Cl Enr. sc (2)'!AW36=0,"",EnrlSC!AW36/'[1]Cl Enr. sc (2)'!AW36)</f>
        <v>0.92845528455284554</v>
      </c>
      <c r="AX36" s="72">
        <f>IF('[1]Cl Enr. sc (2)'!AX36=0,"",EnrlSC!AX36/'[1]Cl Enr. sc (2)'!AX36)</f>
        <v>0.92465753424657537</v>
      </c>
      <c r="AY36" s="72">
        <f>IF('[1]Cl Enr. sc (2)'!AY36=0,"",EnrlSC!AY36/'[1]Cl Enr. sc (2)'!AY36)</f>
        <v>1.2352941176470589</v>
      </c>
      <c r="AZ36" s="72">
        <f>IF('[1]Cl Enr. sc (2)'!AZ36=0,"",EnrlSC!AZ36/'[1]Cl Enr. sc (2)'!AZ36)</f>
        <v>1.6</v>
      </c>
      <c r="BA36" s="72">
        <f>IF('[1]Cl Enr. sc (2)'!BA36=0,"",EnrlSC!BA36/'[1]Cl Enr. sc (2)'!BA36)</f>
        <v>1.3898305084745763</v>
      </c>
      <c r="BB36" s="72">
        <f>IF('[1]Cl Enr. sc (2)'!BB36=0,"",EnrlSC!BB36/'[1]Cl Enr. sc (2)'!BB36)</f>
        <v>0.70967741935483875</v>
      </c>
      <c r="BC36" s="72">
        <f>IF('[1]Cl Enr. sc (2)'!BC36=0,"",EnrlSC!BC36/'[1]Cl Enr. sc (2)'!BC36)</f>
        <v>1.0869565217391304</v>
      </c>
      <c r="BD36" s="72">
        <f>IF('[1]Cl Enr. sc (2)'!BD36=0,"",EnrlSC!BD36/'[1]Cl Enr. sc (2)'!BD36)</f>
        <v>0.87037037037037035</v>
      </c>
      <c r="BE36" s="72">
        <f>IF('[1]Cl Enr. sc (2)'!BE36=0,"",EnrlSC!BE36/'[1]Cl Enr. sc (2)'!BE36)</f>
        <v>0.98461538461538467</v>
      </c>
      <c r="BF36" s="72">
        <f>IF('[1]Cl Enr. sc (2)'!BF36=0,"",EnrlSC!BF36/'[1]Cl Enr. sc (2)'!BF36)</f>
        <v>1.3541666666666667</v>
      </c>
      <c r="BG36" s="72">
        <f>IF('[1]Cl Enr. sc (2)'!BG36=0,"",EnrlSC!BG36/'[1]Cl Enr. sc (2)'!BG36)</f>
        <v>1.1415929203539823</v>
      </c>
      <c r="BH36" s="72">
        <f>IF('[1]Cl Enr. sc (2)'!BH36=0,"",EnrlSC!BH36/'[1]Cl Enr. sc (2)'!BH36)</f>
        <v>0.92670157068062831</v>
      </c>
      <c r="BI36" s="72">
        <f>IF('[1]Cl Enr. sc (2)'!BI36=0,"",EnrlSC!BI36/'[1]Cl Enr. sc (2)'!BI36)</f>
        <v>0.95927601809954754</v>
      </c>
      <c r="BJ36" s="72">
        <f>IF('[1]Cl Enr. sc (2)'!BJ36=0,"",EnrlSC!BJ36/'[1]Cl Enr. sc (2)'!BJ36)</f>
        <v>0.9418360196215837</v>
      </c>
      <c r="BK36" s="72">
        <f>EnrlSC!BK36/'[1]Cl Enr. sc (2)'!BK36</f>
        <v>0.92670157068062831</v>
      </c>
      <c r="BL36" s="72">
        <f>EnrlSC!BL36/'[1]Cl Enr. sc (2)'!BL36</f>
        <v>0.95927601809954754</v>
      </c>
      <c r="BM36" s="72">
        <f>EnrlSC!BM36/'[1]Cl Enr. sc (2)'!BM36</f>
        <v>0.9418360196215837</v>
      </c>
    </row>
    <row r="37" spans="1:65" s="58" customFormat="1" ht="18.75" customHeight="1" x14ac:dyDescent="0.25">
      <c r="A37" s="35">
        <v>32</v>
      </c>
      <c r="B37" s="36" t="s">
        <v>43</v>
      </c>
      <c r="C37" s="72">
        <f>IF('[1]Cl Enr. sc (2)'!C37=0,"",EnrlSC!C37/'[1]Cl Enr. sc (2)'!C37)</f>
        <v>0.93181818181818177</v>
      </c>
      <c r="D37" s="72">
        <f>IF('[1]Cl Enr. sc (2)'!D37=0,"",EnrlSC!D37/'[1]Cl Enr. sc (2)'!D37)</f>
        <v>1.2941176470588236</v>
      </c>
      <c r="E37" s="72">
        <f>IF('[1]Cl Enr. sc (2)'!E37=0,"",EnrlSC!E37/'[1]Cl Enr. sc (2)'!E37)</f>
        <v>1.0897435897435896</v>
      </c>
      <c r="F37" s="72">
        <f>IF('[1]Cl Enr. sc (2)'!F37=0,"",EnrlSC!F37/'[1]Cl Enr. sc (2)'!F37)</f>
        <v>0.79069767441860461</v>
      </c>
      <c r="G37" s="72">
        <f>IF('[1]Cl Enr. sc (2)'!G37=0,"",EnrlSC!G37/'[1]Cl Enr. sc (2)'!G37)</f>
        <v>0.54929577464788737</v>
      </c>
      <c r="H37" s="72">
        <f>IF('[1]Cl Enr. sc (2)'!H37=0,"",EnrlSC!H37/'[1]Cl Enr. sc (2)'!H37)</f>
        <v>0.68152866242038213</v>
      </c>
      <c r="I37" s="72">
        <f>IF('[1]Cl Enr. sc (2)'!I37=0,"",EnrlSC!I37/'[1]Cl Enr. sc (2)'!I37)</f>
        <v>0.83544303797468356</v>
      </c>
      <c r="J37" s="72">
        <f>IF('[1]Cl Enr. sc (2)'!J37=0,"",EnrlSC!J37/'[1]Cl Enr. sc (2)'!J37)</f>
        <v>0.95652173913043481</v>
      </c>
      <c r="K37" s="72">
        <f>IF('[1]Cl Enr. sc (2)'!K37=0,"",EnrlSC!K37/'[1]Cl Enr. sc (2)'!K37)</f>
        <v>0.89189189189189189</v>
      </c>
      <c r="L37" s="72">
        <f>IF('[1]Cl Enr. sc (2)'!L37=0,"",EnrlSC!L37/'[1]Cl Enr. sc (2)'!L37)</f>
        <v>0.64130434782608692</v>
      </c>
      <c r="M37" s="72">
        <f>IF('[1]Cl Enr. sc (2)'!M37=0,"",EnrlSC!M37/'[1]Cl Enr. sc (2)'!M37)</f>
        <v>0.80821917808219179</v>
      </c>
      <c r="N37" s="72">
        <f>IF('[1]Cl Enr. sc (2)'!N37=0,"",EnrlSC!N37/'[1]Cl Enr. sc (2)'!N37)</f>
        <v>0.7151515151515152</v>
      </c>
      <c r="O37" s="72">
        <f>IF('[1]Cl Enr. sc (2)'!O37=0,"",EnrlSC!O37/'[1]Cl Enr. sc (2)'!O37)</f>
        <v>0.91860465116279066</v>
      </c>
      <c r="P37" s="72">
        <f>IF('[1]Cl Enr. sc (2)'!P37=0,"",EnrlSC!P37/'[1]Cl Enr. sc (2)'!P37)</f>
        <v>0.88888888888888884</v>
      </c>
      <c r="Q37" s="72">
        <f>IF('[1]Cl Enr. sc (2)'!Q37=0,"",EnrlSC!Q37/'[1]Cl Enr. sc (2)'!Q37)</f>
        <v>0.90604026845637586</v>
      </c>
      <c r="R37" s="72">
        <f>IF('[1]Cl Enr. sc (2)'!R37=0,"",EnrlSC!R37/'[1]Cl Enr. sc (2)'!R37)</f>
        <v>1.1805555555555556</v>
      </c>
      <c r="S37" s="72">
        <f>IF('[1]Cl Enr. sc (2)'!S37=0,"",EnrlSC!S37/'[1]Cl Enr. sc (2)'!S37)</f>
        <v>1.1029411764705883</v>
      </c>
      <c r="T37" s="72">
        <f>IF('[1]Cl Enr. sc (2)'!T37=0,"",EnrlSC!T37/'[1]Cl Enr. sc (2)'!T37)</f>
        <v>1.1428571428571428</v>
      </c>
      <c r="U37" s="72">
        <f>IF('[1]Cl Enr. sc (2)'!U37=0,"",EnrlSC!U37/'[1]Cl Enr. sc (2)'!U37)</f>
        <v>0.8602409638554217</v>
      </c>
      <c r="V37" s="72">
        <f>IF('[1]Cl Enr. sc (2)'!V37=0,"",EnrlSC!V37/'[1]Cl Enr. sc (2)'!V37)</f>
        <v>0.85755813953488369</v>
      </c>
      <c r="W37" s="72">
        <f>IF('[1]Cl Enr. sc (2)'!W37=0,"",EnrlSC!W37/'[1]Cl Enr. sc (2)'!W37)</f>
        <v>0.85902503293807642</v>
      </c>
      <c r="X37" s="72">
        <f>IF('[1]Cl Enr. sc (2)'!X37=0,"",EnrlSC!X37/'[1]Cl Enr. sc (2)'!X37)</f>
        <v>1</v>
      </c>
      <c r="Y37" s="72">
        <f>IF('[1]Cl Enr. sc (2)'!Y37=0,"",EnrlSC!Y37/'[1]Cl Enr. sc (2)'!Y37)</f>
        <v>1.0375000000000001</v>
      </c>
      <c r="Z37" s="72">
        <f>IF('[1]Cl Enr. sc (2)'!Z37=0,"",EnrlSC!Z37/'[1]Cl Enr. sc (2)'!Z37)</f>
        <v>1.0177514792899409</v>
      </c>
      <c r="AA37" s="72">
        <f>IF('[1]Cl Enr. sc (2)'!AA37=0,"",EnrlSC!AA37/'[1]Cl Enr. sc (2)'!AA37)</f>
        <v>1.1052631578947369</v>
      </c>
      <c r="AB37" s="72">
        <f>IF('[1]Cl Enr. sc (2)'!AB37=0,"",EnrlSC!AB37/'[1]Cl Enr. sc (2)'!AB37)</f>
        <v>1.537037037037037</v>
      </c>
      <c r="AC37" s="72">
        <f>IF('[1]Cl Enr. sc (2)'!AC37=0,"",EnrlSC!AC37/'[1]Cl Enr. sc (2)'!AC37)</f>
        <v>1.2846153846153847</v>
      </c>
      <c r="AD37" s="72">
        <f>IF('[1]Cl Enr. sc (2)'!AD37=0,"",EnrlSC!AD37/'[1]Cl Enr. sc (2)'!AD37)</f>
        <v>0.9263157894736842</v>
      </c>
      <c r="AE37" s="72">
        <f>IF('[1]Cl Enr. sc (2)'!AE37=0,"",EnrlSC!AE37/'[1]Cl Enr. sc (2)'!AE37)</f>
        <v>0.89743589743589747</v>
      </c>
      <c r="AF37" s="72">
        <f>IF('[1]Cl Enr. sc (2)'!AF37=0,"",EnrlSC!AF37/'[1]Cl Enr. sc (2)'!AF37)</f>
        <v>0.91329479768786126</v>
      </c>
      <c r="AG37" s="72">
        <f>IF('[1]Cl Enr. sc (2)'!AG37=0,"",EnrlSC!AG37/'[1]Cl Enr. sc (2)'!AG37)</f>
        <v>1.0038461538461538</v>
      </c>
      <c r="AH37" s="72">
        <f>IF('[1]Cl Enr. sc (2)'!AH37=0,"",EnrlSC!AH37/'[1]Cl Enr. sc (2)'!AH37)</f>
        <v>1.1132075471698113</v>
      </c>
      <c r="AI37" s="72">
        <f>IF('[1]Cl Enr. sc (2)'!AI37=0,"",EnrlSC!AI37/'[1]Cl Enr. sc (2)'!AI37)</f>
        <v>1.0529661016949152</v>
      </c>
      <c r="AJ37" s="72">
        <f>IF('[1]Cl Enr. sc (2)'!AJ37=0,"",EnrlSC!AJ37/'[1]Cl Enr. sc (2)'!AJ37)</f>
        <v>0.91555555555555557</v>
      </c>
      <c r="AK37" s="72">
        <f>IF('[1]Cl Enr. sc (2)'!AK37=0,"",EnrlSC!AK37/'[1]Cl Enr. sc (2)'!AK37)</f>
        <v>0.95503597122302153</v>
      </c>
      <c r="AL37" s="72">
        <f>IF('[1]Cl Enr. sc (2)'!AL37=0,"",EnrlSC!AL37/'[1]Cl Enr. sc (2)'!AL37)</f>
        <v>0.93338748984565389</v>
      </c>
      <c r="AM37" s="72">
        <f>IF('[1]Cl Enr. sc (2)'!AM37=0,"",EnrlSC!AM37/'[1]Cl Enr. sc (2)'!AM37)</f>
        <v>0.82474226804123707</v>
      </c>
      <c r="AN37" s="72">
        <f>IF('[1]Cl Enr. sc (2)'!AN37=0,"",EnrlSC!AN37/'[1]Cl Enr. sc (2)'!AN37)</f>
        <v>0.83544303797468356</v>
      </c>
      <c r="AO37" s="72">
        <f>IF('[1]Cl Enr. sc (2)'!AO37=0,"",EnrlSC!AO37/'[1]Cl Enr. sc (2)'!AO37)</f>
        <v>0.82954545454545459</v>
      </c>
      <c r="AP37" s="72">
        <f>IF('[1]Cl Enr. sc (2)'!AP37=0,"",EnrlSC!AP37/'[1]Cl Enr. sc (2)'!AP37)</f>
        <v>0.72093023255813948</v>
      </c>
      <c r="AQ37" s="72">
        <f>IF('[1]Cl Enr. sc (2)'!AQ37=0,"",EnrlSC!AQ37/'[1]Cl Enr. sc (2)'!AQ37)</f>
        <v>0.82432432432432434</v>
      </c>
      <c r="AR37" s="72">
        <f>IF('[1]Cl Enr. sc (2)'!AR37=0,"",EnrlSC!AR37/'[1]Cl Enr. sc (2)'!AR37)</f>
        <v>0.76875000000000004</v>
      </c>
      <c r="AS37" s="72">
        <f>IF('[1]Cl Enr. sc (2)'!AS37=0,"",EnrlSC!AS37/'[1]Cl Enr. sc (2)'!AS37)</f>
        <v>0.77595628415300544</v>
      </c>
      <c r="AT37" s="72">
        <f>IF('[1]Cl Enr. sc (2)'!AT37=0,"",EnrlSC!AT37/'[1]Cl Enr. sc (2)'!AT37)</f>
        <v>0.83006535947712423</v>
      </c>
      <c r="AU37" s="72">
        <f>IF('[1]Cl Enr. sc (2)'!AU37=0,"",EnrlSC!AU37/'[1]Cl Enr. sc (2)'!AU37)</f>
        <v>0.80059523809523814</v>
      </c>
      <c r="AV37" s="72">
        <f>IF('[1]Cl Enr. sc (2)'!AV37=0,"",EnrlSC!AV37/'[1]Cl Enr. sc (2)'!AV37)</f>
        <v>0.88578088578088576</v>
      </c>
      <c r="AW37" s="72">
        <f>IF('[1]Cl Enr. sc (2)'!AW37=0,"",EnrlSC!AW37/'[1]Cl Enr. sc (2)'!AW37)</f>
        <v>0.92806770098730607</v>
      </c>
      <c r="AX37" s="72">
        <f>IF('[1]Cl Enr. sc (2)'!AX37=0,"",EnrlSC!AX37/'[1]Cl Enr. sc (2)'!AX37)</f>
        <v>0.90491384811742182</v>
      </c>
      <c r="AY37" s="72">
        <f>IF('[1]Cl Enr. sc (2)'!AY37=0,"",EnrlSC!AY37/'[1]Cl Enr. sc (2)'!AY37)</f>
        <v>1.1568627450980393</v>
      </c>
      <c r="AZ37" s="72">
        <f>IF('[1]Cl Enr. sc (2)'!AZ37=0,"",EnrlSC!AZ37/'[1]Cl Enr. sc (2)'!AZ37)</f>
        <v>1.3142857142857143</v>
      </c>
      <c r="BA37" s="72">
        <f>IF('[1]Cl Enr. sc (2)'!BA37=0,"",EnrlSC!BA37/'[1]Cl Enr. sc (2)'!BA37)</f>
        <v>1.2209302325581395</v>
      </c>
      <c r="BB37" s="72">
        <f>IF('[1]Cl Enr. sc (2)'!BB37=0,"",EnrlSC!BB37/'[1]Cl Enr. sc (2)'!BB37)</f>
        <v>1.65625</v>
      </c>
      <c r="BC37" s="72">
        <f>IF('[1]Cl Enr. sc (2)'!BC37=0,"",EnrlSC!BC37/'[1]Cl Enr. sc (2)'!BC37)</f>
        <v>1.5</v>
      </c>
      <c r="BD37" s="72">
        <f>IF('[1]Cl Enr. sc (2)'!BD37=0,"",EnrlSC!BD37/'[1]Cl Enr. sc (2)'!BD37)</f>
        <v>1.5657894736842106</v>
      </c>
      <c r="BE37" s="72">
        <f>IF('[1]Cl Enr. sc (2)'!BE37=0,"",EnrlSC!BE37/'[1]Cl Enr. sc (2)'!BE37)</f>
        <v>1.3493975903614457</v>
      </c>
      <c r="BF37" s="72">
        <f>IF('[1]Cl Enr. sc (2)'!BF37=0,"",EnrlSC!BF37/'[1]Cl Enr. sc (2)'!BF37)</f>
        <v>1.4177215189873418</v>
      </c>
      <c r="BG37" s="72">
        <f>IF('[1]Cl Enr. sc (2)'!BG37=0,"",EnrlSC!BG37/'[1]Cl Enr. sc (2)'!BG37)</f>
        <v>1.382716049382716</v>
      </c>
      <c r="BH37" s="72">
        <f>IF('[1]Cl Enr. sc (2)'!BH37=0,"",EnrlSC!BH37/'[1]Cl Enr. sc (2)'!BH37)</f>
        <v>0.92667375132837404</v>
      </c>
      <c r="BI37" s="72">
        <f>IF('[1]Cl Enr. sc (2)'!BI37=0,"",EnrlSC!BI37/'[1]Cl Enr. sc (2)'!BI37)</f>
        <v>0.97715736040609136</v>
      </c>
      <c r="BJ37" s="72">
        <f>IF('[1]Cl Enr. sc (2)'!BJ37=0,"",EnrlSC!BJ37/'[1]Cl Enr. sc (2)'!BJ37)</f>
        <v>0.94968189705031814</v>
      </c>
      <c r="BK37" s="72">
        <f>EnrlSC!BK37/'[1]Cl Enr. sc (2)'!BK37</f>
        <v>0.92690355329949237</v>
      </c>
      <c r="BL37" s="72">
        <f>EnrlSC!BL37/'[1]Cl Enr. sc (2)'!BL37</f>
        <v>0.99026763990267641</v>
      </c>
      <c r="BM37" s="72">
        <f>EnrlSC!BM37/'[1]Cl Enr. sc (2)'!BM37</f>
        <v>0.95572772551189822</v>
      </c>
    </row>
    <row r="38" spans="1:65" s="58" customFormat="1" ht="18.75" customHeight="1" x14ac:dyDescent="0.25">
      <c r="A38" s="35">
        <v>33</v>
      </c>
      <c r="B38" s="36" t="s">
        <v>44</v>
      </c>
      <c r="C38" s="72">
        <f>IF('[1]Cl Enr. sc (2)'!C38=0,"",EnrlSC!C38/'[1]Cl Enr. sc (2)'!C38)</f>
        <v>1.0806223479490806</v>
      </c>
      <c r="D38" s="72">
        <f>IF('[1]Cl Enr. sc (2)'!D38=0,"",EnrlSC!D38/'[1]Cl Enr. sc (2)'!D38)</f>
        <v>1.1243335872048743</v>
      </c>
      <c r="E38" s="72">
        <f>IF('[1]Cl Enr. sc (2)'!E38=0,"",EnrlSC!E38/'[1]Cl Enr. sc (2)'!E38)</f>
        <v>1.1031271443976081</v>
      </c>
      <c r="F38" s="72">
        <f>IF('[1]Cl Enr. sc (2)'!F38=0,"",EnrlSC!F38/'[1]Cl Enr. sc (2)'!F38)</f>
        <v>1.0088971055520251</v>
      </c>
      <c r="G38" s="72">
        <f>IF('[1]Cl Enr. sc (2)'!G38=0,"",EnrlSC!G38/'[1]Cl Enr. sc (2)'!G38)</f>
        <v>1.0989438576987216</v>
      </c>
      <c r="H38" s="72">
        <f>IF('[1]Cl Enr. sc (2)'!H38=0,"",EnrlSC!H38/'[1]Cl Enr. sc (2)'!H38)</f>
        <v>1.0497776095391314</v>
      </c>
      <c r="I38" s="72">
        <f>IF('[1]Cl Enr. sc (2)'!I38=0,"",EnrlSC!I38/'[1]Cl Enr. sc (2)'!I38)</f>
        <v>0.95351946940522037</v>
      </c>
      <c r="J38" s="72">
        <f>IF('[1]Cl Enr. sc (2)'!J38=0,"",EnrlSC!J38/'[1]Cl Enr. sc (2)'!J38)</f>
        <v>0.90209014479215321</v>
      </c>
      <c r="K38" s="72">
        <f>IF('[1]Cl Enr. sc (2)'!K38=0,"",EnrlSC!K38/'[1]Cl Enr. sc (2)'!K38)</f>
        <v>0.92893032603840997</v>
      </c>
      <c r="L38" s="72">
        <f>IF('[1]Cl Enr. sc (2)'!L38=0,"",EnrlSC!L38/'[1]Cl Enr. sc (2)'!L38)</f>
        <v>0.98145230956857565</v>
      </c>
      <c r="M38" s="72">
        <f>IF('[1]Cl Enr. sc (2)'!M38=0,"",EnrlSC!M38/'[1]Cl Enr. sc (2)'!M38)</f>
        <v>1.1581153798022776</v>
      </c>
      <c r="N38" s="72">
        <f>IF('[1]Cl Enr. sc (2)'!N38=0,"",EnrlSC!N38/'[1]Cl Enr. sc (2)'!N38)</f>
        <v>1.0606264546703681</v>
      </c>
      <c r="O38" s="72">
        <f>IF('[1]Cl Enr. sc (2)'!O38=0,"",EnrlSC!O38/'[1]Cl Enr. sc (2)'!O38)</f>
        <v>1.0098811329061292</v>
      </c>
      <c r="P38" s="72">
        <f>IF('[1]Cl Enr. sc (2)'!P38=0,"",EnrlSC!P38/'[1]Cl Enr. sc (2)'!P38)</f>
        <v>1.0238419215523871</v>
      </c>
      <c r="Q38" s="72">
        <f>IF('[1]Cl Enr. sc (2)'!Q38=0,"",EnrlSC!Q38/'[1]Cl Enr. sc (2)'!Q38)</f>
        <v>1.0161998607615272</v>
      </c>
      <c r="R38" s="72">
        <f>IF('[1]Cl Enr. sc (2)'!R38=0,"",EnrlSC!R38/'[1]Cl Enr. sc (2)'!R38)</f>
        <v>1.0750641896994411</v>
      </c>
      <c r="S38" s="72">
        <f>IF('[1]Cl Enr. sc (2)'!S38=0,"",EnrlSC!S38/'[1]Cl Enr. sc (2)'!S38)</f>
        <v>1.1019610166479057</v>
      </c>
      <c r="T38" s="72">
        <f>IF('[1]Cl Enr. sc (2)'!T38=0,"",EnrlSC!T38/'[1]Cl Enr. sc (2)'!T38)</f>
        <v>1.0874203908333786</v>
      </c>
      <c r="U38" s="72">
        <f>IF('[1]Cl Enr. sc (2)'!U38=0,"",EnrlSC!U38/'[1]Cl Enr. sc (2)'!U38)</f>
        <v>1.0063860818835295</v>
      </c>
      <c r="V38" s="72">
        <f>IF('[1]Cl Enr. sc (2)'!V38=0,"",EnrlSC!V38/'[1]Cl Enr. sc (2)'!V38)</f>
        <v>1.0541065892426553</v>
      </c>
      <c r="W38" s="72">
        <f>IF('[1]Cl Enr. sc (2)'!W38=0,"",EnrlSC!W38/'[1]Cl Enr. sc (2)'!W38)</f>
        <v>1.0282669765447838</v>
      </c>
      <c r="X38" s="72">
        <f>IF('[1]Cl Enr. sc (2)'!X38=0,"",EnrlSC!X38/'[1]Cl Enr. sc (2)'!X38)</f>
        <v>1.0802892500372745</v>
      </c>
      <c r="Y38" s="72">
        <f>IF('[1]Cl Enr. sc (2)'!Y38=0,"",EnrlSC!Y38/'[1]Cl Enr. sc (2)'!Y38)</f>
        <v>1.109067991399125</v>
      </c>
      <c r="Z38" s="72">
        <f>IF('[1]Cl Enr. sc (2)'!Z38=0,"",EnrlSC!Z38/'[1]Cl Enr. sc (2)'!Z38)</f>
        <v>1.0947176684881603</v>
      </c>
      <c r="AA38" s="72">
        <f>IF('[1]Cl Enr. sc (2)'!AA38=0,"",EnrlSC!AA38/'[1]Cl Enr. sc (2)'!AA38)</f>
        <v>1.0993743634511859</v>
      </c>
      <c r="AB38" s="72">
        <f>IF('[1]Cl Enr. sc (2)'!AB38=0,"",EnrlSC!AB38/'[1]Cl Enr. sc (2)'!AB38)</f>
        <v>1.0737107623318385</v>
      </c>
      <c r="AC38" s="72">
        <f>IF('[1]Cl Enr. sc (2)'!AC38=0,"",EnrlSC!AC38/'[1]Cl Enr. sc (2)'!AC38)</f>
        <v>1.0863016632165037</v>
      </c>
      <c r="AD38" s="72">
        <f>IF('[1]Cl Enr. sc (2)'!AD38=0,"",EnrlSC!AD38/'[1]Cl Enr. sc (2)'!AD38)</f>
        <v>0.72320320320320319</v>
      </c>
      <c r="AE38" s="72">
        <f>IF('[1]Cl Enr. sc (2)'!AE38=0,"",EnrlSC!AE38/'[1]Cl Enr. sc (2)'!AE38)</f>
        <v>0.74799324908409826</v>
      </c>
      <c r="AF38" s="72">
        <f>IF('[1]Cl Enr. sc (2)'!AF38=0,"",EnrlSC!AF38/'[1]Cl Enr. sc (2)'!AF38)</f>
        <v>0.73542664609888775</v>
      </c>
      <c r="AG38" s="72">
        <f>IF('[1]Cl Enr. sc (2)'!AG38=0,"",EnrlSC!AG38/'[1]Cl Enr. sc (2)'!AG38)</f>
        <v>0.91426105303538885</v>
      </c>
      <c r="AH38" s="72">
        <f>IF('[1]Cl Enr. sc (2)'!AH38=0,"",EnrlSC!AH38/'[1]Cl Enr. sc (2)'!AH38)</f>
        <v>0.93085760393452699</v>
      </c>
      <c r="AI38" s="72">
        <f>IF('[1]Cl Enr. sc (2)'!AI38=0,"",EnrlSC!AI38/'[1]Cl Enr. sc (2)'!AI38)</f>
        <v>0.92255271770950309</v>
      </c>
      <c r="AJ38" s="72">
        <f>IF('[1]Cl Enr. sc (2)'!AJ38=0,"",EnrlSC!AJ38/'[1]Cl Enr. sc (2)'!AJ38)</f>
        <v>0.9739611814345992</v>
      </c>
      <c r="AK38" s="72">
        <f>IF('[1]Cl Enr. sc (2)'!AK38=0,"",EnrlSC!AK38/'[1]Cl Enr. sc (2)'!AK38)</f>
        <v>1.0059923801523969</v>
      </c>
      <c r="AL38" s="72">
        <f>IF('[1]Cl Enr. sc (2)'!AL38=0,"",EnrlSC!AL38/'[1]Cl Enr. sc (2)'!AL38)</f>
        <v>0.98913526207893809</v>
      </c>
      <c r="AM38" s="72">
        <f>IF('[1]Cl Enr. sc (2)'!AM38=0,"",EnrlSC!AM38/'[1]Cl Enr. sc (2)'!AM38)</f>
        <v>1.3888717347001791</v>
      </c>
      <c r="AN38" s="72">
        <f>IF('[1]Cl Enr. sc (2)'!AN38=0,"",EnrlSC!AN38/'[1]Cl Enr. sc (2)'!AN38)</f>
        <v>1.3601632266840145</v>
      </c>
      <c r="AO38" s="72">
        <f>IF('[1]Cl Enr. sc (2)'!AO38=0,"",EnrlSC!AO38/'[1]Cl Enr. sc (2)'!AO38)</f>
        <v>1.3742069965560992</v>
      </c>
      <c r="AP38" s="72">
        <f>IF('[1]Cl Enr. sc (2)'!AP38=0,"",EnrlSC!AP38/'[1]Cl Enr. sc (2)'!AP38)</f>
        <v>1.4043631015605851</v>
      </c>
      <c r="AQ38" s="72">
        <f>IF('[1]Cl Enr. sc (2)'!AQ38=0,"",EnrlSC!AQ38/'[1]Cl Enr. sc (2)'!AQ38)</f>
        <v>1.342613722805416</v>
      </c>
      <c r="AR38" s="72">
        <f>IF('[1]Cl Enr. sc (2)'!AR38=0,"",EnrlSC!AR38/'[1]Cl Enr. sc (2)'!AR38)</f>
        <v>1.3723852668898957</v>
      </c>
      <c r="AS38" s="72">
        <f>IF('[1]Cl Enr. sc (2)'!AS38=0,"",EnrlSC!AS38/'[1]Cl Enr. sc (2)'!AS38)</f>
        <v>1.3955402363534046</v>
      </c>
      <c r="AT38" s="72">
        <f>IF('[1]Cl Enr. sc (2)'!AT38=0,"",EnrlSC!AT38/'[1]Cl Enr. sc (2)'!AT38)</f>
        <v>1.352487106970554</v>
      </c>
      <c r="AU38" s="72">
        <f>IF('[1]Cl Enr. sc (2)'!AU38=0,"",EnrlSC!AU38/'[1]Cl Enr. sc (2)'!AU38)</f>
        <v>1.3734163147366081</v>
      </c>
      <c r="AV38" s="72">
        <f>IF('[1]Cl Enr. sc (2)'!AV38=0,"",EnrlSC!AV38/'[1]Cl Enr. sc (2)'!AV38)</f>
        <v>1.0418505072016402</v>
      </c>
      <c r="AW38" s="72">
        <f>IF('[1]Cl Enr. sc (2)'!AW38=0,"",EnrlSC!AW38/'[1]Cl Enr. sc (2)'!AW38)</f>
        <v>1.0697284428150877</v>
      </c>
      <c r="AX38" s="72">
        <f>IF('[1]Cl Enr. sc (2)'!AX38=0,"",EnrlSC!AX38/'[1]Cl Enr. sc (2)'!AX38)</f>
        <v>1.0552496264134514</v>
      </c>
      <c r="AY38" s="72">
        <f>IF('[1]Cl Enr. sc (2)'!AY38=0,"",EnrlSC!AY38/'[1]Cl Enr. sc (2)'!AY38)</f>
        <v>1.1672008057870158</v>
      </c>
      <c r="AZ38" s="72">
        <f>IF('[1]Cl Enr. sc (2)'!AZ38=0,"",EnrlSC!AZ38/'[1]Cl Enr. sc (2)'!AZ38)</f>
        <v>1.1976110101272397</v>
      </c>
      <c r="BA38" s="72">
        <f>IF('[1]Cl Enr. sc (2)'!BA38=0,"",EnrlSC!BA38/'[1]Cl Enr. sc (2)'!BA38)</f>
        <v>1.1828334964848268</v>
      </c>
      <c r="BB38" s="72">
        <f>IF('[1]Cl Enr. sc (2)'!BB38=0,"",EnrlSC!BB38/'[1]Cl Enr. sc (2)'!BB38)</f>
        <v>1.1901393121462778</v>
      </c>
      <c r="BC38" s="72">
        <f>IF('[1]Cl Enr. sc (2)'!BC38=0,"",EnrlSC!BC38/'[1]Cl Enr. sc (2)'!BC38)</f>
        <v>1.1810068190934617</v>
      </c>
      <c r="BD38" s="72">
        <f>IF('[1]Cl Enr. sc (2)'!BD38=0,"",EnrlSC!BD38/'[1]Cl Enr. sc (2)'!BD38)</f>
        <v>1.1853862212943633</v>
      </c>
      <c r="BE38" s="72">
        <f>IF('[1]Cl Enr. sc (2)'!BE38=0,"",EnrlSC!BE38/'[1]Cl Enr. sc (2)'!BE38)</f>
        <v>1.1776816350887662</v>
      </c>
      <c r="BF38" s="72">
        <f>IF('[1]Cl Enr. sc (2)'!BF38=0,"",EnrlSC!BF38/'[1]Cl Enr. sc (2)'!BF38)</f>
        <v>1.1899186991869919</v>
      </c>
      <c r="BG38" s="72">
        <f>IF('[1]Cl Enr. sc (2)'!BG38=0,"",EnrlSC!BG38/'[1]Cl Enr. sc (2)'!BG38)</f>
        <v>1.1840082624777826</v>
      </c>
      <c r="BH38" s="72">
        <f>IF('[1]Cl Enr. sc (2)'!BH38=0,"",EnrlSC!BH38/'[1]Cl Enr. sc (2)'!BH38)</f>
        <v>1.0557391719971931</v>
      </c>
      <c r="BI38" s="72">
        <f>IF('[1]Cl Enr. sc (2)'!BI38=0,"",EnrlSC!BI38/'[1]Cl Enr. sc (2)'!BI38)</f>
        <v>1.0837190940751475</v>
      </c>
      <c r="BJ38" s="72">
        <f>IF('[1]Cl Enr. sc (2)'!BJ38=0,"",EnrlSC!BJ38/'[1]Cl Enr. sc (2)'!BJ38)</f>
        <v>1.0692983421649869</v>
      </c>
      <c r="BK38" s="72">
        <f>EnrlSC!BK38/'[1]Cl Enr. sc (2)'!BK38</f>
        <v>1.0563499739602709</v>
      </c>
      <c r="BL38" s="72">
        <f>EnrlSC!BL38/'[1]Cl Enr. sc (2)'!BL38</f>
        <v>1.0848407723696942</v>
      </c>
      <c r="BM38" s="72">
        <f>EnrlSC!BM38/'[1]Cl Enr. sc (2)'!BM38</f>
        <v>1.0701791552977031</v>
      </c>
    </row>
    <row r="39" spans="1:65" s="58" customFormat="1" ht="18.75" customHeight="1" x14ac:dyDescent="0.25">
      <c r="A39" s="35">
        <v>34</v>
      </c>
      <c r="B39" s="36" t="s">
        <v>45</v>
      </c>
      <c r="C39" s="72" t="str">
        <f>IF('[1]Cl Enr. sc (2)'!C39=0,"",EnrlSC!C39/'[1]Cl Enr. sc (2)'!C39)</f>
        <v/>
      </c>
      <c r="D39" s="72" t="str">
        <f>IF('[1]Cl Enr. sc (2)'!D39=0,"",EnrlSC!D39/'[1]Cl Enr. sc (2)'!D39)</f>
        <v/>
      </c>
      <c r="E39" s="72" t="str">
        <f>IF('[1]Cl Enr. sc (2)'!E39=0,"",EnrlSC!E39/'[1]Cl Enr. sc (2)'!E39)</f>
        <v/>
      </c>
      <c r="F39" s="72" t="str">
        <f>IF('[1]Cl Enr. sc (2)'!F39=0,"",EnrlSC!F39/'[1]Cl Enr. sc (2)'!F39)</f>
        <v/>
      </c>
      <c r="G39" s="72" t="str">
        <f>IF('[1]Cl Enr. sc (2)'!G39=0,"",EnrlSC!G39/'[1]Cl Enr. sc (2)'!G39)</f>
        <v/>
      </c>
      <c r="H39" s="72" t="str">
        <f>IF('[1]Cl Enr. sc (2)'!H39=0,"",EnrlSC!H39/'[1]Cl Enr. sc (2)'!H39)</f>
        <v/>
      </c>
      <c r="I39" s="72" t="str">
        <f>IF('[1]Cl Enr. sc (2)'!I39=0,"",EnrlSC!I39/'[1]Cl Enr. sc (2)'!I39)</f>
        <v/>
      </c>
      <c r="J39" s="72" t="str">
        <f>IF('[1]Cl Enr. sc (2)'!J39=0,"",EnrlSC!J39/'[1]Cl Enr. sc (2)'!J39)</f>
        <v/>
      </c>
      <c r="K39" s="72" t="str">
        <f>IF('[1]Cl Enr. sc (2)'!K39=0,"",EnrlSC!K39/'[1]Cl Enr. sc (2)'!K39)</f>
        <v/>
      </c>
      <c r="L39" s="72" t="str">
        <f>IF('[1]Cl Enr. sc (2)'!L39=0,"",EnrlSC!L39/'[1]Cl Enr. sc (2)'!L39)</f>
        <v/>
      </c>
      <c r="M39" s="72" t="str">
        <f>IF('[1]Cl Enr. sc (2)'!M39=0,"",EnrlSC!M39/'[1]Cl Enr. sc (2)'!M39)</f>
        <v/>
      </c>
      <c r="N39" s="72" t="str">
        <f>IF('[1]Cl Enr. sc (2)'!N39=0,"",EnrlSC!N39/'[1]Cl Enr. sc (2)'!N39)</f>
        <v/>
      </c>
      <c r="O39" s="72" t="str">
        <f>IF('[1]Cl Enr. sc (2)'!O39=0,"",EnrlSC!O39/'[1]Cl Enr. sc (2)'!O39)</f>
        <v/>
      </c>
      <c r="P39" s="72" t="str">
        <f>IF('[1]Cl Enr. sc (2)'!P39=0,"",EnrlSC!P39/'[1]Cl Enr. sc (2)'!P39)</f>
        <v/>
      </c>
      <c r="Q39" s="72" t="str">
        <f>IF('[1]Cl Enr. sc (2)'!Q39=0,"",EnrlSC!Q39/'[1]Cl Enr. sc (2)'!Q39)</f>
        <v/>
      </c>
      <c r="R39" s="72" t="str">
        <f>IF('[1]Cl Enr. sc (2)'!R39=0,"",EnrlSC!R39/'[1]Cl Enr. sc (2)'!R39)</f>
        <v/>
      </c>
      <c r="S39" s="72" t="str">
        <f>IF('[1]Cl Enr. sc (2)'!S39=0,"",EnrlSC!S39/'[1]Cl Enr. sc (2)'!S39)</f>
        <v/>
      </c>
      <c r="T39" s="72" t="str">
        <f>IF('[1]Cl Enr. sc (2)'!T39=0,"",EnrlSC!T39/'[1]Cl Enr. sc (2)'!T39)</f>
        <v/>
      </c>
      <c r="U39" s="72" t="str">
        <f>IF('[1]Cl Enr. sc (2)'!U39=0,"",EnrlSC!U39/'[1]Cl Enr. sc (2)'!U39)</f>
        <v/>
      </c>
      <c r="V39" s="72" t="str">
        <f>IF('[1]Cl Enr. sc (2)'!V39=0,"",EnrlSC!V39/'[1]Cl Enr. sc (2)'!V39)</f>
        <v/>
      </c>
      <c r="W39" s="72" t="str">
        <f>IF('[1]Cl Enr. sc (2)'!W39=0,"",EnrlSC!W39/'[1]Cl Enr. sc (2)'!W39)</f>
        <v/>
      </c>
      <c r="X39" s="72" t="str">
        <f>IF('[1]Cl Enr. sc (2)'!X39=0,"",EnrlSC!X39/'[1]Cl Enr. sc (2)'!X39)</f>
        <v/>
      </c>
      <c r="Y39" s="72" t="str">
        <f>IF('[1]Cl Enr. sc (2)'!Y39=0,"",EnrlSC!Y39/'[1]Cl Enr. sc (2)'!Y39)</f>
        <v/>
      </c>
      <c r="Z39" s="72" t="str">
        <f>IF('[1]Cl Enr. sc (2)'!Z39=0,"",EnrlSC!Z39/'[1]Cl Enr. sc (2)'!Z39)</f>
        <v/>
      </c>
      <c r="AA39" s="72" t="str">
        <f>IF('[1]Cl Enr. sc (2)'!AA39=0,"",EnrlSC!AA39/'[1]Cl Enr. sc (2)'!AA39)</f>
        <v/>
      </c>
      <c r="AB39" s="72" t="str">
        <f>IF('[1]Cl Enr. sc (2)'!AB39=0,"",EnrlSC!AB39/'[1]Cl Enr. sc (2)'!AB39)</f>
        <v/>
      </c>
      <c r="AC39" s="72" t="str">
        <f>IF('[1]Cl Enr. sc (2)'!AC39=0,"",EnrlSC!AC39/'[1]Cl Enr. sc (2)'!AC39)</f>
        <v/>
      </c>
      <c r="AD39" s="72" t="str">
        <f>IF('[1]Cl Enr. sc (2)'!AD39=0,"",EnrlSC!AD39/'[1]Cl Enr. sc (2)'!AD39)</f>
        <v/>
      </c>
      <c r="AE39" s="72" t="str">
        <f>IF('[1]Cl Enr. sc (2)'!AE39=0,"",EnrlSC!AE39/'[1]Cl Enr. sc (2)'!AE39)</f>
        <v/>
      </c>
      <c r="AF39" s="72" t="str">
        <f>IF('[1]Cl Enr. sc (2)'!AF39=0,"",EnrlSC!AF39/'[1]Cl Enr. sc (2)'!AF39)</f>
        <v/>
      </c>
      <c r="AG39" s="72" t="str">
        <f>IF('[1]Cl Enr. sc (2)'!AG39=0,"",EnrlSC!AG39/'[1]Cl Enr. sc (2)'!AG39)</f>
        <v/>
      </c>
      <c r="AH39" s="72" t="str">
        <f>IF('[1]Cl Enr. sc (2)'!AH39=0,"",EnrlSC!AH39/'[1]Cl Enr. sc (2)'!AH39)</f>
        <v/>
      </c>
      <c r="AI39" s="72" t="str">
        <f>IF('[1]Cl Enr. sc (2)'!AI39=0,"",EnrlSC!AI39/'[1]Cl Enr. sc (2)'!AI39)</f>
        <v/>
      </c>
      <c r="AJ39" s="72" t="str">
        <f>IF('[1]Cl Enr. sc (2)'!AJ39=0,"",EnrlSC!AJ39/'[1]Cl Enr. sc (2)'!AJ39)</f>
        <v/>
      </c>
      <c r="AK39" s="72" t="str">
        <f>IF('[1]Cl Enr. sc (2)'!AK39=0,"",EnrlSC!AK39/'[1]Cl Enr. sc (2)'!AK39)</f>
        <v/>
      </c>
      <c r="AL39" s="72" t="str">
        <f>IF('[1]Cl Enr. sc (2)'!AL39=0,"",EnrlSC!AL39/'[1]Cl Enr. sc (2)'!AL39)</f>
        <v/>
      </c>
      <c r="AM39" s="72" t="str">
        <f>IF('[1]Cl Enr. sc (2)'!AM39=0,"",EnrlSC!AM39/'[1]Cl Enr. sc (2)'!AM39)</f>
        <v/>
      </c>
      <c r="AN39" s="72" t="str">
        <f>IF('[1]Cl Enr. sc (2)'!AN39=0,"",EnrlSC!AN39/'[1]Cl Enr. sc (2)'!AN39)</f>
        <v/>
      </c>
      <c r="AO39" s="72" t="str">
        <f>IF('[1]Cl Enr. sc (2)'!AO39=0,"",EnrlSC!AO39/'[1]Cl Enr. sc (2)'!AO39)</f>
        <v/>
      </c>
      <c r="AP39" s="72" t="str">
        <f>IF('[1]Cl Enr. sc (2)'!AP39=0,"",EnrlSC!AP39/'[1]Cl Enr. sc (2)'!AP39)</f>
        <v/>
      </c>
      <c r="AQ39" s="72" t="str">
        <f>IF('[1]Cl Enr. sc (2)'!AQ39=0,"",EnrlSC!AQ39/'[1]Cl Enr. sc (2)'!AQ39)</f>
        <v/>
      </c>
      <c r="AR39" s="72" t="str">
        <f>IF('[1]Cl Enr. sc (2)'!AR39=0,"",EnrlSC!AR39/'[1]Cl Enr. sc (2)'!AR39)</f>
        <v/>
      </c>
      <c r="AS39" s="72" t="str">
        <f>IF('[1]Cl Enr. sc (2)'!AS39=0,"",EnrlSC!AS39/'[1]Cl Enr. sc (2)'!AS39)</f>
        <v/>
      </c>
      <c r="AT39" s="72" t="str">
        <f>IF('[1]Cl Enr. sc (2)'!AT39=0,"",EnrlSC!AT39/'[1]Cl Enr. sc (2)'!AT39)</f>
        <v/>
      </c>
      <c r="AU39" s="72" t="str">
        <f>IF('[1]Cl Enr. sc (2)'!AU39=0,"",EnrlSC!AU39/'[1]Cl Enr. sc (2)'!AU39)</f>
        <v/>
      </c>
      <c r="AV39" s="72" t="str">
        <f>IF('[1]Cl Enr. sc (2)'!AV39=0,"",EnrlSC!AV39/'[1]Cl Enr. sc (2)'!AV39)</f>
        <v/>
      </c>
      <c r="AW39" s="72" t="str">
        <f>IF('[1]Cl Enr. sc (2)'!AW39=0,"",EnrlSC!AW39/'[1]Cl Enr. sc (2)'!AW39)</f>
        <v/>
      </c>
      <c r="AX39" s="72" t="str">
        <f>IF('[1]Cl Enr. sc (2)'!AX39=0,"",EnrlSC!AX39/'[1]Cl Enr. sc (2)'!AX39)</f>
        <v/>
      </c>
      <c r="AY39" s="72" t="str">
        <f>IF('[1]Cl Enr. sc (2)'!AY39=0,"",EnrlSC!AY39/'[1]Cl Enr. sc (2)'!AY39)</f>
        <v/>
      </c>
      <c r="AZ39" s="72" t="str">
        <f>IF('[1]Cl Enr. sc (2)'!AZ39=0,"",EnrlSC!AZ39/'[1]Cl Enr. sc (2)'!AZ39)</f>
        <v/>
      </c>
      <c r="BA39" s="72" t="str">
        <f>IF('[1]Cl Enr. sc (2)'!BA39=0,"",EnrlSC!BA39/'[1]Cl Enr. sc (2)'!BA39)</f>
        <v/>
      </c>
      <c r="BB39" s="72" t="str">
        <f>IF('[1]Cl Enr. sc (2)'!BB39=0,"",EnrlSC!BB39/'[1]Cl Enr. sc (2)'!BB39)</f>
        <v/>
      </c>
      <c r="BC39" s="72" t="str">
        <f>IF('[1]Cl Enr. sc (2)'!BC39=0,"",EnrlSC!BC39/'[1]Cl Enr. sc (2)'!BC39)</f>
        <v/>
      </c>
      <c r="BD39" s="72" t="str">
        <f>IF('[1]Cl Enr. sc (2)'!BD39=0,"",EnrlSC!BD39/'[1]Cl Enr. sc (2)'!BD39)</f>
        <v/>
      </c>
      <c r="BE39" s="72" t="str">
        <f>IF('[1]Cl Enr. sc (2)'!BE39=0,"",EnrlSC!BE39/'[1]Cl Enr. sc (2)'!BE39)</f>
        <v/>
      </c>
      <c r="BF39" s="72" t="str">
        <f>IF('[1]Cl Enr. sc (2)'!BF39=0,"",EnrlSC!BF39/'[1]Cl Enr. sc (2)'!BF39)</f>
        <v/>
      </c>
      <c r="BG39" s="72" t="str">
        <f>IF('[1]Cl Enr. sc (2)'!BG39=0,"",EnrlSC!BG39/'[1]Cl Enr. sc (2)'!BG39)</f>
        <v/>
      </c>
      <c r="BH39" s="72" t="str">
        <f>IF('[1]Cl Enr. sc (2)'!BH39=0,"",EnrlSC!BH39/'[1]Cl Enr. sc (2)'!BH39)</f>
        <v/>
      </c>
      <c r="BI39" s="72" t="str">
        <f>IF('[1]Cl Enr. sc (2)'!BI39=0,"",EnrlSC!BI39/'[1]Cl Enr. sc (2)'!BI39)</f>
        <v/>
      </c>
      <c r="BJ39" s="72" t="str">
        <f>IF('[1]Cl Enr. sc (2)'!BJ39=0,"",EnrlSC!BJ39/'[1]Cl Enr. sc (2)'!BJ39)</f>
        <v/>
      </c>
      <c r="BK39" s="72" t="e">
        <f>EnrlSC!BK39/'[1]Cl Enr. sc (2)'!BK39</f>
        <v>#DIV/0!</v>
      </c>
      <c r="BL39" s="72" t="e">
        <f>EnrlSC!BL39/'[1]Cl Enr. sc (2)'!BL39</f>
        <v>#DIV/0!</v>
      </c>
      <c r="BM39" s="72" t="e">
        <f>EnrlSC!BM39/'[1]Cl Enr. sc (2)'!BM39</f>
        <v>#DIV/0!</v>
      </c>
    </row>
    <row r="40" spans="1:65" s="58" customFormat="1" ht="18.75" customHeight="1" x14ac:dyDescent="0.25">
      <c r="A40" s="35">
        <v>35</v>
      </c>
      <c r="B40" s="36" t="s">
        <v>46</v>
      </c>
      <c r="C40" s="72">
        <f>IF('[1]Cl Enr. sc (2)'!C40=0,"",EnrlSC!C40/'[1]Cl Enr. sc (2)'!C40)</f>
        <v>1.0572297484102848</v>
      </c>
      <c r="D40" s="72">
        <f>IF('[1]Cl Enr. sc (2)'!D40=0,"",EnrlSC!D40/'[1]Cl Enr. sc (2)'!D40)</f>
        <v>1.0008733624454149</v>
      </c>
      <c r="E40" s="72">
        <f>IF('[1]Cl Enr. sc (2)'!E40=0,"",EnrlSC!E40/'[1]Cl Enr. sc (2)'!E40)</f>
        <v>1.0297787861599546</v>
      </c>
      <c r="F40" s="72">
        <f>IF('[1]Cl Enr. sc (2)'!F40=0,"",EnrlSC!F40/'[1]Cl Enr. sc (2)'!F40)</f>
        <v>1.0490584737363726</v>
      </c>
      <c r="G40" s="72">
        <f>IF('[1]Cl Enr. sc (2)'!G40=0,"",EnrlSC!G40/'[1]Cl Enr. sc (2)'!G40)</f>
        <v>0.99165439371624942</v>
      </c>
      <c r="H40" s="72">
        <f>IF('[1]Cl Enr. sc (2)'!H40=0,"",EnrlSC!H40/'[1]Cl Enr. sc (2)'!H40)</f>
        <v>1.0202219482120838</v>
      </c>
      <c r="I40" s="72">
        <f>IF('[1]Cl Enr. sc (2)'!I40=0,"",EnrlSC!I40/'[1]Cl Enr. sc (2)'!I40)</f>
        <v>0.9544600938967136</v>
      </c>
      <c r="J40" s="72">
        <f>IF('[1]Cl Enr. sc (2)'!J40=0,"",EnrlSC!J40/'[1]Cl Enr. sc (2)'!J40)</f>
        <v>1.0139026812313803</v>
      </c>
      <c r="K40" s="72">
        <f>IF('[1]Cl Enr. sc (2)'!K40=0,"",EnrlSC!K40/'[1]Cl Enr. sc (2)'!K40)</f>
        <v>0.9833494208494209</v>
      </c>
      <c r="L40" s="72">
        <f>IF('[1]Cl Enr. sc (2)'!L40=0,"",EnrlSC!L40/'[1]Cl Enr. sc (2)'!L40)</f>
        <v>1.0407776197249881</v>
      </c>
      <c r="M40" s="72">
        <f>IF('[1]Cl Enr. sc (2)'!M40=0,"",EnrlSC!M40/'[1]Cl Enr. sc (2)'!M40)</f>
        <v>1.0049188391539596</v>
      </c>
      <c r="N40" s="72">
        <f>IF('[1]Cl Enr. sc (2)'!N40=0,"",EnrlSC!N40/'[1]Cl Enr. sc (2)'!N40)</f>
        <v>1.0231772090777402</v>
      </c>
      <c r="O40" s="72">
        <f>IF('[1]Cl Enr. sc (2)'!O40=0,"",EnrlSC!O40/'[1]Cl Enr. sc (2)'!O40)</f>
        <v>1.0357313006193425</v>
      </c>
      <c r="P40" s="72">
        <f>IF('[1]Cl Enr. sc (2)'!P40=0,"",EnrlSC!P40/'[1]Cl Enr. sc (2)'!P40)</f>
        <v>1</v>
      </c>
      <c r="Q40" s="72">
        <f>IF('[1]Cl Enr. sc (2)'!Q40=0,"",EnrlSC!Q40/'[1]Cl Enr. sc (2)'!Q40)</f>
        <v>1.0180418571084917</v>
      </c>
      <c r="R40" s="72">
        <f>IF('[1]Cl Enr. sc (2)'!R40=0,"",EnrlSC!R40/'[1]Cl Enr. sc (2)'!R40)</f>
        <v>0.94143549097313961</v>
      </c>
      <c r="S40" s="72">
        <f>IF('[1]Cl Enr. sc (2)'!S40=0,"",EnrlSC!S40/'[1]Cl Enr. sc (2)'!S40)</f>
        <v>0.9347730277655355</v>
      </c>
      <c r="T40" s="72">
        <f>IF('[1]Cl Enr. sc (2)'!T40=0,"",EnrlSC!T40/'[1]Cl Enr. sc (2)'!T40)</f>
        <v>0.93810572687224669</v>
      </c>
      <c r="U40" s="72">
        <f>IF('[1]Cl Enr. sc (2)'!U40=0,"",EnrlSC!U40/'[1]Cl Enr. sc (2)'!U40)</f>
        <v>1.0028229980239014</v>
      </c>
      <c r="V40" s="72">
        <f>IF('[1]Cl Enr. sc (2)'!V40=0,"",EnrlSC!V40/'[1]Cl Enr. sc (2)'!V40)</f>
        <v>0.98780136394198448</v>
      </c>
      <c r="W40" s="72">
        <f>IF('[1]Cl Enr. sc (2)'!W40=0,"",EnrlSC!W40/'[1]Cl Enr. sc (2)'!W40)</f>
        <v>0.99538929556041444</v>
      </c>
      <c r="X40" s="72">
        <f>IF('[1]Cl Enr. sc (2)'!X40=0,"",EnrlSC!X40/'[1]Cl Enr. sc (2)'!X40)</f>
        <v>1.0167014613778707</v>
      </c>
      <c r="Y40" s="72">
        <f>IF('[1]Cl Enr. sc (2)'!Y40=0,"",EnrlSC!Y40/'[1]Cl Enr. sc (2)'!Y40)</f>
        <v>1.0253558718861211</v>
      </c>
      <c r="Z40" s="72">
        <f>IF('[1]Cl Enr. sc (2)'!Z40=0,"",EnrlSC!Z40/'[1]Cl Enr. sc (2)'!Z40)</f>
        <v>1.02089166487185</v>
      </c>
      <c r="AA40" s="72">
        <f>IF('[1]Cl Enr. sc (2)'!AA40=0,"",EnrlSC!AA40/'[1]Cl Enr. sc (2)'!AA40)</f>
        <v>1.0818141396176078</v>
      </c>
      <c r="AB40" s="72">
        <f>IF('[1]Cl Enr. sc (2)'!AB40=0,"",EnrlSC!AB40/'[1]Cl Enr. sc (2)'!AB40)</f>
        <v>1.0004448398576513</v>
      </c>
      <c r="AC40" s="72">
        <f>IF('[1]Cl Enr. sc (2)'!AC40=0,"",EnrlSC!AC40/'[1]Cl Enr. sc (2)'!AC40)</f>
        <v>1.0411385368023127</v>
      </c>
      <c r="AD40" s="72">
        <f>IF('[1]Cl Enr. sc (2)'!AD40=0,"",EnrlSC!AD40/'[1]Cl Enr. sc (2)'!AD40)</f>
        <v>1.0543130990415335</v>
      </c>
      <c r="AE40" s="72">
        <f>IF('[1]Cl Enr. sc (2)'!AE40=0,"",EnrlSC!AE40/'[1]Cl Enr. sc (2)'!AE40)</f>
        <v>1.0059935454126325</v>
      </c>
      <c r="AF40" s="72">
        <f>IF('[1]Cl Enr. sc (2)'!AF40=0,"",EnrlSC!AF40/'[1]Cl Enr. sc (2)'!AF40)</f>
        <v>1.0302752293577981</v>
      </c>
      <c r="AG40" s="72">
        <f>IF('[1]Cl Enr. sc (2)'!AG40=0,"",EnrlSC!AG40/'[1]Cl Enr. sc (2)'!AG40)</f>
        <v>1.0501828822238479</v>
      </c>
      <c r="AH40" s="72">
        <f>IF('[1]Cl Enr. sc (2)'!AH40=0,"",EnrlSC!AH40/'[1]Cl Enr. sc (2)'!AH40)</f>
        <v>1.0106526631657915</v>
      </c>
      <c r="AI40" s="72">
        <f>IF('[1]Cl Enr. sc (2)'!AI40=0,"",EnrlSC!AI40/'[1]Cl Enr. sc (2)'!AI40)</f>
        <v>1.0306666666666666</v>
      </c>
      <c r="AJ40" s="72">
        <f>IF('[1]Cl Enr. sc (2)'!AJ40=0,"",EnrlSC!AJ40/'[1]Cl Enr. sc (2)'!AJ40)</f>
        <v>1.0213606688809986</v>
      </c>
      <c r="AK40" s="72">
        <f>IF('[1]Cl Enr. sc (2)'!AK40=0,"",EnrlSC!AK40/'[1]Cl Enr. sc (2)'!AK40)</f>
        <v>0.99672054345279926</v>
      </c>
      <c r="AL40" s="72">
        <f>IF('[1]Cl Enr. sc (2)'!AL40=0,"",EnrlSC!AL40/'[1]Cl Enr. sc (2)'!AL40)</f>
        <v>1.0091782963692164</v>
      </c>
      <c r="AM40" s="72">
        <f>IF('[1]Cl Enr. sc (2)'!AM40=0,"",EnrlSC!AM40/'[1]Cl Enr. sc (2)'!AM40)</f>
        <v>1.1880776340110906</v>
      </c>
      <c r="AN40" s="72">
        <f>IF('[1]Cl Enr. sc (2)'!AN40=0,"",EnrlSC!AN40/'[1]Cl Enr. sc (2)'!AN40)</f>
        <v>1.0716240875912408</v>
      </c>
      <c r="AO40" s="72">
        <f>IF('[1]Cl Enr. sc (2)'!AO40=0,"",EnrlSC!AO40/'[1]Cl Enr. sc (2)'!AO40)</f>
        <v>1.1294765840220387</v>
      </c>
      <c r="AP40" s="72">
        <f>IF('[1]Cl Enr. sc (2)'!AP40=0,"",EnrlSC!AP40/'[1]Cl Enr. sc (2)'!AP40)</f>
        <v>1.1193820224719102</v>
      </c>
      <c r="AQ40" s="72">
        <f>IF('[1]Cl Enr. sc (2)'!AQ40=0,"",EnrlSC!AQ40/'[1]Cl Enr. sc (2)'!AQ40)</f>
        <v>1.0338479809976246</v>
      </c>
      <c r="AR40" s="72">
        <f>IF('[1]Cl Enr. sc (2)'!AR40=0,"",EnrlSC!AR40/'[1]Cl Enr. sc (2)'!AR40)</f>
        <v>1.0730373230373231</v>
      </c>
      <c r="AS40" s="72">
        <f>IF('[1]Cl Enr. sc (2)'!AS40=0,"",EnrlSC!AS40/'[1]Cl Enr. sc (2)'!AS40)</f>
        <v>1.160813823857302</v>
      </c>
      <c r="AT40" s="72">
        <f>IF('[1]Cl Enr. sc (2)'!AT40=0,"",EnrlSC!AT40/'[1]Cl Enr. sc (2)'!AT40)</f>
        <v>1.0552115583075334</v>
      </c>
      <c r="AU40" s="72">
        <f>IF('[1]Cl Enr. sc (2)'!AU40=0,"",EnrlSC!AU40/'[1]Cl Enr. sc (2)'!AU40)</f>
        <v>1.1059753483386925</v>
      </c>
      <c r="AV40" s="72">
        <f>IF('[1]Cl Enr. sc (2)'!AV40=0,"",EnrlSC!AV40/'[1]Cl Enr. sc (2)'!AV40)</f>
        <v>1.0451306413301662</v>
      </c>
      <c r="AW40" s="72">
        <f>IF('[1]Cl Enr. sc (2)'!AW40=0,"",EnrlSC!AW40/'[1]Cl Enr. sc (2)'!AW40)</f>
        <v>1.0075410462008401</v>
      </c>
      <c r="AX40" s="72">
        <f>IF('[1]Cl Enr. sc (2)'!AX40=0,"",EnrlSC!AX40/'[1]Cl Enr. sc (2)'!AX40)</f>
        <v>1.0263796962049425</v>
      </c>
      <c r="AY40" s="72">
        <f>IF('[1]Cl Enr. sc (2)'!AY40=0,"",EnrlSC!AY40/'[1]Cl Enr. sc (2)'!AY40)</f>
        <v>0.99530956848030017</v>
      </c>
      <c r="AZ40" s="72">
        <f>IF('[1]Cl Enr. sc (2)'!AZ40=0,"",EnrlSC!AZ40/'[1]Cl Enr. sc (2)'!AZ40)</f>
        <v>1.0894378194207837</v>
      </c>
      <c r="BA40" s="72">
        <f>IF('[1]Cl Enr. sc (2)'!BA40=0,"",EnrlSC!BA40/'[1]Cl Enr. sc (2)'!BA40)</f>
        <v>1.0446428571428572</v>
      </c>
      <c r="BB40" s="72">
        <f>IF('[1]Cl Enr. sc (2)'!BB40=0,"",EnrlSC!BB40/'[1]Cl Enr. sc (2)'!BB40)</f>
        <v>0.90427698574338089</v>
      </c>
      <c r="BC40" s="72">
        <f>IF('[1]Cl Enr. sc (2)'!BC40=0,"",EnrlSC!BC40/'[1]Cl Enr. sc (2)'!BC40)</f>
        <v>0.89819376026272579</v>
      </c>
      <c r="BD40" s="72">
        <f>IF('[1]Cl Enr. sc (2)'!BD40=0,"",EnrlSC!BD40/'[1]Cl Enr. sc (2)'!BD40)</f>
        <v>0.90090909090909088</v>
      </c>
      <c r="BE40" s="72">
        <f>IF('[1]Cl Enr. sc (2)'!BE40=0,"",EnrlSC!BE40/'[1]Cl Enr. sc (2)'!BE40)</f>
        <v>0.95166015625</v>
      </c>
      <c r="BF40" s="72">
        <f>IF('[1]Cl Enr. sc (2)'!BF40=0,"",EnrlSC!BF40/'[1]Cl Enr. sc (2)'!BF40)</f>
        <v>0.992056856187291</v>
      </c>
      <c r="BG40" s="72">
        <f>IF('[1]Cl Enr. sc (2)'!BG40=0,"",EnrlSC!BG40/'[1]Cl Enr. sc (2)'!BG40)</f>
        <v>0.97342342342342347</v>
      </c>
      <c r="BH40" s="72">
        <f>IF('[1]Cl Enr. sc (2)'!BH40=0,"",EnrlSC!BH40/'[1]Cl Enr. sc (2)'!BH40)</f>
        <v>1.0368430167114036</v>
      </c>
      <c r="BI40" s="72">
        <f>IF('[1]Cl Enr. sc (2)'!BI40=0,"",EnrlSC!BI40/'[1]Cl Enr. sc (2)'!BI40)</f>
        <v>1.0059544208361892</v>
      </c>
      <c r="BJ40" s="72">
        <f>IF('[1]Cl Enr. sc (2)'!BJ40=0,"",EnrlSC!BJ40/'[1]Cl Enr. sc (2)'!BJ40)</f>
        <v>1.0213169114163902</v>
      </c>
      <c r="BK40" s="72">
        <f>EnrlSC!BK40/'[1]Cl Enr. sc (2)'!BK40</f>
        <v>1.0396032191652629</v>
      </c>
      <c r="BL40" s="72">
        <f>EnrlSC!BL40/'[1]Cl Enr. sc (2)'!BL40</f>
        <v>1.0053026625340753</v>
      </c>
      <c r="BM40" s="72">
        <f>EnrlSC!BM40/'[1]Cl Enr. sc (2)'!BM40</f>
        <v>1.0224324223277377</v>
      </c>
    </row>
    <row r="41" spans="1:65" s="71" customFormat="1" ht="18" customHeight="1" x14ac:dyDescent="0.25">
      <c r="A41" s="271" t="s">
        <v>47</v>
      </c>
      <c r="B41" s="271"/>
      <c r="C41" s="72">
        <f>IF('[1]Cl Enr. sc (2)'!C41=0,"",EnrlSC!C41/'[1]Cl Enr. sc (2)'!C41)</f>
        <v>1.2566999270650672</v>
      </c>
      <c r="D41" s="72">
        <f>IF('[1]Cl Enr. sc (2)'!D41=0,"",EnrlSC!D41/'[1]Cl Enr. sc (2)'!D41)</f>
        <v>1.2169314354143193</v>
      </c>
      <c r="E41" s="72">
        <f>IF('[1]Cl Enr. sc (2)'!E41=0,"",EnrlSC!E41/'[1]Cl Enr. sc (2)'!E41)</f>
        <v>1.2381201735190523</v>
      </c>
      <c r="F41" s="72">
        <f>IF('[1]Cl Enr. sc (2)'!F41=0,"",EnrlSC!F41/'[1]Cl Enr. sc (2)'!F41)</f>
        <v>0.98106657205581838</v>
      </c>
      <c r="G41" s="72">
        <f>IF('[1]Cl Enr. sc (2)'!G41=0,"",EnrlSC!G41/'[1]Cl Enr. sc (2)'!G41)</f>
        <v>0.98517409141266044</v>
      </c>
      <c r="H41" s="72">
        <f>IF('[1]Cl Enr. sc (2)'!H41=0,"",EnrlSC!H41/'[1]Cl Enr. sc (2)'!H41)</f>
        <v>0.98302464531578149</v>
      </c>
      <c r="I41" s="72">
        <f>IF('[1]Cl Enr. sc (2)'!I41=0,"",EnrlSC!I41/'[1]Cl Enr. sc (2)'!I41)</f>
        <v>1.0225526913646894</v>
      </c>
      <c r="J41" s="72">
        <f>IF('[1]Cl Enr. sc (2)'!J41=0,"",EnrlSC!J41/'[1]Cl Enr. sc (2)'!J41)</f>
        <v>1.0143853005674066</v>
      </c>
      <c r="K41" s="72">
        <f>IF('[1]Cl Enr. sc (2)'!K41=0,"",EnrlSC!K41/'[1]Cl Enr. sc (2)'!K41)</f>
        <v>1.0186289636447408</v>
      </c>
      <c r="L41" s="72">
        <f>IF('[1]Cl Enr. sc (2)'!L41=0,"",EnrlSC!L41/'[1]Cl Enr. sc (2)'!L41)</f>
        <v>1.021617202634354</v>
      </c>
      <c r="M41" s="72">
        <f>IF('[1]Cl Enr. sc (2)'!M41=0,"",EnrlSC!M41/'[1]Cl Enr. sc (2)'!M41)</f>
        <v>1.0193859125308389</v>
      </c>
      <c r="N41" s="72">
        <f>IF('[1]Cl Enr. sc (2)'!N41=0,"",EnrlSC!N41/'[1]Cl Enr. sc (2)'!N41)</f>
        <v>1.020545792168986</v>
      </c>
      <c r="O41" s="72">
        <f>IF('[1]Cl Enr. sc (2)'!O41=0,"",EnrlSC!O41/'[1]Cl Enr. sc (2)'!O41)</f>
        <v>1.0285256339406801</v>
      </c>
      <c r="P41" s="72">
        <f>IF('[1]Cl Enr. sc (2)'!P41=0,"",EnrlSC!P41/'[1]Cl Enr. sc (2)'!P41)</f>
        <v>1.0258607183136159</v>
      </c>
      <c r="Q41" s="72">
        <f>IF('[1]Cl Enr. sc (2)'!Q41=0,"",EnrlSC!Q41/'[1]Cl Enr. sc (2)'!Q41)</f>
        <v>1.0272463416266946</v>
      </c>
      <c r="R41" s="72">
        <f>IF('[1]Cl Enr. sc (2)'!R41=0,"",EnrlSC!R41/'[1]Cl Enr. sc (2)'!R41)</f>
        <v>1.0491216862023582</v>
      </c>
      <c r="S41" s="72">
        <f>IF('[1]Cl Enr. sc (2)'!S41=0,"",EnrlSC!S41/'[1]Cl Enr. sc (2)'!S41)</f>
        <v>1.0449813171309965</v>
      </c>
      <c r="T41" s="72">
        <f>IF('[1]Cl Enr. sc (2)'!T41=0,"",EnrlSC!T41/'[1]Cl Enr. sc (2)'!T41)</f>
        <v>1.0471319456207515</v>
      </c>
      <c r="U41" s="72">
        <f>IF('[1]Cl Enr. sc (2)'!U41=0,"",EnrlSC!U41/'[1]Cl Enr. sc (2)'!U41)</f>
        <v>1.0183923996901736</v>
      </c>
      <c r="V41" s="72">
        <f>IF('[1]Cl Enr. sc (2)'!V41=0,"",EnrlSC!V41/'[1]Cl Enr. sc (2)'!V41)</f>
        <v>1.0161134127846001</v>
      </c>
      <c r="W41" s="72">
        <f>IF('[1]Cl Enr. sc (2)'!W41=0,"",EnrlSC!W41/'[1]Cl Enr. sc (2)'!W41)</f>
        <v>1.0172997131308896</v>
      </c>
      <c r="X41" s="72">
        <f>IF('[1]Cl Enr. sc (2)'!X41=0,"",EnrlSC!X41/'[1]Cl Enr. sc (2)'!X41)</f>
        <v>1.0215155586529965</v>
      </c>
      <c r="Y41" s="72">
        <f>IF('[1]Cl Enr. sc (2)'!Y41=0,"",EnrlSC!Y41/'[1]Cl Enr. sc (2)'!Y41)</f>
        <v>1.0344894369911695</v>
      </c>
      <c r="Z41" s="72">
        <f>IF('[1]Cl Enr. sc (2)'!Z41=0,"",EnrlSC!Z41/'[1]Cl Enr. sc (2)'!Z41)</f>
        <v>1.0276081849000462</v>
      </c>
      <c r="AA41" s="72">
        <f>IF('[1]Cl Enr. sc (2)'!AA41=0,"",EnrlSC!AA41/'[1]Cl Enr. sc (2)'!AA41)</f>
        <v>1.0175567448020895</v>
      </c>
      <c r="AB41" s="72">
        <f>IF('[1]Cl Enr. sc (2)'!AB41=0,"",EnrlSC!AB41/'[1]Cl Enr. sc (2)'!AB41)</f>
        <v>1.0477062259581138</v>
      </c>
      <c r="AC41" s="72">
        <f>IF('[1]Cl Enr. sc (2)'!AC41=0,"",EnrlSC!AC41/'[1]Cl Enr. sc (2)'!AC41)</f>
        <v>1.031573520677725</v>
      </c>
      <c r="AD41" s="72">
        <f>IF('[1]Cl Enr. sc (2)'!AD41=0,"",EnrlSC!AD41/'[1]Cl Enr. sc (2)'!AD41)</f>
        <v>1.0469525347876363</v>
      </c>
      <c r="AE41" s="72">
        <f>IF('[1]Cl Enr. sc (2)'!AE41=0,"",EnrlSC!AE41/'[1]Cl Enr. sc (2)'!AE41)</f>
        <v>1.0516265726588736</v>
      </c>
      <c r="AF41" s="72">
        <f>IF('[1]Cl Enr. sc (2)'!AF41=0,"",EnrlSC!AF41/'[1]Cl Enr. sc (2)'!AF41)</f>
        <v>1.0491322098920934</v>
      </c>
      <c r="AG41" s="72">
        <f>IF('[1]Cl Enr. sc (2)'!AG41=0,"",EnrlSC!AG41/'[1]Cl Enr. sc (2)'!AG41)</f>
        <v>1.0280131814998679</v>
      </c>
      <c r="AH41" s="72">
        <f>IF('[1]Cl Enr. sc (2)'!AH41=0,"",EnrlSC!AH41/'[1]Cl Enr. sc (2)'!AH41)</f>
        <v>1.0441120006407125</v>
      </c>
      <c r="AI41" s="72">
        <f>IF('[1]Cl Enr. sc (2)'!AI41=0,"",EnrlSC!AI41/'[1]Cl Enr. sc (2)'!AI41)</f>
        <v>1.035532018100729</v>
      </c>
      <c r="AJ41" s="72">
        <f>IF('[1]Cl Enr. sc (2)'!AJ41=0,"",EnrlSC!AJ41/'[1]Cl Enr. sc (2)'!AJ41)</f>
        <v>1.021246966716876</v>
      </c>
      <c r="AK41" s="72">
        <f>IF('[1]Cl Enr. sc (2)'!AK41=0,"",EnrlSC!AK41/'[1]Cl Enr. sc (2)'!AK41)</f>
        <v>1.0241327300150829</v>
      </c>
      <c r="AL41" s="72">
        <f>IF('[1]Cl Enr. sc (2)'!AL41=0,"",EnrlSC!AL41/'[1]Cl Enr. sc (2)'!AL41)</f>
        <v>1.0226201213394721</v>
      </c>
      <c r="AM41" s="72">
        <f>IF('[1]Cl Enr. sc (2)'!AM41=0,"",EnrlSC!AM41/'[1]Cl Enr. sc (2)'!AM41)</f>
        <v>1.0344123254215223</v>
      </c>
      <c r="AN41" s="72">
        <f>IF('[1]Cl Enr. sc (2)'!AN41=0,"",EnrlSC!AN41/'[1]Cl Enr. sc (2)'!AN41)</f>
        <v>1.0632463693812315</v>
      </c>
      <c r="AO41" s="72">
        <f>IF('[1]Cl Enr. sc (2)'!AO41=0,"",EnrlSC!AO41/'[1]Cl Enr. sc (2)'!AO41)</f>
        <v>1.0471967216615428</v>
      </c>
      <c r="AP41" s="72">
        <f>IF('[1]Cl Enr. sc (2)'!AP41=0,"",EnrlSC!AP41/'[1]Cl Enr. sc (2)'!AP41)</f>
        <v>1.0335558407494672</v>
      </c>
      <c r="AQ41" s="72">
        <f>IF('[1]Cl Enr. sc (2)'!AQ41=0,"",EnrlSC!AQ41/'[1]Cl Enr. sc (2)'!AQ41)</f>
        <v>1.0685419002583727</v>
      </c>
      <c r="AR41" s="72">
        <f>IF('[1]Cl Enr. sc (2)'!AR41=0,"",EnrlSC!AR41/'[1]Cl Enr. sc (2)'!AR41)</f>
        <v>1.0488611312307619</v>
      </c>
      <c r="AS41" s="72">
        <f>IF('[1]Cl Enr. sc (2)'!AS41=0,"",EnrlSC!AS41/'[1]Cl Enr. sc (2)'!AS41)</f>
        <v>1.0340110883844289</v>
      </c>
      <c r="AT41" s="72">
        <f>IF('[1]Cl Enr. sc (2)'!AT41=0,"",EnrlSC!AT41/'[1]Cl Enr. sc (2)'!AT41)</f>
        <v>1.0656955670878328</v>
      </c>
      <c r="AU41" s="72">
        <f>IF('[1]Cl Enr. sc (2)'!AU41=0,"",EnrlSC!AU41/'[1]Cl Enr. sc (2)'!AU41)</f>
        <v>1.047972070994073</v>
      </c>
      <c r="AV41" s="72">
        <f>IF('[1]Cl Enr. sc (2)'!AV41=0,"",EnrlSC!AV41/'[1]Cl Enr. sc (2)'!AV41)</f>
        <v>1.0229616688576308</v>
      </c>
      <c r="AW41" s="72">
        <f>IF('[1]Cl Enr. sc (2)'!AW41=0,"",EnrlSC!AW41/'[1]Cl Enr. sc (2)'!AW41)</f>
        <v>1.0290651978230561</v>
      </c>
      <c r="AX41" s="72">
        <f>IF('[1]Cl Enr. sc (2)'!AX41=0,"",EnrlSC!AX41/'[1]Cl Enr. sc (2)'!AX41)</f>
        <v>1.0258386722849906</v>
      </c>
      <c r="AY41" s="72">
        <f>IF('[1]Cl Enr. sc (2)'!AY41=0,"",EnrlSC!AY41/'[1]Cl Enr. sc (2)'!AY41)</f>
        <v>1.0805183128709503</v>
      </c>
      <c r="AZ41" s="72">
        <f>IF('[1]Cl Enr. sc (2)'!AZ41=0,"",EnrlSC!AZ41/'[1]Cl Enr. sc (2)'!AZ41)</f>
        <v>1.1019305852017012</v>
      </c>
      <c r="BA41" s="72">
        <f>IF('[1]Cl Enr. sc (2)'!BA41=0,"",EnrlSC!BA41/'[1]Cl Enr. sc (2)'!BA41)</f>
        <v>1.0898069055564614</v>
      </c>
      <c r="BB41" s="72">
        <f>IF('[1]Cl Enr. sc (2)'!BB41=0,"",EnrlSC!BB41/'[1]Cl Enr. sc (2)'!BB41)</f>
        <v>1.0813437497023279</v>
      </c>
      <c r="BC41" s="72">
        <f>IF('[1]Cl Enr. sc (2)'!BC41=0,"",EnrlSC!BC41/'[1]Cl Enr. sc (2)'!BC41)</f>
        <v>1.0921209531830844</v>
      </c>
      <c r="BD41" s="72">
        <f>IF('[1]Cl Enr. sc (2)'!BD41=0,"",EnrlSC!BD41/'[1]Cl Enr. sc (2)'!BD41)</f>
        <v>1.0860566048426987</v>
      </c>
      <c r="BE41" s="72">
        <f>IF('[1]Cl Enr. sc (2)'!BE41=0,"",EnrlSC!BE41/'[1]Cl Enr. sc (2)'!BE41)</f>
        <v>1.0809076694370201</v>
      </c>
      <c r="BF41" s="72">
        <f>IF('[1]Cl Enr. sc (2)'!BF41=0,"",EnrlSC!BF41/'[1]Cl Enr. sc (2)'!BF41)</f>
        <v>1.0972685808154063</v>
      </c>
      <c r="BG41" s="72">
        <f>IF('[1]Cl Enr. sc (2)'!BG41=0,"",EnrlSC!BG41/'[1]Cl Enr. sc (2)'!BG41)</f>
        <v>1.0880321002229665</v>
      </c>
      <c r="BH41" s="72">
        <f>IF('[1]Cl Enr. sc (2)'!BH41=0,"",EnrlSC!BH41/'[1]Cl Enr. sc (2)'!BH41)</f>
        <v>1.0266934424260887</v>
      </c>
      <c r="BI41" s="72">
        <f>IF('[1]Cl Enr. sc (2)'!BI41=0,"",EnrlSC!BI41/'[1]Cl Enr. sc (2)'!BI41)</f>
        <v>1.0328980950802931</v>
      </c>
      <c r="BJ41" s="72">
        <f>IF('[1]Cl Enr. sc (2)'!BJ41=0,"",EnrlSC!BJ41/'[1]Cl Enr. sc (2)'!BJ41)</f>
        <v>1.0296046196127988</v>
      </c>
      <c r="BK41" s="72">
        <f>EnrlSC!BK41/'[1]Cl Enr. sc (2)'!BK41</f>
        <v>1.0303118101337552</v>
      </c>
      <c r="BL41" s="72">
        <f>EnrlSC!BL41/'[1]Cl Enr. sc (2)'!BL41</f>
        <v>1.0357704909746273</v>
      </c>
      <c r="BM41" s="72">
        <f>EnrlSC!BM41/'[1]Cl Enr. sc (2)'!BM41</f>
        <v>1.032872812189793</v>
      </c>
    </row>
    <row r="42" spans="1:65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  <c r="AA42" s="43"/>
      <c r="AB42" s="43"/>
      <c r="AC42" s="44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  <c r="AS42" s="43"/>
      <c r="AT42" s="43"/>
      <c r="AU42" s="44"/>
      <c r="AV42" s="43"/>
      <c r="AW42" s="43"/>
      <c r="AX42" s="44"/>
      <c r="AY42" s="43"/>
      <c r="AZ42" s="43"/>
      <c r="BA42" s="45"/>
      <c r="BB42" s="46"/>
      <c r="BC42" s="46"/>
      <c r="BD42" s="45"/>
      <c r="BE42" s="46"/>
      <c r="BF42" s="46"/>
      <c r="BG42" s="45"/>
      <c r="BH42" s="46"/>
      <c r="BI42" s="46"/>
      <c r="BJ42" s="45"/>
      <c r="BK42" s="46"/>
      <c r="BL42" s="46"/>
      <c r="BM42" s="45"/>
    </row>
    <row r="43" spans="1:65" x14ac:dyDescent="0.25">
      <c r="V43" s="65"/>
      <c r="AE43" s="63"/>
      <c r="AS43" s="65"/>
      <c r="AT43" s="65"/>
      <c r="AU43" s="65"/>
      <c r="AV43" s="65"/>
      <c r="AW43" s="65"/>
      <c r="AX43" s="65"/>
      <c r="BE43" s="65"/>
      <c r="BF43" s="65"/>
      <c r="BG43" s="65"/>
    </row>
    <row r="44" spans="1:65" x14ac:dyDescent="0.25">
      <c r="BH44" s="68"/>
      <c r="BI44" s="68"/>
      <c r="BJ44" s="68"/>
    </row>
    <row r="45" spans="1:65" x14ac:dyDescent="0.25">
      <c r="BH45" s="68"/>
      <c r="BI45" s="68"/>
      <c r="BJ45" s="68"/>
    </row>
    <row r="46" spans="1:65" x14ac:dyDescent="0.25">
      <c r="BH46" s="65"/>
      <c r="BI46" s="65"/>
      <c r="BJ46" s="65"/>
    </row>
    <row r="52" s="69" customFormat="1" x14ac:dyDescent="0.25"/>
  </sheetData>
  <mergeCells count="24">
    <mergeCell ref="AS3:AU3"/>
    <mergeCell ref="AV3:AX3"/>
    <mergeCell ref="O3:Q3"/>
    <mergeCell ref="R3:T3"/>
    <mergeCell ref="U3:W3"/>
    <mergeCell ref="X3:Z3"/>
    <mergeCell ref="AA3:AC3"/>
    <mergeCell ref="AD3:AF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Y3:BA3"/>
    <mergeCell ref="BB3:BD3"/>
    <mergeCell ref="BE3:BG3"/>
    <mergeCell ref="BH3:BJ3"/>
    <mergeCell ref="BK3:BM3"/>
  </mergeCells>
  <conditionalFormatting sqref="C6:BJ41">
    <cfRule type="cellIs" dxfId="10" priority="4" operator="notBetween">
      <formula>0.9</formula>
      <formula>1.2</formula>
    </cfRule>
    <cfRule type="containsBlanks" dxfId="9" priority="5">
      <formula>LEN(TRIM(C6))=0</formula>
    </cfRule>
  </conditionalFormatting>
  <printOptions horizontalCentered="1"/>
  <pageMargins left="0.2" right="0.22" top="0.32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  <colBreaks count="4" manualBreakCount="4">
    <brk id="44" max="40" man="1"/>
    <brk id="50" max="40" man="1"/>
    <brk id="56" max="40" man="1"/>
    <brk id="62" max="39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M53"/>
  <sheetViews>
    <sheetView view="pageBreakPreview" zoomScaleSheetLayoutView="100" workbookViewId="0">
      <pane xSplit="2" ySplit="4" topLeftCell="AY5" activePane="bottomRight" state="frozen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20.7109375" style="5" hidden="1" customWidth="1"/>
    <col min="66" max="250" width="8.85546875" style="5"/>
    <col min="251" max="251" width="6.140625" style="5" customWidth="1"/>
    <col min="252" max="252" width="20.28515625" style="5" customWidth="1"/>
    <col min="253" max="253" width="12.42578125" style="5" customWidth="1"/>
    <col min="254" max="254" width="13" style="5" customWidth="1"/>
    <col min="255" max="255" width="12.5703125" style="5" customWidth="1"/>
    <col min="256" max="269" width="11.7109375" style="5" customWidth="1"/>
    <col min="270" max="270" width="12.28515625" style="5" customWidth="1"/>
    <col min="271" max="271" width="11.7109375" style="5" customWidth="1"/>
    <col min="272" max="272" width="12.85546875" style="5" customWidth="1"/>
    <col min="273" max="273" width="11.7109375" style="5" customWidth="1"/>
    <col min="274" max="274" width="12.7109375" style="5" customWidth="1"/>
    <col min="275" max="275" width="11.7109375" style="5" customWidth="1"/>
    <col min="276" max="276" width="13" style="5" customWidth="1"/>
    <col min="277" max="288" width="11.7109375" style="5" customWidth="1"/>
    <col min="289" max="289" width="12.5703125" style="5" customWidth="1"/>
    <col min="290" max="290" width="11.7109375" style="5" customWidth="1"/>
    <col min="291" max="291" width="13" style="5" customWidth="1"/>
    <col min="292" max="297" width="11.7109375" style="5" customWidth="1"/>
    <col min="298" max="298" width="13.7109375" style="5" customWidth="1"/>
    <col min="299" max="299" width="13.140625" style="5" customWidth="1"/>
    <col min="300" max="303" width="13" style="5" customWidth="1"/>
    <col min="304" max="310" width="11.7109375" style="5" customWidth="1"/>
    <col min="311" max="311" width="10.85546875" style="5" customWidth="1"/>
    <col min="312" max="312" width="11.7109375" style="5" customWidth="1"/>
    <col min="313" max="315" width="22.7109375" style="5" customWidth="1"/>
    <col min="316" max="318" width="20.7109375" style="5" customWidth="1"/>
    <col min="319" max="506" width="8.85546875" style="5"/>
    <col min="507" max="507" width="6.140625" style="5" customWidth="1"/>
    <col min="508" max="508" width="20.28515625" style="5" customWidth="1"/>
    <col min="509" max="509" width="12.42578125" style="5" customWidth="1"/>
    <col min="510" max="510" width="13" style="5" customWidth="1"/>
    <col min="511" max="511" width="12.5703125" style="5" customWidth="1"/>
    <col min="512" max="525" width="11.7109375" style="5" customWidth="1"/>
    <col min="526" max="526" width="12.28515625" style="5" customWidth="1"/>
    <col min="527" max="527" width="11.7109375" style="5" customWidth="1"/>
    <col min="528" max="528" width="12.85546875" style="5" customWidth="1"/>
    <col min="529" max="529" width="11.7109375" style="5" customWidth="1"/>
    <col min="530" max="530" width="12.7109375" style="5" customWidth="1"/>
    <col min="531" max="531" width="11.7109375" style="5" customWidth="1"/>
    <col min="532" max="532" width="13" style="5" customWidth="1"/>
    <col min="533" max="544" width="11.7109375" style="5" customWidth="1"/>
    <col min="545" max="545" width="12.5703125" style="5" customWidth="1"/>
    <col min="546" max="546" width="11.7109375" style="5" customWidth="1"/>
    <col min="547" max="547" width="13" style="5" customWidth="1"/>
    <col min="548" max="553" width="11.7109375" style="5" customWidth="1"/>
    <col min="554" max="554" width="13.7109375" style="5" customWidth="1"/>
    <col min="555" max="555" width="13.140625" style="5" customWidth="1"/>
    <col min="556" max="559" width="13" style="5" customWidth="1"/>
    <col min="560" max="566" width="11.7109375" style="5" customWidth="1"/>
    <col min="567" max="567" width="10.85546875" style="5" customWidth="1"/>
    <col min="568" max="568" width="11.7109375" style="5" customWidth="1"/>
    <col min="569" max="571" width="22.7109375" style="5" customWidth="1"/>
    <col min="572" max="574" width="20.7109375" style="5" customWidth="1"/>
    <col min="575" max="762" width="8.85546875" style="5"/>
    <col min="763" max="763" width="6.140625" style="5" customWidth="1"/>
    <col min="764" max="764" width="20.28515625" style="5" customWidth="1"/>
    <col min="765" max="765" width="12.42578125" style="5" customWidth="1"/>
    <col min="766" max="766" width="13" style="5" customWidth="1"/>
    <col min="767" max="767" width="12.5703125" style="5" customWidth="1"/>
    <col min="768" max="781" width="11.7109375" style="5" customWidth="1"/>
    <col min="782" max="782" width="12.28515625" style="5" customWidth="1"/>
    <col min="783" max="783" width="11.7109375" style="5" customWidth="1"/>
    <col min="784" max="784" width="12.85546875" style="5" customWidth="1"/>
    <col min="785" max="785" width="11.7109375" style="5" customWidth="1"/>
    <col min="786" max="786" width="12.7109375" style="5" customWidth="1"/>
    <col min="787" max="787" width="11.7109375" style="5" customWidth="1"/>
    <col min="788" max="788" width="13" style="5" customWidth="1"/>
    <col min="789" max="800" width="11.7109375" style="5" customWidth="1"/>
    <col min="801" max="801" width="12.5703125" style="5" customWidth="1"/>
    <col min="802" max="802" width="11.7109375" style="5" customWidth="1"/>
    <col min="803" max="803" width="13" style="5" customWidth="1"/>
    <col min="804" max="809" width="11.7109375" style="5" customWidth="1"/>
    <col min="810" max="810" width="13.7109375" style="5" customWidth="1"/>
    <col min="811" max="811" width="13.140625" style="5" customWidth="1"/>
    <col min="812" max="815" width="13" style="5" customWidth="1"/>
    <col min="816" max="822" width="11.7109375" style="5" customWidth="1"/>
    <col min="823" max="823" width="10.85546875" style="5" customWidth="1"/>
    <col min="824" max="824" width="11.7109375" style="5" customWidth="1"/>
    <col min="825" max="827" width="22.7109375" style="5" customWidth="1"/>
    <col min="828" max="830" width="20.7109375" style="5" customWidth="1"/>
    <col min="831" max="1018" width="8.85546875" style="5"/>
    <col min="1019" max="1019" width="6.140625" style="5" customWidth="1"/>
    <col min="1020" max="1020" width="20.28515625" style="5" customWidth="1"/>
    <col min="1021" max="1021" width="12.42578125" style="5" customWidth="1"/>
    <col min="1022" max="1022" width="13" style="5" customWidth="1"/>
    <col min="1023" max="1023" width="12.5703125" style="5" customWidth="1"/>
    <col min="1024" max="1037" width="11.7109375" style="5" customWidth="1"/>
    <col min="1038" max="1038" width="12.28515625" style="5" customWidth="1"/>
    <col min="1039" max="1039" width="11.7109375" style="5" customWidth="1"/>
    <col min="1040" max="1040" width="12.85546875" style="5" customWidth="1"/>
    <col min="1041" max="1041" width="11.7109375" style="5" customWidth="1"/>
    <col min="1042" max="1042" width="12.7109375" style="5" customWidth="1"/>
    <col min="1043" max="1043" width="11.7109375" style="5" customWidth="1"/>
    <col min="1044" max="1044" width="13" style="5" customWidth="1"/>
    <col min="1045" max="1056" width="11.7109375" style="5" customWidth="1"/>
    <col min="1057" max="1057" width="12.5703125" style="5" customWidth="1"/>
    <col min="1058" max="1058" width="11.7109375" style="5" customWidth="1"/>
    <col min="1059" max="1059" width="13" style="5" customWidth="1"/>
    <col min="1060" max="1065" width="11.7109375" style="5" customWidth="1"/>
    <col min="1066" max="1066" width="13.7109375" style="5" customWidth="1"/>
    <col min="1067" max="1067" width="13.140625" style="5" customWidth="1"/>
    <col min="1068" max="1071" width="13" style="5" customWidth="1"/>
    <col min="1072" max="1078" width="11.7109375" style="5" customWidth="1"/>
    <col min="1079" max="1079" width="10.85546875" style="5" customWidth="1"/>
    <col min="1080" max="1080" width="11.7109375" style="5" customWidth="1"/>
    <col min="1081" max="1083" width="22.7109375" style="5" customWidth="1"/>
    <col min="1084" max="1086" width="20.7109375" style="5" customWidth="1"/>
    <col min="1087" max="1274" width="8.85546875" style="5"/>
    <col min="1275" max="1275" width="6.140625" style="5" customWidth="1"/>
    <col min="1276" max="1276" width="20.28515625" style="5" customWidth="1"/>
    <col min="1277" max="1277" width="12.42578125" style="5" customWidth="1"/>
    <col min="1278" max="1278" width="13" style="5" customWidth="1"/>
    <col min="1279" max="1279" width="12.5703125" style="5" customWidth="1"/>
    <col min="1280" max="1293" width="11.7109375" style="5" customWidth="1"/>
    <col min="1294" max="1294" width="12.28515625" style="5" customWidth="1"/>
    <col min="1295" max="1295" width="11.7109375" style="5" customWidth="1"/>
    <col min="1296" max="1296" width="12.85546875" style="5" customWidth="1"/>
    <col min="1297" max="1297" width="11.7109375" style="5" customWidth="1"/>
    <col min="1298" max="1298" width="12.7109375" style="5" customWidth="1"/>
    <col min="1299" max="1299" width="11.7109375" style="5" customWidth="1"/>
    <col min="1300" max="1300" width="13" style="5" customWidth="1"/>
    <col min="1301" max="1312" width="11.7109375" style="5" customWidth="1"/>
    <col min="1313" max="1313" width="12.5703125" style="5" customWidth="1"/>
    <col min="1314" max="1314" width="11.7109375" style="5" customWidth="1"/>
    <col min="1315" max="1315" width="13" style="5" customWidth="1"/>
    <col min="1316" max="1321" width="11.7109375" style="5" customWidth="1"/>
    <col min="1322" max="1322" width="13.7109375" style="5" customWidth="1"/>
    <col min="1323" max="1323" width="13.140625" style="5" customWidth="1"/>
    <col min="1324" max="1327" width="13" style="5" customWidth="1"/>
    <col min="1328" max="1334" width="11.7109375" style="5" customWidth="1"/>
    <col min="1335" max="1335" width="10.85546875" style="5" customWidth="1"/>
    <col min="1336" max="1336" width="11.7109375" style="5" customWidth="1"/>
    <col min="1337" max="1339" width="22.7109375" style="5" customWidth="1"/>
    <col min="1340" max="1342" width="20.7109375" style="5" customWidth="1"/>
    <col min="1343" max="1530" width="8.85546875" style="5"/>
    <col min="1531" max="1531" width="6.140625" style="5" customWidth="1"/>
    <col min="1532" max="1532" width="20.28515625" style="5" customWidth="1"/>
    <col min="1533" max="1533" width="12.42578125" style="5" customWidth="1"/>
    <col min="1534" max="1534" width="13" style="5" customWidth="1"/>
    <col min="1535" max="1535" width="12.5703125" style="5" customWidth="1"/>
    <col min="1536" max="1549" width="11.7109375" style="5" customWidth="1"/>
    <col min="1550" max="1550" width="12.28515625" style="5" customWidth="1"/>
    <col min="1551" max="1551" width="11.7109375" style="5" customWidth="1"/>
    <col min="1552" max="1552" width="12.85546875" style="5" customWidth="1"/>
    <col min="1553" max="1553" width="11.7109375" style="5" customWidth="1"/>
    <col min="1554" max="1554" width="12.7109375" style="5" customWidth="1"/>
    <col min="1555" max="1555" width="11.7109375" style="5" customWidth="1"/>
    <col min="1556" max="1556" width="13" style="5" customWidth="1"/>
    <col min="1557" max="1568" width="11.7109375" style="5" customWidth="1"/>
    <col min="1569" max="1569" width="12.5703125" style="5" customWidth="1"/>
    <col min="1570" max="1570" width="11.7109375" style="5" customWidth="1"/>
    <col min="1571" max="1571" width="13" style="5" customWidth="1"/>
    <col min="1572" max="1577" width="11.7109375" style="5" customWidth="1"/>
    <col min="1578" max="1578" width="13.7109375" style="5" customWidth="1"/>
    <col min="1579" max="1579" width="13.140625" style="5" customWidth="1"/>
    <col min="1580" max="1583" width="13" style="5" customWidth="1"/>
    <col min="1584" max="1590" width="11.7109375" style="5" customWidth="1"/>
    <col min="1591" max="1591" width="10.85546875" style="5" customWidth="1"/>
    <col min="1592" max="1592" width="11.7109375" style="5" customWidth="1"/>
    <col min="1593" max="1595" width="22.7109375" style="5" customWidth="1"/>
    <col min="1596" max="1598" width="20.7109375" style="5" customWidth="1"/>
    <col min="1599" max="1786" width="8.85546875" style="5"/>
    <col min="1787" max="1787" width="6.140625" style="5" customWidth="1"/>
    <col min="1788" max="1788" width="20.28515625" style="5" customWidth="1"/>
    <col min="1789" max="1789" width="12.42578125" style="5" customWidth="1"/>
    <col min="1790" max="1790" width="13" style="5" customWidth="1"/>
    <col min="1791" max="1791" width="12.5703125" style="5" customWidth="1"/>
    <col min="1792" max="1805" width="11.7109375" style="5" customWidth="1"/>
    <col min="1806" max="1806" width="12.28515625" style="5" customWidth="1"/>
    <col min="1807" max="1807" width="11.7109375" style="5" customWidth="1"/>
    <col min="1808" max="1808" width="12.85546875" style="5" customWidth="1"/>
    <col min="1809" max="1809" width="11.7109375" style="5" customWidth="1"/>
    <col min="1810" max="1810" width="12.7109375" style="5" customWidth="1"/>
    <col min="1811" max="1811" width="11.7109375" style="5" customWidth="1"/>
    <col min="1812" max="1812" width="13" style="5" customWidth="1"/>
    <col min="1813" max="1824" width="11.7109375" style="5" customWidth="1"/>
    <col min="1825" max="1825" width="12.5703125" style="5" customWidth="1"/>
    <col min="1826" max="1826" width="11.7109375" style="5" customWidth="1"/>
    <col min="1827" max="1827" width="13" style="5" customWidth="1"/>
    <col min="1828" max="1833" width="11.7109375" style="5" customWidth="1"/>
    <col min="1834" max="1834" width="13.7109375" style="5" customWidth="1"/>
    <col min="1835" max="1835" width="13.140625" style="5" customWidth="1"/>
    <col min="1836" max="1839" width="13" style="5" customWidth="1"/>
    <col min="1840" max="1846" width="11.7109375" style="5" customWidth="1"/>
    <col min="1847" max="1847" width="10.85546875" style="5" customWidth="1"/>
    <col min="1848" max="1848" width="11.7109375" style="5" customWidth="1"/>
    <col min="1849" max="1851" width="22.7109375" style="5" customWidth="1"/>
    <col min="1852" max="1854" width="20.7109375" style="5" customWidth="1"/>
    <col min="1855" max="2042" width="8.85546875" style="5"/>
    <col min="2043" max="2043" width="6.140625" style="5" customWidth="1"/>
    <col min="2044" max="2044" width="20.28515625" style="5" customWidth="1"/>
    <col min="2045" max="2045" width="12.42578125" style="5" customWidth="1"/>
    <col min="2046" max="2046" width="13" style="5" customWidth="1"/>
    <col min="2047" max="2047" width="12.5703125" style="5" customWidth="1"/>
    <col min="2048" max="2061" width="11.7109375" style="5" customWidth="1"/>
    <col min="2062" max="2062" width="12.28515625" style="5" customWidth="1"/>
    <col min="2063" max="2063" width="11.7109375" style="5" customWidth="1"/>
    <col min="2064" max="2064" width="12.85546875" style="5" customWidth="1"/>
    <col min="2065" max="2065" width="11.7109375" style="5" customWidth="1"/>
    <col min="2066" max="2066" width="12.7109375" style="5" customWidth="1"/>
    <col min="2067" max="2067" width="11.7109375" style="5" customWidth="1"/>
    <col min="2068" max="2068" width="13" style="5" customWidth="1"/>
    <col min="2069" max="2080" width="11.7109375" style="5" customWidth="1"/>
    <col min="2081" max="2081" width="12.5703125" style="5" customWidth="1"/>
    <col min="2082" max="2082" width="11.7109375" style="5" customWidth="1"/>
    <col min="2083" max="2083" width="13" style="5" customWidth="1"/>
    <col min="2084" max="2089" width="11.7109375" style="5" customWidth="1"/>
    <col min="2090" max="2090" width="13.7109375" style="5" customWidth="1"/>
    <col min="2091" max="2091" width="13.140625" style="5" customWidth="1"/>
    <col min="2092" max="2095" width="13" style="5" customWidth="1"/>
    <col min="2096" max="2102" width="11.7109375" style="5" customWidth="1"/>
    <col min="2103" max="2103" width="10.85546875" style="5" customWidth="1"/>
    <col min="2104" max="2104" width="11.7109375" style="5" customWidth="1"/>
    <col min="2105" max="2107" width="22.7109375" style="5" customWidth="1"/>
    <col min="2108" max="2110" width="20.7109375" style="5" customWidth="1"/>
    <col min="2111" max="2298" width="8.85546875" style="5"/>
    <col min="2299" max="2299" width="6.140625" style="5" customWidth="1"/>
    <col min="2300" max="2300" width="20.28515625" style="5" customWidth="1"/>
    <col min="2301" max="2301" width="12.42578125" style="5" customWidth="1"/>
    <col min="2302" max="2302" width="13" style="5" customWidth="1"/>
    <col min="2303" max="2303" width="12.5703125" style="5" customWidth="1"/>
    <col min="2304" max="2317" width="11.7109375" style="5" customWidth="1"/>
    <col min="2318" max="2318" width="12.28515625" style="5" customWidth="1"/>
    <col min="2319" max="2319" width="11.7109375" style="5" customWidth="1"/>
    <col min="2320" max="2320" width="12.85546875" style="5" customWidth="1"/>
    <col min="2321" max="2321" width="11.7109375" style="5" customWidth="1"/>
    <col min="2322" max="2322" width="12.7109375" style="5" customWidth="1"/>
    <col min="2323" max="2323" width="11.7109375" style="5" customWidth="1"/>
    <col min="2324" max="2324" width="13" style="5" customWidth="1"/>
    <col min="2325" max="2336" width="11.7109375" style="5" customWidth="1"/>
    <col min="2337" max="2337" width="12.5703125" style="5" customWidth="1"/>
    <col min="2338" max="2338" width="11.7109375" style="5" customWidth="1"/>
    <col min="2339" max="2339" width="13" style="5" customWidth="1"/>
    <col min="2340" max="2345" width="11.7109375" style="5" customWidth="1"/>
    <col min="2346" max="2346" width="13.7109375" style="5" customWidth="1"/>
    <col min="2347" max="2347" width="13.140625" style="5" customWidth="1"/>
    <col min="2348" max="2351" width="13" style="5" customWidth="1"/>
    <col min="2352" max="2358" width="11.7109375" style="5" customWidth="1"/>
    <col min="2359" max="2359" width="10.85546875" style="5" customWidth="1"/>
    <col min="2360" max="2360" width="11.7109375" style="5" customWidth="1"/>
    <col min="2361" max="2363" width="22.7109375" style="5" customWidth="1"/>
    <col min="2364" max="2366" width="20.7109375" style="5" customWidth="1"/>
    <col min="2367" max="2554" width="8.85546875" style="5"/>
    <col min="2555" max="2555" width="6.140625" style="5" customWidth="1"/>
    <col min="2556" max="2556" width="20.28515625" style="5" customWidth="1"/>
    <col min="2557" max="2557" width="12.42578125" style="5" customWidth="1"/>
    <col min="2558" max="2558" width="13" style="5" customWidth="1"/>
    <col min="2559" max="2559" width="12.5703125" style="5" customWidth="1"/>
    <col min="2560" max="2573" width="11.7109375" style="5" customWidth="1"/>
    <col min="2574" max="2574" width="12.28515625" style="5" customWidth="1"/>
    <col min="2575" max="2575" width="11.7109375" style="5" customWidth="1"/>
    <col min="2576" max="2576" width="12.85546875" style="5" customWidth="1"/>
    <col min="2577" max="2577" width="11.7109375" style="5" customWidth="1"/>
    <col min="2578" max="2578" width="12.7109375" style="5" customWidth="1"/>
    <col min="2579" max="2579" width="11.7109375" style="5" customWidth="1"/>
    <col min="2580" max="2580" width="13" style="5" customWidth="1"/>
    <col min="2581" max="2592" width="11.7109375" style="5" customWidth="1"/>
    <col min="2593" max="2593" width="12.5703125" style="5" customWidth="1"/>
    <col min="2594" max="2594" width="11.7109375" style="5" customWidth="1"/>
    <col min="2595" max="2595" width="13" style="5" customWidth="1"/>
    <col min="2596" max="2601" width="11.7109375" style="5" customWidth="1"/>
    <col min="2602" max="2602" width="13.7109375" style="5" customWidth="1"/>
    <col min="2603" max="2603" width="13.140625" style="5" customWidth="1"/>
    <col min="2604" max="2607" width="13" style="5" customWidth="1"/>
    <col min="2608" max="2614" width="11.7109375" style="5" customWidth="1"/>
    <col min="2615" max="2615" width="10.85546875" style="5" customWidth="1"/>
    <col min="2616" max="2616" width="11.7109375" style="5" customWidth="1"/>
    <col min="2617" max="2619" width="22.7109375" style="5" customWidth="1"/>
    <col min="2620" max="2622" width="20.7109375" style="5" customWidth="1"/>
    <col min="2623" max="2810" width="8.85546875" style="5"/>
    <col min="2811" max="2811" width="6.140625" style="5" customWidth="1"/>
    <col min="2812" max="2812" width="20.28515625" style="5" customWidth="1"/>
    <col min="2813" max="2813" width="12.42578125" style="5" customWidth="1"/>
    <col min="2814" max="2814" width="13" style="5" customWidth="1"/>
    <col min="2815" max="2815" width="12.5703125" style="5" customWidth="1"/>
    <col min="2816" max="2829" width="11.7109375" style="5" customWidth="1"/>
    <col min="2830" max="2830" width="12.28515625" style="5" customWidth="1"/>
    <col min="2831" max="2831" width="11.7109375" style="5" customWidth="1"/>
    <col min="2832" max="2832" width="12.85546875" style="5" customWidth="1"/>
    <col min="2833" max="2833" width="11.7109375" style="5" customWidth="1"/>
    <col min="2834" max="2834" width="12.7109375" style="5" customWidth="1"/>
    <col min="2835" max="2835" width="11.7109375" style="5" customWidth="1"/>
    <col min="2836" max="2836" width="13" style="5" customWidth="1"/>
    <col min="2837" max="2848" width="11.7109375" style="5" customWidth="1"/>
    <col min="2849" max="2849" width="12.5703125" style="5" customWidth="1"/>
    <col min="2850" max="2850" width="11.7109375" style="5" customWidth="1"/>
    <col min="2851" max="2851" width="13" style="5" customWidth="1"/>
    <col min="2852" max="2857" width="11.7109375" style="5" customWidth="1"/>
    <col min="2858" max="2858" width="13.7109375" style="5" customWidth="1"/>
    <col min="2859" max="2859" width="13.140625" style="5" customWidth="1"/>
    <col min="2860" max="2863" width="13" style="5" customWidth="1"/>
    <col min="2864" max="2870" width="11.7109375" style="5" customWidth="1"/>
    <col min="2871" max="2871" width="10.85546875" style="5" customWidth="1"/>
    <col min="2872" max="2872" width="11.7109375" style="5" customWidth="1"/>
    <col min="2873" max="2875" width="22.7109375" style="5" customWidth="1"/>
    <col min="2876" max="2878" width="20.7109375" style="5" customWidth="1"/>
    <col min="2879" max="3066" width="8.85546875" style="5"/>
    <col min="3067" max="3067" width="6.140625" style="5" customWidth="1"/>
    <col min="3068" max="3068" width="20.28515625" style="5" customWidth="1"/>
    <col min="3069" max="3069" width="12.42578125" style="5" customWidth="1"/>
    <col min="3070" max="3070" width="13" style="5" customWidth="1"/>
    <col min="3071" max="3071" width="12.5703125" style="5" customWidth="1"/>
    <col min="3072" max="3085" width="11.7109375" style="5" customWidth="1"/>
    <col min="3086" max="3086" width="12.28515625" style="5" customWidth="1"/>
    <col min="3087" max="3087" width="11.7109375" style="5" customWidth="1"/>
    <col min="3088" max="3088" width="12.85546875" style="5" customWidth="1"/>
    <col min="3089" max="3089" width="11.7109375" style="5" customWidth="1"/>
    <col min="3090" max="3090" width="12.7109375" style="5" customWidth="1"/>
    <col min="3091" max="3091" width="11.7109375" style="5" customWidth="1"/>
    <col min="3092" max="3092" width="13" style="5" customWidth="1"/>
    <col min="3093" max="3104" width="11.7109375" style="5" customWidth="1"/>
    <col min="3105" max="3105" width="12.5703125" style="5" customWidth="1"/>
    <col min="3106" max="3106" width="11.7109375" style="5" customWidth="1"/>
    <col min="3107" max="3107" width="13" style="5" customWidth="1"/>
    <col min="3108" max="3113" width="11.7109375" style="5" customWidth="1"/>
    <col min="3114" max="3114" width="13.7109375" style="5" customWidth="1"/>
    <col min="3115" max="3115" width="13.140625" style="5" customWidth="1"/>
    <col min="3116" max="3119" width="13" style="5" customWidth="1"/>
    <col min="3120" max="3126" width="11.7109375" style="5" customWidth="1"/>
    <col min="3127" max="3127" width="10.85546875" style="5" customWidth="1"/>
    <col min="3128" max="3128" width="11.7109375" style="5" customWidth="1"/>
    <col min="3129" max="3131" width="22.7109375" style="5" customWidth="1"/>
    <col min="3132" max="3134" width="20.7109375" style="5" customWidth="1"/>
    <col min="3135" max="3322" width="8.85546875" style="5"/>
    <col min="3323" max="3323" width="6.140625" style="5" customWidth="1"/>
    <col min="3324" max="3324" width="20.28515625" style="5" customWidth="1"/>
    <col min="3325" max="3325" width="12.42578125" style="5" customWidth="1"/>
    <col min="3326" max="3326" width="13" style="5" customWidth="1"/>
    <col min="3327" max="3327" width="12.5703125" style="5" customWidth="1"/>
    <col min="3328" max="3341" width="11.7109375" style="5" customWidth="1"/>
    <col min="3342" max="3342" width="12.28515625" style="5" customWidth="1"/>
    <col min="3343" max="3343" width="11.7109375" style="5" customWidth="1"/>
    <col min="3344" max="3344" width="12.85546875" style="5" customWidth="1"/>
    <col min="3345" max="3345" width="11.7109375" style="5" customWidth="1"/>
    <col min="3346" max="3346" width="12.7109375" style="5" customWidth="1"/>
    <col min="3347" max="3347" width="11.7109375" style="5" customWidth="1"/>
    <col min="3348" max="3348" width="13" style="5" customWidth="1"/>
    <col min="3349" max="3360" width="11.7109375" style="5" customWidth="1"/>
    <col min="3361" max="3361" width="12.5703125" style="5" customWidth="1"/>
    <col min="3362" max="3362" width="11.7109375" style="5" customWidth="1"/>
    <col min="3363" max="3363" width="13" style="5" customWidth="1"/>
    <col min="3364" max="3369" width="11.7109375" style="5" customWidth="1"/>
    <col min="3370" max="3370" width="13.7109375" style="5" customWidth="1"/>
    <col min="3371" max="3371" width="13.140625" style="5" customWidth="1"/>
    <col min="3372" max="3375" width="13" style="5" customWidth="1"/>
    <col min="3376" max="3382" width="11.7109375" style="5" customWidth="1"/>
    <col min="3383" max="3383" width="10.85546875" style="5" customWidth="1"/>
    <col min="3384" max="3384" width="11.7109375" style="5" customWidth="1"/>
    <col min="3385" max="3387" width="22.7109375" style="5" customWidth="1"/>
    <col min="3388" max="3390" width="20.7109375" style="5" customWidth="1"/>
    <col min="3391" max="3578" width="8.85546875" style="5"/>
    <col min="3579" max="3579" width="6.140625" style="5" customWidth="1"/>
    <col min="3580" max="3580" width="20.28515625" style="5" customWidth="1"/>
    <col min="3581" max="3581" width="12.42578125" style="5" customWidth="1"/>
    <col min="3582" max="3582" width="13" style="5" customWidth="1"/>
    <col min="3583" max="3583" width="12.5703125" style="5" customWidth="1"/>
    <col min="3584" max="3597" width="11.7109375" style="5" customWidth="1"/>
    <col min="3598" max="3598" width="12.28515625" style="5" customWidth="1"/>
    <col min="3599" max="3599" width="11.7109375" style="5" customWidth="1"/>
    <col min="3600" max="3600" width="12.85546875" style="5" customWidth="1"/>
    <col min="3601" max="3601" width="11.7109375" style="5" customWidth="1"/>
    <col min="3602" max="3602" width="12.7109375" style="5" customWidth="1"/>
    <col min="3603" max="3603" width="11.7109375" style="5" customWidth="1"/>
    <col min="3604" max="3604" width="13" style="5" customWidth="1"/>
    <col min="3605" max="3616" width="11.7109375" style="5" customWidth="1"/>
    <col min="3617" max="3617" width="12.5703125" style="5" customWidth="1"/>
    <col min="3618" max="3618" width="11.7109375" style="5" customWidth="1"/>
    <col min="3619" max="3619" width="13" style="5" customWidth="1"/>
    <col min="3620" max="3625" width="11.7109375" style="5" customWidth="1"/>
    <col min="3626" max="3626" width="13.7109375" style="5" customWidth="1"/>
    <col min="3627" max="3627" width="13.140625" style="5" customWidth="1"/>
    <col min="3628" max="3631" width="13" style="5" customWidth="1"/>
    <col min="3632" max="3638" width="11.7109375" style="5" customWidth="1"/>
    <col min="3639" max="3639" width="10.85546875" style="5" customWidth="1"/>
    <col min="3640" max="3640" width="11.7109375" style="5" customWidth="1"/>
    <col min="3641" max="3643" width="22.7109375" style="5" customWidth="1"/>
    <col min="3644" max="3646" width="20.7109375" style="5" customWidth="1"/>
    <col min="3647" max="3834" width="8.85546875" style="5"/>
    <col min="3835" max="3835" width="6.140625" style="5" customWidth="1"/>
    <col min="3836" max="3836" width="20.28515625" style="5" customWidth="1"/>
    <col min="3837" max="3837" width="12.42578125" style="5" customWidth="1"/>
    <col min="3838" max="3838" width="13" style="5" customWidth="1"/>
    <col min="3839" max="3839" width="12.5703125" style="5" customWidth="1"/>
    <col min="3840" max="3853" width="11.7109375" style="5" customWidth="1"/>
    <col min="3854" max="3854" width="12.28515625" style="5" customWidth="1"/>
    <col min="3855" max="3855" width="11.7109375" style="5" customWidth="1"/>
    <col min="3856" max="3856" width="12.85546875" style="5" customWidth="1"/>
    <col min="3857" max="3857" width="11.7109375" style="5" customWidth="1"/>
    <col min="3858" max="3858" width="12.7109375" style="5" customWidth="1"/>
    <col min="3859" max="3859" width="11.7109375" style="5" customWidth="1"/>
    <col min="3860" max="3860" width="13" style="5" customWidth="1"/>
    <col min="3861" max="3872" width="11.7109375" style="5" customWidth="1"/>
    <col min="3873" max="3873" width="12.5703125" style="5" customWidth="1"/>
    <col min="3874" max="3874" width="11.7109375" style="5" customWidth="1"/>
    <col min="3875" max="3875" width="13" style="5" customWidth="1"/>
    <col min="3876" max="3881" width="11.7109375" style="5" customWidth="1"/>
    <col min="3882" max="3882" width="13.7109375" style="5" customWidth="1"/>
    <col min="3883" max="3883" width="13.140625" style="5" customWidth="1"/>
    <col min="3884" max="3887" width="13" style="5" customWidth="1"/>
    <col min="3888" max="3894" width="11.7109375" style="5" customWidth="1"/>
    <col min="3895" max="3895" width="10.85546875" style="5" customWidth="1"/>
    <col min="3896" max="3896" width="11.7109375" style="5" customWidth="1"/>
    <col min="3897" max="3899" width="22.7109375" style="5" customWidth="1"/>
    <col min="3900" max="3902" width="20.7109375" style="5" customWidth="1"/>
    <col min="3903" max="4090" width="8.85546875" style="5"/>
    <col min="4091" max="4091" width="6.140625" style="5" customWidth="1"/>
    <col min="4092" max="4092" width="20.28515625" style="5" customWidth="1"/>
    <col min="4093" max="4093" width="12.42578125" style="5" customWidth="1"/>
    <col min="4094" max="4094" width="13" style="5" customWidth="1"/>
    <col min="4095" max="4095" width="12.5703125" style="5" customWidth="1"/>
    <col min="4096" max="4109" width="11.7109375" style="5" customWidth="1"/>
    <col min="4110" max="4110" width="12.28515625" style="5" customWidth="1"/>
    <col min="4111" max="4111" width="11.7109375" style="5" customWidth="1"/>
    <col min="4112" max="4112" width="12.85546875" style="5" customWidth="1"/>
    <col min="4113" max="4113" width="11.7109375" style="5" customWidth="1"/>
    <col min="4114" max="4114" width="12.7109375" style="5" customWidth="1"/>
    <col min="4115" max="4115" width="11.7109375" style="5" customWidth="1"/>
    <col min="4116" max="4116" width="13" style="5" customWidth="1"/>
    <col min="4117" max="4128" width="11.7109375" style="5" customWidth="1"/>
    <col min="4129" max="4129" width="12.5703125" style="5" customWidth="1"/>
    <col min="4130" max="4130" width="11.7109375" style="5" customWidth="1"/>
    <col min="4131" max="4131" width="13" style="5" customWidth="1"/>
    <col min="4132" max="4137" width="11.7109375" style="5" customWidth="1"/>
    <col min="4138" max="4138" width="13.7109375" style="5" customWidth="1"/>
    <col min="4139" max="4139" width="13.140625" style="5" customWidth="1"/>
    <col min="4140" max="4143" width="13" style="5" customWidth="1"/>
    <col min="4144" max="4150" width="11.7109375" style="5" customWidth="1"/>
    <col min="4151" max="4151" width="10.85546875" style="5" customWidth="1"/>
    <col min="4152" max="4152" width="11.7109375" style="5" customWidth="1"/>
    <col min="4153" max="4155" width="22.7109375" style="5" customWidth="1"/>
    <col min="4156" max="4158" width="20.7109375" style="5" customWidth="1"/>
    <col min="4159" max="4346" width="8.85546875" style="5"/>
    <col min="4347" max="4347" width="6.140625" style="5" customWidth="1"/>
    <col min="4348" max="4348" width="20.28515625" style="5" customWidth="1"/>
    <col min="4349" max="4349" width="12.42578125" style="5" customWidth="1"/>
    <col min="4350" max="4350" width="13" style="5" customWidth="1"/>
    <col min="4351" max="4351" width="12.5703125" style="5" customWidth="1"/>
    <col min="4352" max="4365" width="11.7109375" style="5" customWidth="1"/>
    <col min="4366" max="4366" width="12.28515625" style="5" customWidth="1"/>
    <col min="4367" max="4367" width="11.7109375" style="5" customWidth="1"/>
    <col min="4368" max="4368" width="12.85546875" style="5" customWidth="1"/>
    <col min="4369" max="4369" width="11.7109375" style="5" customWidth="1"/>
    <col min="4370" max="4370" width="12.7109375" style="5" customWidth="1"/>
    <col min="4371" max="4371" width="11.7109375" style="5" customWidth="1"/>
    <col min="4372" max="4372" width="13" style="5" customWidth="1"/>
    <col min="4373" max="4384" width="11.7109375" style="5" customWidth="1"/>
    <col min="4385" max="4385" width="12.5703125" style="5" customWidth="1"/>
    <col min="4386" max="4386" width="11.7109375" style="5" customWidth="1"/>
    <col min="4387" max="4387" width="13" style="5" customWidth="1"/>
    <col min="4388" max="4393" width="11.7109375" style="5" customWidth="1"/>
    <col min="4394" max="4394" width="13.7109375" style="5" customWidth="1"/>
    <col min="4395" max="4395" width="13.140625" style="5" customWidth="1"/>
    <col min="4396" max="4399" width="13" style="5" customWidth="1"/>
    <col min="4400" max="4406" width="11.7109375" style="5" customWidth="1"/>
    <col min="4407" max="4407" width="10.85546875" style="5" customWidth="1"/>
    <col min="4408" max="4408" width="11.7109375" style="5" customWidth="1"/>
    <col min="4409" max="4411" width="22.7109375" style="5" customWidth="1"/>
    <col min="4412" max="4414" width="20.7109375" style="5" customWidth="1"/>
    <col min="4415" max="4602" width="8.85546875" style="5"/>
    <col min="4603" max="4603" width="6.140625" style="5" customWidth="1"/>
    <col min="4604" max="4604" width="20.28515625" style="5" customWidth="1"/>
    <col min="4605" max="4605" width="12.42578125" style="5" customWidth="1"/>
    <col min="4606" max="4606" width="13" style="5" customWidth="1"/>
    <col min="4607" max="4607" width="12.5703125" style="5" customWidth="1"/>
    <col min="4608" max="4621" width="11.7109375" style="5" customWidth="1"/>
    <col min="4622" max="4622" width="12.28515625" style="5" customWidth="1"/>
    <col min="4623" max="4623" width="11.7109375" style="5" customWidth="1"/>
    <col min="4624" max="4624" width="12.85546875" style="5" customWidth="1"/>
    <col min="4625" max="4625" width="11.7109375" style="5" customWidth="1"/>
    <col min="4626" max="4626" width="12.7109375" style="5" customWidth="1"/>
    <col min="4627" max="4627" width="11.7109375" style="5" customWidth="1"/>
    <col min="4628" max="4628" width="13" style="5" customWidth="1"/>
    <col min="4629" max="4640" width="11.7109375" style="5" customWidth="1"/>
    <col min="4641" max="4641" width="12.5703125" style="5" customWidth="1"/>
    <col min="4642" max="4642" width="11.7109375" style="5" customWidth="1"/>
    <col min="4643" max="4643" width="13" style="5" customWidth="1"/>
    <col min="4644" max="4649" width="11.7109375" style="5" customWidth="1"/>
    <col min="4650" max="4650" width="13.7109375" style="5" customWidth="1"/>
    <col min="4651" max="4651" width="13.140625" style="5" customWidth="1"/>
    <col min="4652" max="4655" width="13" style="5" customWidth="1"/>
    <col min="4656" max="4662" width="11.7109375" style="5" customWidth="1"/>
    <col min="4663" max="4663" width="10.85546875" style="5" customWidth="1"/>
    <col min="4664" max="4664" width="11.7109375" style="5" customWidth="1"/>
    <col min="4665" max="4667" width="22.7109375" style="5" customWidth="1"/>
    <col min="4668" max="4670" width="20.7109375" style="5" customWidth="1"/>
    <col min="4671" max="4858" width="8.85546875" style="5"/>
    <col min="4859" max="4859" width="6.140625" style="5" customWidth="1"/>
    <col min="4860" max="4860" width="20.28515625" style="5" customWidth="1"/>
    <col min="4861" max="4861" width="12.42578125" style="5" customWidth="1"/>
    <col min="4862" max="4862" width="13" style="5" customWidth="1"/>
    <col min="4863" max="4863" width="12.5703125" style="5" customWidth="1"/>
    <col min="4864" max="4877" width="11.7109375" style="5" customWidth="1"/>
    <col min="4878" max="4878" width="12.28515625" style="5" customWidth="1"/>
    <col min="4879" max="4879" width="11.7109375" style="5" customWidth="1"/>
    <col min="4880" max="4880" width="12.85546875" style="5" customWidth="1"/>
    <col min="4881" max="4881" width="11.7109375" style="5" customWidth="1"/>
    <col min="4882" max="4882" width="12.7109375" style="5" customWidth="1"/>
    <col min="4883" max="4883" width="11.7109375" style="5" customWidth="1"/>
    <col min="4884" max="4884" width="13" style="5" customWidth="1"/>
    <col min="4885" max="4896" width="11.7109375" style="5" customWidth="1"/>
    <col min="4897" max="4897" width="12.5703125" style="5" customWidth="1"/>
    <col min="4898" max="4898" width="11.7109375" style="5" customWidth="1"/>
    <col min="4899" max="4899" width="13" style="5" customWidth="1"/>
    <col min="4900" max="4905" width="11.7109375" style="5" customWidth="1"/>
    <col min="4906" max="4906" width="13.7109375" style="5" customWidth="1"/>
    <col min="4907" max="4907" width="13.140625" style="5" customWidth="1"/>
    <col min="4908" max="4911" width="13" style="5" customWidth="1"/>
    <col min="4912" max="4918" width="11.7109375" style="5" customWidth="1"/>
    <col min="4919" max="4919" width="10.85546875" style="5" customWidth="1"/>
    <col min="4920" max="4920" width="11.7109375" style="5" customWidth="1"/>
    <col min="4921" max="4923" width="22.7109375" style="5" customWidth="1"/>
    <col min="4924" max="4926" width="20.7109375" style="5" customWidth="1"/>
    <col min="4927" max="5114" width="8.85546875" style="5"/>
    <col min="5115" max="5115" width="6.140625" style="5" customWidth="1"/>
    <col min="5116" max="5116" width="20.28515625" style="5" customWidth="1"/>
    <col min="5117" max="5117" width="12.42578125" style="5" customWidth="1"/>
    <col min="5118" max="5118" width="13" style="5" customWidth="1"/>
    <col min="5119" max="5119" width="12.5703125" style="5" customWidth="1"/>
    <col min="5120" max="5133" width="11.7109375" style="5" customWidth="1"/>
    <col min="5134" max="5134" width="12.28515625" style="5" customWidth="1"/>
    <col min="5135" max="5135" width="11.7109375" style="5" customWidth="1"/>
    <col min="5136" max="5136" width="12.85546875" style="5" customWidth="1"/>
    <col min="5137" max="5137" width="11.7109375" style="5" customWidth="1"/>
    <col min="5138" max="5138" width="12.7109375" style="5" customWidth="1"/>
    <col min="5139" max="5139" width="11.7109375" style="5" customWidth="1"/>
    <col min="5140" max="5140" width="13" style="5" customWidth="1"/>
    <col min="5141" max="5152" width="11.7109375" style="5" customWidth="1"/>
    <col min="5153" max="5153" width="12.5703125" style="5" customWidth="1"/>
    <col min="5154" max="5154" width="11.7109375" style="5" customWidth="1"/>
    <col min="5155" max="5155" width="13" style="5" customWidth="1"/>
    <col min="5156" max="5161" width="11.7109375" style="5" customWidth="1"/>
    <col min="5162" max="5162" width="13.7109375" style="5" customWidth="1"/>
    <col min="5163" max="5163" width="13.140625" style="5" customWidth="1"/>
    <col min="5164" max="5167" width="13" style="5" customWidth="1"/>
    <col min="5168" max="5174" width="11.7109375" style="5" customWidth="1"/>
    <col min="5175" max="5175" width="10.85546875" style="5" customWidth="1"/>
    <col min="5176" max="5176" width="11.7109375" style="5" customWidth="1"/>
    <col min="5177" max="5179" width="22.7109375" style="5" customWidth="1"/>
    <col min="5180" max="5182" width="20.7109375" style="5" customWidth="1"/>
    <col min="5183" max="5370" width="8.85546875" style="5"/>
    <col min="5371" max="5371" width="6.140625" style="5" customWidth="1"/>
    <col min="5372" max="5372" width="20.28515625" style="5" customWidth="1"/>
    <col min="5373" max="5373" width="12.42578125" style="5" customWidth="1"/>
    <col min="5374" max="5374" width="13" style="5" customWidth="1"/>
    <col min="5375" max="5375" width="12.5703125" style="5" customWidth="1"/>
    <col min="5376" max="5389" width="11.7109375" style="5" customWidth="1"/>
    <col min="5390" max="5390" width="12.28515625" style="5" customWidth="1"/>
    <col min="5391" max="5391" width="11.7109375" style="5" customWidth="1"/>
    <col min="5392" max="5392" width="12.85546875" style="5" customWidth="1"/>
    <col min="5393" max="5393" width="11.7109375" style="5" customWidth="1"/>
    <col min="5394" max="5394" width="12.7109375" style="5" customWidth="1"/>
    <col min="5395" max="5395" width="11.7109375" style="5" customWidth="1"/>
    <col min="5396" max="5396" width="13" style="5" customWidth="1"/>
    <col min="5397" max="5408" width="11.7109375" style="5" customWidth="1"/>
    <col min="5409" max="5409" width="12.5703125" style="5" customWidth="1"/>
    <col min="5410" max="5410" width="11.7109375" style="5" customWidth="1"/>
    <col min="5411" max="5411" width="13" style="5" customWidth="1"/>
    <col min="5412" max="5417" width="11.7109375" style="5" customWidth="1"/>
    <col min="5418" max="5418" width="13.7109375" style="5" customWidth="1"/>
    <col min="5419" max="5419" width="13.140625" style="5" customWidth="1"/>
    <col min="5420" max="5423" width="13" style="5" customWidth="1"/>
    <col min="5424" max="5430" width="11.7109375" style="5" customWidth="1"/>
    <col min="5431" max="5431" width="10.85546875" style="5" customWidth="1"/>
    <col min="5432" max="5432" width="11.7109375" style="5" customWidth="1"/>
    <col min="5433" max="5435" width="22.7109375" style="5" customWidth="1"/>
    <col min="5436" max="5438" width="20.7109375" style="5" customWidth="1"/>
    <col min="5439" max="5626" width="8.85546875" style="5"/>
    <col min="5627" max="5627" width="6.140625" style="5" customWidth="1"/>
    <col min="5628" max="5628" width="20.28515625" style="5" customWidth="1"/>
    <col min="5629" max="5629" width="12.42578125" style="5" customWidth="1"/>
    <col min="5630" max="5630" width="13" style="5" customWidth="1"/>
    <col min="5631" max="5631" width="12.5703125" style="5" customWidth="1"/>
    <col min="5632" max="5645" width="11.7109375" style="5" customWidth="1"/>
    <col min="5646" max="5646" width="12.28515625" style="5" customWidth="1"/>
    <col min="5647" max="5647" width="11.7109375" style="5" customWidth="1"/>
    <col min="5648" max="5648" width="12.85546875" style="5" customWidth="1"/>
    <col min="5649" max="5649" width="11.7109375" style="5" customWidth="1"/>
    <col min="5650" max="5650" width="12.7109375" style="5" customWidth="1"/>
    <col min="5651" max="5651" width="11.7109375" style="5" customWidth="1"/>
    <col min="5652" max="5652" width="13" style="5" customWidth="1"/>
    <col min="5653" max="5664" width="11.7109375" style="5" customWidth="1"/>
    <col min="5665" max="5665" width="12.5703125" style="5" customWidth="1"/>
    <col min="5666" max="5666" width="11.7109375" style="5" customWidth="1"/>
    <col min="5667" max="5667" width="13" style="5" customWidth="1"/>
    <col min="5668" max="5673" width="11.7109375" style="5" customWidth="1"/>
    <col min="5674" max="5674" width="13.7109375" style="5" customWidth="1"/>
    <col min="5675" max="5675" width="13.140625" style="5" customWidth="1"/>
    <col min="5676" max="5679" width="13" style="5" customWidth="1"/>
    <col min="5680" max="5686" width="11.7109375" style="5" customWidth="1"/>
    <col min="5687" max="5687" width="10.85546875" style="5" customWidth="1"/>
    <col min="5688" max="5688" width="11.7109375" style="5" customWidth="1"/>
    <col min="5689" max="5691" width="22.7109375" style="5" customWidth="1"/>
    <col min="5692" max="5694" width="20.7109375" style="5" customWidth="1"/>
    <col min="5695" max="5882" width="8.85546875" style="5"/>
    <col min="5883" max="5883" width="6.140625" style="5" customWidth="1"/>
    <col min="5884" max="5884" width="20.28515625" style="5" customWidth="1"/>
    <col min="5885" max="5885" width="12.42578125" style="5" customWidth="1"/>
    <col min="5886" max="5886" width="13" style="5" customWidth="1"/>
    <col min="5887" max="5887" width="12.5703125" style="5" customWidth="1"/>
    <col min="5888" max="5901" width="11.7109375" style="5" customWidth="1"/>
    <col min="5902" max="5902" width="12.28515625" style="5" customWidth="1"/>
    <col min="5903" max="5903" width="11.7109375" style="5" customWidth="1"/>
    <col min="5904" max="5904" width="12.85546875" style="5" customWidth="1"/>
    <col min="5905" max="5905" width="11.7109375" style="5" customWidth="1"/>
    <col min="5906" max="5906" width="12.7109375" style="5" customWidth="1"/>
    <col min="5907" max="5907" width="11.7109375" style="5" customWidth="1"/>
    <col min="5908" max="5908" width="13" style="5" customWidth="1"/>
    <col min="5909" max="5920" width="11.7109375" style="5" customWidth="1"/>
    <col min="5921" max="5921" width="12.5703125" style="5" customWidth="1"/>
    <col min="5922" max="5922" width="11.7109375" style="5" customWidth="1"/>
    <col min="5923" max="5923" width="13" style="5" customWidth="1"/>
    <col min="5924" max="5929" width="11.7109375" style="5" customWidth="1"/>
    <col min="5930" max="5930" width="13.7109375" style="5" customWidth="1"/>
    <col min="5931" max="5931" width="13.140625" style="5" customWidth="1"/>
    <col min="5932" max="5935" width="13" style="5" customWidth="1"/>
    <col min="5936" max="5942" width="11.7109375" style="5" customWidth="1"/>
    <col min="5943" max="5943" width="10.85546875" style="5" customWidth="1"/>
    <col min="5944" max="5944" width="11.7109375" style="5" customWidth="1"/>
    <col min="5945" max="5947" width="22.7109375" style="5" customWidth="1"/>
    <col min="5948" max="5950" width="20.7109375" style="5" customWidth="1"/>
    <col min="5951" max="6138" width="8.85546875" style="5"/>
    <col min="6139" max="6139" width="6.140625" style="5" customWidth="1"/>
    <col min="6140" max="6140" width="20.28515625" style="5" customWidth="1"/>
    <col min="6141" max="6141" width="12.42578125" style="5" customWidth="1"/>
    <col min="6142" max="6142" width="13" style="5" customWidth="1"/>
    <col min="6143" max="6143" width="12.5703125" style="5" customWidth="1"/>
    <col min="6144" max="6157" width="11.7109375" style="5" customWidth="1"/>
    <col min="6158" max="6158" width="12.28515625" style="5" customWidth="1"/>
    <col min="6159" max="6159" width="11.7109375" style="5" customWidth="1"/>
    <col min="6160" max="6160" width="12.85546875" style="5" customWidth="1"/>
    <col min="6161" max="6161" width="11.7109375" style="5" customWidth="1"/>
    <col min="6162" max="6162" width="12.7109375" style="5" customWidth="1"/>
    <col min="6163" max="6163" width="11.7109375" style="5" customWidth="1"/>
    <col min="6164" max="6164" width="13" style="5" customWidth="1"/>
    <col min="6165" max="6176" width="11.7109375" style="5" customWidth="1"/>
    <col min="6177" max="6177" width="12.5703125" style="5" customWidth="1"/>
    <col min="6178" max="6178" width="11.7109375" style="5" customWidth="1"/>
    <col min="6179" max="6179" width="13" style="5" customWidth="1"/>
    <col min="6180" max="6185" width="11.7109375" style="5" customWidth="1"/>
    <col min="6186" max="6186" width="13.7109375" style="5" customWidth="1"/>
    <col min="6187" max="6187" width="13.140625" style="5" customWidth="1"/>
    <col min="6188" max="6191" width="13" style="5" customWidth="1"/>
    <col min="6192" max="6198" width="11.7109375" style="5" customWidth="1"/>
    <col min="6199" max="6199" width="10.85546875" style="5" customWidth="1"/>
    <col min="6200" max="6200" width="11.7109375" style="5" customWidth="1"/>
    <col min="6201" max="6203" width="22.7109375" style="5" customWidth="1"/>
    <col min="6204" max="6206" width="20.7109375" style="5" customWidth="1"/>
    <col min="6207" max="6394" width="8.85546875" style="5"/>
    <col min="6395" max="6395" width="6.140625" style="5" customWidth="1"/>
    <col min="6396" max="6396" width="20.28515625" style="5" customWidth="1"/>
    <col min="6397" max="6397" width="12.42578125" style="5" customWidth="1"/>
    <col min="6398" max="6398" width="13" style="5" customWidth="1"/>
    <col min="6399" max="6399" width="12.5703125" style="5" customWidth="1"/>
    <col min="6400" max="6413" width="11.7109375" style="5" customWidth="1"/>
    <col min="6414" max="6414" width="12.28515625" style="5" customWidth="1"/>
    <col min="6415" max="6415" width="11.7109375" style="5" customWidth="1"/>
    <col min="6416" max="6416" width="12.85546875" style="5" customWidth="1"/>
    <col min="6417" max="6417" width="11.7109375" style="5" customWidth="1"/>
    <col min="6418" max="6418" width="12.7109375" style="5" customWidth="1"/>
    <col min="6419" max="6419" width="11.7109375" style="5" customWidth="1"/>
    <col min="6420" max="6420" width="13" style="5" customWidth="1"/>
    <col min="6421" max="6432" width="11.7109375" style="5" customWidth="1"/>
    <col min="6433" max="6433" width="12.5703125" style="5" customWidth="1"/>
    <col min="6434" max="6434" width="11.7109375" style="5" customWidth="1"/>
    <col min="6435" max="6435" width="13" style="5" customWidth="1"/>
    <col min="6436" max="6441" width="11.7109375" style="5" customWidth="1"/>
    <col min="6442" max="6442" width="13.7109375" style="5" customWidth="1"/>
    <col min="6443" max="6443" width="13.140625" style="5" customWidth="1"/>
    <col min="6444" max="6447" width="13" style="5" customWidth="1"/>
    <col min="6448" max="6454" width="11.7109375" style="5" customWidth="1"/>
    <col min="6455" max="6455" width="10.85546875" style="5" customWidth="1"/>
    <col min="6456" max="6456" width="11.7109375" style="5" customWidth="1"/>
    <col min="6457" max="6459" width="22.7109375" style="5" customWidth="1"/>
    <col min="6460" max="6462" width="20.7109375" style="5" customWidth="1"/>
    <col min="6463" max="6650" width="8.85546875" style="5"/>
    <col min="6651" max="6651" width="6.140625" style="5" customWidth="1"/>
    <col min="6652" max="6652" width="20.28515625" style="5" customWidth="1"/>
    <col min="6653" max="6653" width="12.42578125" style="5" customWidth="1"/>
    <col min="6654" max="6654" width="13" style="5" customWidth="1"/>
    <col min="6655" max="6655" width="12.5703125" style="5" customWidth="1"/>
    <col min="6656" max="6669" width="11.7109375" style="5" customWidth="1"/>
    <col min="6670" max="6670" width="12.28515625" style="5" customWidth="1"/>
    <col min="6671" max="6671" width="11.7109375" style="5" customWidth="1"/>
    <col min="6672" max="6672" width="12.85546875" style="5" customWidth="1"/>
    <col min="6673" max="6673" width="11.7109375" style="5" customWidth="1"/>
    <col min="6674" max="6674" width="12.7109375" style="5" customWidth="1"/>
    <col min="6675" max="6675" width="11.7109375" style="5" customWidth="1"/>
    <col min="6676" max="6676" width="13" style="5" customWidth="1"/>
    <col min="6677" max="6688" width="11.7109375" style="5" customWidth="1"/>
    <col min="6689" max="6689" width="12.5703125" style="5" customWidth="1"/>
    <col min="6690" max="6690" width="11.7109375" style="5" customWidth="1"/>
    <col min="6691" max="6691" width="13" style="5" customWidth="1"/>
    <col min="6692" max="6697" width="11.7109375" style="5" customWidth="1"/>
    <col min="6698" max="6698" width="13.7109375" style="5" customWidth="1"/>
    <col min="6699" max="6699" width="13.140625" style="5" customWidth="1"/>
    <col min="6700" max="6703" width="13" style="5" customWidth="1"/>
    <col min="6704" max="6710" width="11.7109375" style="5" customWidth="1"/>
    <col min="6711" max="6711" width="10.85546875" style="5" customWidth="1"/>
    <col min="6712" max="6712" width="11.7109375" style="5" customWidth="1"/>
    <col min="6713" max="6715" width="22.7109375" style="5" customWidth="1"/>
    <col min="6716" max="6718" width="20.7109375" style="5" customWidth="1"/>
    <col min="6719" max="6906" width="8.85546875" style="5"/>
    <col min="6907" max="6907" width="6.140625" style="5" customWidth="1"/>
    <col min="6908" max="6908" width="20.28515625" style="5" customWidth="1"/>
    <col min="6909" max="6909" width="12.42578125" style="5" customWidth="1"/>
    <col min="6910" max="6910" width="13" style="5" customWidth="1"/>
    <col min="6911" max="6911" width="12.5703125" style="5" customWidth="1"/>
    <col min="6912" max="6925" width="11.7109375" style="5" customWidth="1"/>
    <col min="6926" max="6926" width="12.28515625" style="5" customWidth="1"/>
    <col min="6927" max="6927" width="11.7109375" style="5" customWidth="1"/>
    <col min="6928" max="6928" width="12.85546875" style="5" customWidth="1"/>
    <col min="6929" max="6929" width="11.7109375" style="5" customWidth="1"/>
    <col min="6930" max="6930" width="12.7109375" style="5" customWidth="1"/>
    <col min="6931" max="6931" width="11.7109375" style="5" customWidth="1"/>
    <col min="6932" max="6932" width="13" style="5" customWidth="1"/>
    <col min="6933" max="6944" width="11.7109375" style="5" customWidth="1"/>
    <col min="6945" max="6945" width="12.5703125" style="5" customWidth="1"/>
    <col min="6946" max="6946" width="11.7109375" style="5" customWidth="1"/>
    <col min="6947" max="6947" width="13" style="5" customWidth="1"/>
    <col min="6948" max="6953" width="11.7109375" style="5" customWidth="1"/>
    <col min="6954" max="6954" width="13.7109375" style="5" customWidth="1"/>
    <col min="6955" max="6955" width="13.140625" style="5" customWidth="1"/>
    <col min="6956" max="6959" width="13" style="5" customWidth="1"/>
    <col min="6960" max="6966" width="11.7109375" style="5" customWidth="1"/>
    <col min="6967" max="6967" width="10.85546875" style="5" customWidth="1"/>
    <col min="6968" max="6968" width="11.7109375" style="5" customWidth="1"/>
    <col min="6969" max="6971" width="22.7109375" style="5" customWidth="1"/>
    <col min="6972" max="6974" width="20.7109375" style="5" customWidth="1"/>
    <col min="6975" max="7162" width="8.85546875" style="5"/>
    <col min="7163" max="7163" width="6.140625" style="5" customWidth="1"/>
    <col min="7164" max="7164" width="20.28515625" style="5" customWidth="1"/>
    <col min="7165" max="7165" width="12.42578125" style="5" customWidth="1"/>
    <col min="7166" max="7166" width="13" style="5" customWidth="1"/>
    <col min="7167" max="7167" width="12.5703125" style="5" customWidth="1"/>
    <col min="7168" max="7181" width="11.7109375" style="5" customWidth="1"/>
    <col min="7182" max="7182" width="12.28515625" style="5" customWidth="1"/>
    <col min="7183" max="7183" width="11.7109375" style="5" customWidth="1"/>
    <col min="7184" max="7184" width="12.85546875" style="5" customWidth="1"/>
    <col min="7185" max="7185" width="11.7109375" style="5" customWidth="1"/>
    <col min="7186" max="7186" width="12.7109375" style="5" customWidth="1"/>
    <col min="7187" max="7187" width="11.7109375" style="5" customWidth="1"/>
    <col min="7188" max="7188" width="13" style="5" customWidth="1"/>
    <col min="7189" max="7200" width="11.7109375" style="5" customWidth="1"/>
    <col min="7201" max="7201" width="12.5703125" style="5" customWidth="1"/>
    <col min="7202" max="7202" width="11.7109375" style="5" customWidth="1"/>
    <col min="7203" max="7203" width="13" style="5" customWidth="1"/>
    <col min="7204" max="7209" width="11.7109375" style="5" customWidth="1"/>
    <col min="7210" max="7210" width="13.7109375" style="5" customWidth="1"/>
    <col min="7211" max="7211" width="13.140625" style="5" customWidth="1"/>
    <col min="7212" max="7215" width="13" style="5" customWidth="1"/>
    <col min="7216" max="7222" width="11.7109375" style="5" customWidth="1"/>
    <col min="7223" max="7223" width="10.85546875" style="5" customWidth="1"/>
    <col min="7224" max="7224" width="11.7109375" style="5" customWidth="1"/>
    <col min="7225" max="7227" width="22.7109375" style="5" customWidth="1"/>
    <col min="7228" max="7230" width="20.7109375" style="5" customWidth="1"/>
    <col min="7231" max="7418" width="8.85546875" style="5"/>
    <col min="7419" max="7419" width="6.140625" style="5" customWidth="1"/>
    <col min="7420" max="7420" width="20.28515625" style="5" customWidth="1"/>
    <col min="7421" max="7421" width="12.42578125" style="5" customWidth="1"/>
    <col min="7422" max="7422" width="13" style="5" customWidth="1"/>
    <col min="7423" max="7423" width="12.5703125" style="5" customWidth="1"/>
    <col min="7424" max="7437" width="11.7109375" style="5" customWidth="1"/>
    <col min="7438" max="7438" width="12.28515625" style="5" customWidth="1"/>
    <col min="7439" max="7439" width="11.7109375" style="5" customWidth="1"/>
    <col min="7440" max="7440" width="12.85546875" style="5" customWidth="1"/>
    <col min="7441" max="7441" width="11.7109375" style="5" customWidth="1"/>
    <col min="7442" max="7442" width="12.7109375" style="5" customWidth="1"/>
    <col min="7443" max="7443" width="11.7109375" style="5" customWidth="1"/>
    <col min="7444" max="7444" width="13" style="5" customWidth="1"/>
    <col min="7445" max="7456" width="11.7109375" style="5" customWidth="1"/>
    <col min="7457" max="7457" width="12.5703125" style="5" customWidth="1"/>
    <col min="7458" max="7458" width="11.7109375" style="5" customWidth="1"/>
    <col min="7459" max="7459" width="13" style="5" customWidth="1"/>
    <col min="7460" max="7465" width="11.7109375" style="5" customWidth="1"/>
    <col min="7466" max="7466" width="13.7109375" style="5" customWidth="1"/>
    <col min="7467" max="7467" width="13.140625" style="5" customWidth="1"/>
    <col min="7468" max="7471" width="13" style="5" customWidth="1"/>
    <col min="7472" max="7478" width="11.7109375" style="5" customWidth="1"/>
    <col min="7479" max="7479" width="10.85546875" style="5" customWidth="1"/>
    <col min="7480" max="7480" width="11.7109375" style="5" customWidth="1"/>
    <col min="7481" max="7483" width="22.7109375" style="5" customWidth="1"/>
    <col min="7484" max="7486" width="20.7109375" style="5" customWidth="1"/>
    <col min="7487" max="7674" width="8.85546875" style="5"/>
    <col min="7675" max="7675" width="6.140625" style="5" customWidth="1"/>
    <col min="7676" max="7676" width="20.28515625" style="5" customWidth="1"/>
    <col min="7677" max="7677" width="12.42578125" style="5" customWidth="1"/>
    <col min="7678" max="7678" width="13" style="5" customWidth="1"/>
    <col min="7679" max="7679" width="12.5703125" style="5" customWidth="1"/>
    <col min="7680" max="7693" width="11.7109375" style="5" customWidth="1"/>
    <col min="7694" max="7694" width="12.28515625" style="5" customWidth="1"/>
    <col min="7695" max="7695" width="11.7109375" style="5" customWidth="1"/>
    <col min="7696" max="7696" width="12.85546875" style="5" customWidth="1"/>
    <col min="7697" max="7697" width="11.7109375" style="5" customWidth="1"/>
    <col min="7698" max="7698" width="12.7109375" style="5" customWidth="1"/>
    <col min="7699" max="7699" width="11.7109375" style="5" customWidth="1"/>
    <col min="7700" max="7700" width="13" style="5" customWidth="1"/>
    <col min="7701" max="7712" width="11.7109375" style="5" customWidth="1"/>
    <col min="7713" max="7713" width="12.5703125" style="5" customWidth="1"/>
    <col min="7714" max="7714" width="11.7109375" style="5" customWidth="1"/>
    <col min="7715" max="7715" width="13" style="5" customWidth="1"/>
    <col min="7716" max="7721" width="11.7109375" style="5" customWidth="1"/>
    <col min="7722" max="7722" width="13.7109375" style="5" customWidth="1"/>
    <col min="7723" max="7723" width="13.140625" style="5" customWidth="1"/>
    <col min="7724" max="7727" width="13" style="5" customWidth="1"/>
    <col min="7728" max="7734" width="11.7109375" style="5" customWidth="1"/>
    <col min="7735" max="7735" width="10.85546875" style="5" customWidth="1"/>
    <col min="7736" max="7736" width="11.7109375" style="5" customWidth="1"/>
    <col min="7737" max="7739" width="22.7109375" style="5" customWidth="1"/>
    <col min="7740" max="7742" width="20.7109375" style="5" customWidth="1"/>
    <col min="7743" max="7930" width="8.85546875" style="5"/>
    <col min="7931" max="7931" width="6.140625" style="5" customWidth="1"/>
    <col min="7932" max="7932" width="20.28515625" style="5" customWidth="1"/>
    <col min="7933" max="7933" width="12.42578125" style="5" customWidth="1"/>
    <col min="7934" max="7934" width="13" style="5" customWidth="1"/>
    <col min="7935" max="7935" width="12.5703125" style="5" customWidth="1"/>
    <col min="7936" max="7949" width="11.7109375" style="5" customWidth="1"/>
    <col min="7950" max="7950" width="12.28515625" style="5" customWidth="1"/>
    <col min="7951" max="7951" width="11.7109375" style="5" customWidth="1"/>
    <col min="7952" max="7952" width="12.85546875" style="5" customWidth="1"/>
    <col min="7953" max="7953" width="11.7109375" style="5" customWidth="1"/>
    <col min="7954" max="7954" width="12.7109375" style="5" customWidth="1"/>
    <col min="7955" max="7955" width="11.7109375" style="5" customWidth="1"/>
    <col min="7956" max="7956" width="13" style="5" customWidth="1"/>
    <col min="7957" max="7968" width="11.7109375" style="5" customWidth="1"/>
    <col min="7969" max="7969" width="12.5703125" style="5" customWidth="1"/>
    <col min="7970" max="7970" width="11.7109375" style="5" customWidth="1"/>
    <col min="7971" max="7971" width="13" style="5" customWidth="1"/>
    <col min="7972" max="7977" width="11.7109375" style="5" customWidth="1"/>
    <col min="7978" max="7978" width="13.7109375" style="5" customWidth="1"/>
    <col min="7979" max="7979" width="13.140625" style="5" customWidth="1"/>
    <col min="7980" max="7983" width="13" style="5" customWidth="1"/>
    <col min="7984" max="7990" width="11.7109375" style="5" customWidth="1"/>
    <col min="7991" max="7991" width="10.85546875" style="5" customWidth="1"/>
    <col min="7992" max="7992" width="11.7109375" style="5" customWidth="1"/>
    <col min="7993" max="7995" width="22.7109375" style="5" customWidth="1"/>
    <col min="7996" max="7998" width="20.7109375" style="5" customWidth="1"/>
    <col min="7999" max="8186" width="8.85546875" style="5"/>
    <col min="8187" max="8187" width="6.140625" style="5" customWidth="1"/>
    <col min="8188" max="8188" width="20.28515625" style="5" customWidth="1"/>
    <col min="8189" max="8189" width="12.42578125" style="5" customWidth="1"/>
    <col min="8190" max="8190" width="13" style="5" customWidth="1"/>
    <col min="8191" max="8191" width="12.5703125" style="5" customWidth="1"/>
    <col min="8192" max="8205" width="11.7109375" style="5" customWidth="1"/>
    <col min="8206" max="8206" width="12.28515625" style="5" customWidth="1"/>
    <col min="8207" max="8207" width="11.7109375" style="5" customWidth="1"/>
    <col min="8208" max="8208" width="12.85546875" style="5" customWidth="1"/>
    <col min="8209" max="8209" width="11.7109375" style="5" customWidth="1"/>
    <col min="8210" max="8210" width="12.7109375" style="5" customWidth="1"/>
    <col min="8211" max="8211" width="11.7109375" style="5" customWidth="1"/>
    <col min="8212" max="8212" width="13" style="5" customWidth="1"/>
    <col min="8213" max="8224" width="11.7109375" style="5" customWidth="1"/>
    <col min="8225" max="8225" width="12.5703125" style="5" customWidth="1"/>
    <col min="8226" max="8226" width="11.7109375" style="5" customWidth="1"/>
    <col min="8227" max="8227" width="13" style="5" customWidth="1"/>
    <col min="8228" max="8233" width="11.7109375" style="5" customWidth="1"/>
    <col min="8234" max="8234" width="13.7109375" style="5" customWidth="1"/>
    <col min="8235" max="8235" width="13.140625" style="5" customWidth="1"/>
    <col min="8236" max="8239" width="13" style="5" customWidth="1"/>
    <col min="8240" max="8246" width="11.7109375" style="5" customWidth="1"/>
    <col min="8247" max="8247" width="10.85546875" style="5" customWidth="1"/>
    <col min="8248" max="8248" width="11.7109375" style="5" customWidth="1"/>
    <col min="8249" max="8251" width="22.7109375" style="5" customWidth="1"/>
    <col min="8252" max="8254" width="20.7109375" style="5" customWidth="1"/>
    <col min="8255" max="8442" width="8.85546875" style="5"/>
    <col min="8443" max="8443" width="6.140625" style="5" customWidth="1"/>
    <col min="8444" max="8444" width="20.28515625" style="5" customWidth="1"/>
    <col min="8445" max="8445" width="12.42578125" style="5" customWidth="1"/>
    <col min="8446" max="8446" width="13" style="5" customWidth="1"/>
    <col min="8447" max="8447" width="12.5703125" style="5" customWidth="1"/>
    <col min="8448" max="8461" width="11.7109375" style="5" customWidth="1"/>
    <col min="8462" max="8462" width="12.28515625" style="5" customWidth="1"/>
    <col min="8463" max="8463" width="11.7109375" style="5" customWidth="1"/>
    <col min="8464" max="8464" width="12.85546875" style="5" customWidth="1"/>
    <col min="8465" max="8465" width="11.7109375" style="5" customWidth="1"/>
    <col min="8466" max="8466" width="12.7109375" style="5" customWidth="1"/>
    <col min="8467" max="8467" width="11.7109375" style="5" customWidth="1"/>
    <col min="8468" max="8468" width="13" style="5" customWidth="1"/>
    <col min="8469" max="8480" width="11.7109375" style="5" customWidth="1"/>
    <col min="8481" max="8481" width="12.5703125" style="5" customWidth="1"/>
    <col min="8482" max="8482" width="11.7109375" style="5" customWidth="1"/>
    <col min="8483" max="8483" width="13" style="5" customWidth="1"/>
    <col min="8484" max="8489" width="11.7109375" style="5" customWidth="1"/>
    <col min="8490" max="8490" width="13.7109375" style="5" customWidth="1"/>
    <col min="8491" max="8491" width="13.140625" style="5" customWidth="1"/>
    <col min="8492" max="8495" width="13" style="5" customWidth="1"/>
    <col min="8496" max="8502" width="11.7109375" style="5" customWidth="1"/>
    <col min="8503" max="8503" width="10.85546875" style="5" customWidth="1"/>
    <col min="8504" max="8504" width="11.7109375" style="5" customWidth="1"/>
    <col min="8505" max="8507" width="22.7109375" style="5" customWidth="1"/>
    <col min="8508" max="8510" width="20.7109375" style="5" customWidth="1"/>
    <col min="8511" max="8698" width="8.85546875" style="5"/>
    <col min="8699" max="8699" width="6.140625" style="5" customWidth="1"/>
    <col min="8700" max="8700" width="20.28515625" style="5" customWidth="1"/>
    <col min="8701" max="8701" width="12.42578125" style="5" customWidth="1"/>
    <col min="8702" max="8702" width="13" style="5" customWidth="1"/>
    <col min="8703" max="8703" width="12.5703125" style="5" customWidth="1"/>
    <col min="8704" max="8717" width="11.7109375" style="5" customWidth="1"/>
    <col min="8718" max="8718" width="12.28515625" style="5" customWidth="1"/>
    <col min="8719" max="8719" width="11.7109375" style="5" customWidth="1"/>
    <col min="8720" max="8720" width="12.85546875" style="5" customWidth="1"/>
    <col min="8721" max="8721" width="11.7109375" style="5" customWidth="1"/>
    <col min="8722" max="8722" width="12.7109375" style="5" customWidth="1"/>
    <col min="8723" max="8723" width="11.7109375" style="5" customWidth="1"/>
    <col min="8724" max="8724" width="13" style="5" customWidth="1"/>
    <col min="8725" max="8736" width="11.7109375" style="5" customWidth="1"/>
    <col min="8737" max="8737" width="12.5703125" style="5" customWidth="1"/>
    <col min="8738" max="8738" width="11.7109375" style="5" customWidth="1"/>
    <col min="8739" max="8739" width="13" style="5" customWidth="1"/>
    <col min="8740" max="8745" width="11.7109375" style="5" customWidth="1"/>
    <col min="8746" max="8746" width="13.7109375" style="5" customWidth="1"/>
    <col min="8747" max="8747" width="13.140625" style="5" customWidth="1"/>
    <col min="8748" max="8751" width="13" style="5" customWidth="1"/>
    <col min="8752" max="8758" width="11.7109375" style="5" customWidth="1"/>
    <col min="8759" max="8759" width="10.85546875" style="5" customWidth="1"/>
    <col min="8760" max="8760" width="11.7109375" style="5" customWidth="1"/>
    <col min="8761" max="8763" width="22.7109375" style="5" customWidth="1"/>
    <col min="8764" max="8766" width="20.7109375" style="5" customWidth="1"/>
    <col min="8767" max="8954" width="8.85546875" style="5"/>
    <col min="8955" max="8955" width="6.140625" style="5" customWidth="1"/>
    <col min="8956" max="8956" width="20.28515625" style="5" customWidth="1"/>
    <col min="8957" max="8957" width="12.42578125" style="5" customWidth="1"/>
    <col min="8958" max="8958" width="13" style="5" customWidth="1"/>
    <col min="8959" max="8959" width="12.5703125" style="5" customWidth="1"/>
    <col min="8960" max="8973" width="11.7109375" style="5" customWidth="1"/>
    <col min="8974" max="8974" width="12.28515625" style="5" customWidth="1"/>
    <col min="8975" max="8975" width="11.7109375" style="5" customWidth="1"/>
    <col min="8976" max="8976" width="12.85546875" style="5" customWidth="1"/>
    <col min="8977" max="8977" width="11.7109375" style="5" customWidth="1"/>
    <col min="8978" max="8978" width="12.7109375" style="5" customWidth="1"/>
    <col min="8979" max="8979" width="11.7109375" style="5" customWidth="1"/>
    <col min="8980" max="8980" width="13" style="5" customWidth="1"/>
    <col min="8981" max="8992" width="11.7109375" style="5" customWidth="1"/>
    <col min="8993" max="8993" width="12.5703125" style="5" customWidth="1"/>
    <col min="8994" max="8994" width="11.7109375" style="5" customWidth="1"/>
    <col min="8995" max="8995" width="13" style="5" customWidth="1"/>
    <col min="8996" max="9001" width="11.7109375" style="5" customWidth="1"/>
    <col min="9002" max="9002" width="13.7109375" style="5" customWidth="1"/>
    <col min="9003" max="9003" width="13.140625" style="5" customWidth="1"/>
    <col min="9004" max="9007" width="13" style="5" customWidth="1"/>
    <col min="9008" max="9014" width="11.7109375" style="5" customWidth="1"/>
    <col min="9015" max="9015" width="10.85546875" style="5" customWidth="1"/>
    <col min="9016" max="9016" width="11.7109375" style="5" customWidth="1"/>
    <col min="9017" max="9019" width="22.7109375" style="5" customWidth="1"/>
    <col min="9020" max="9022" width="20.7109375" style="5" customWidth="1"/>
    <col min="9023" max="9210" width="8.85546875" style="5"/>
    <col min="9211" max="9211" width="6.140625" style="5" customWidth="1"/>
    <col min="9212" max="9212" width="20.28515625" style="5" customWidth="1"/>
    <col min="9213" max="9213" width="12.42578125" style="5" customWidth="1"/>
    <col min="9214" max="9214" width="13" style="5" customWidth="1"/>
    <col min="9215" max="9215" width="12.5703125" style="5" customWidth="1"/>
    <col min="9216" max="9229" width="11.7109375" style="5" customWidth="1"/>
    <col min="9230" max="9230" width="12.28515625" style="5" customWidth="1"/>
    <col min="9231" max="9231" width="11.7109375" style="5" customWidth="1"/>
    <col min="9232" max="9232" width="12.85546875" style="5" customWidth="1"/>
    <col min="9233" max="9233" width="11.7109375" style="5" customWidth="1"/>
    <col min="9234" max="9234" width="12.7109375" style="5" customWidth="1"/>
    <col min="9235" max="9235" width="11.7109375" style="5" customWidth="1"/>
    <col min="9236" max="9236" width="13" style="5" customWidth="1"/>
    <col min="9237" max="9248" width="11.7109375" style="5" customWidth="1"/>
    <col min="9249" max="9249" width="12.5703125" style="5" customWidth="1"/>
    <col min="9250" max="9250" width="11.7109375" style="5" customWidth="1"/>
    <col min="9251" max="9251" width="13" style="5" customWidth="1"/>
    <col min="9252" max="9257" width="11.7109375" style="5" customWidth="1"/>
    <col min="9258" max="9258" width="13.7109375" style="5" customWidth="1"/>
    <col min="9259" max="9259" width="13.140625" style="5" customWidth="1"/>
    <col min="9260" max="9263" width="13" style="5" customWidth="1"/>
    <col min="9264" max="9270" width="11.7109375" style="5" customWidth="1"/>
    <col min="9271" max="9271" width="10.85546875" style="5" customWidth="1"/>
    <col min="9272" max="9272" width="11.7109375" style="5" customWidth="1"/>
    <col min="9273" max="9275" width="22.7109375" style="5" customWidth="1"/>
    <col min="9276" max="9278" width="20.7109375" style="5" customWidth="1"/>
    <col min="9279" max="9466" width="8.85546875" style="5"/>
    <col min="9467" max="9467" width="6.140625" style="5" customWidth="1"/>
    <col min="9468" max="9468" width="20.28515625" style="5" customWidth="1"/>
    <col min="9469" max="9469" width="12.42578125" style="5" customWidth="1"/>
    <col min="9470" max="9470" width="13" style="5" customWidth="1"/>
    <col min="9471" max="9471" width="12.5703125" style="5" customWidth="1"/>
    <col min="9472" max="9485" width="11.7109375" style="5" customWidth="1"/>
    <col min="9486" max="9486" width="12.28515625" style="5" customWidth="1"/>
    <col min="9487" max="9487" width="11.7109375" style="5" customWidth="1"/>
    <col min="9488" max="9488" width="12.85546875" style="5" customWidth="1"/>
    <col min="9489" max="9489" width="11.7109375" style="5" customWidth="1"/>
    <col min="9490" max="9490" width="12.7109375" style="5" customWidth="1"/>
    <col min="9491" max="9491" width="11.7109375" style="5" customWidth="1"/>
    <col min="9492" max="9492" width="13" style="5" customWidth="1"/>
    <col min="9493" max="9504" width="11.7109375" style="5" customWidth="1"/>
    <col min="9505" max="9505" width="12.5703125" style="5" customWidth="1"/>
    <col min="9506" max="9506" width="11.7109375" style="5" customWidth="1"/>
    <col min="9507" max="9507" width="13" style="5" customWidth="1"/>
    <col min="9508" max="9513" width="11.7109375" style="5" customWidth="1"/>
    <col min="9514" max="9514" width="13.7109375" style="5" customWidth="1"/>
    <col min="9515" max="9515" width="13.140625" style="5" customWidth="1"/>
    <col min="9516" max="9519" width="13" style="5" customWidth="1"/>
    <col min="9520" max="9526" width="11.7109375" style="5" customWidth="1"/>
    <col min="9527" max="9527" width="10.85546875" style="5" customWidth="1"/>
    <col min="9528" max="9528" width="11.7109375" style="5" customWidth="1"/>
    <col min="9529" max="9531" width="22.7109375" style="5" customWidth="1"/>
    <col min="9532" max="9534" width="20.7109375" style="5" customWidth="1"/>
    <col min="9535" max="9722" width="8.85546875" style="5"/>
    <col min="9723" max="9723" width="6.140625" style="5" customWidth="1"/>
    <col min="9724" max="9724" width="20.28515625" style="5" customWidth="1"/>
    <col min="9725" max="9725" width="12.42578125" style="5" customWidth="1"/>
    <col min="9726" max="9726" width="13" style="5" customWidth="1"/>
    <col min="9727" max="9727" width="12.5703125" style="5" customWidth="1"/>
    <col min="9728" max="9741" width="11.7109375" style="5" customWidth="1"/>
    <col min="9742" max="9742" width="12.28515625" style="5" customWidth="1"/>
    <col min="9743" max="9743" width="11.7109375" style="5" customWidth="1"/>
    <col min="9744" max="9744" width="12.85546875" style="5" customWidth="1"/>
    <col min="9745" max="9745" width="11.7109375" style="5" customWidth="1"/>
    <col min="9746" max="9746" width="12.7109375" style="5" customWidth="1"/>
    <col min="9747" max="9747" width="11.7109375" style="5" customWidth="1"/>
    <col min="9748" max="9748" width="13" style="5" customWidth="1"/>
    <col min="9749" max="9760" width="11.7109375" style="5" customWidth="1"/>
    <col min="9761" max="9761" width="12.5703125" style="5" customWidth="1"/>
    <col min="9762" max="9762" width="11.7109375" style="5" customWidth="1"/>
    <col min="9763" max="9763" width="13" style="5" customWidth="1"/>
    <col min="9764" max="9769" width="11.7109375" style="5" customWidth="1"/>
    <col min="9770" max="9770" width="13.7109375" style="5" customWidth="1"/>
    <col min="9771" max="9771" width="13.140625" style="5" customWidth="1"/>
    <col min="9772" max="9775" width="13" style="5" customWidth="1"/>
    <col min="9776" max="9782" width="11.7109375" style="5" customWidth="1"/>
    <col min="9783" max="9783" width="10.85546875" style="5" customWidth="1"/>
    <col min="9784" max="9784" width="11.7109375" style="5" customWidth="1"/>
    <col min="9785" max="9787" width="22.7109375" style="5" customWidth="1"/>
    <col min="9788" max="9790" width="20.7109375" style="5" customWidth="1"/>
    <col min="9791" max="9978" width="8.85546875" style="5"/>
    <col min="9979" max="9979" width="6.140625" style="5" customWidth="1"/>
    <col min="9980" max="9980" width="20.28515625" style="5" customWidth="1"/>
    <col min="9981" max="9981" width="12.42578125" style="5" customWidth="1"/>
    <col min="9982" max="9982" width="13" style="5" customWidth="1"/>
    <col min="9983" max="9983" width="12.5703125" style="5" customWidth="1"/>
    <col min="9984" max="9997" width="11.7109375" style="5" customWidth="1"/>
    <col min="9998" max="9998" width="12.28515625" style="5" customWidth="1"/>
    <col min="9999" max="9999" width="11.7109375" style="5" customWidth="1"/>
    <col min="10000" max="10000" width="12.85546875" style="5" customWidth="1"/>
    <col min="10001" max="10001" width="11.7109375" style="5" customWidth="1"/>
    <col min="10002" max="10002" width="12.7109375" style="5" customWidth="1"/>
    <col min="10003" max="10003" width="11.7109375" style="5" customWidth="1"/>
    <col min="10004" max="10004" width="13" style="5" customWidth="1"/>
    <col min="10005" max="10016" width="11.7109375" style="5" customWidth="1"/>
    <col min="10017" max="10017" width="12.5703125" style="5" customWidth="1"/>
    <col min="10018" max="10018" width="11.7109375" style="5" customWidth="1"/>
    <col min="10019" max="10019" width="13" style="5" customWidth="1"/>
    <col min="10020" max="10025" width="11.7109375" style="5" customWidth="1"/>
    <col min="10026" max="10026" width="13.7109375" style="5" customWidth="1"/>
    <col min="10027" max="10027" width="13.140625" style="5" customWidth="1"/>
    <col min="10028" max="10031" width="13" style="5" customWidth="1"/>
    <col min="10032" max="10038" width="11.7109375" style="5" customWidth="1"/>
    <col min="10039" max="10039" width="10.85546875" style="5" customWidth="1"/>
    <col min="10040" max="10040" width="11.7109375" style="5" customWidth="1"/>
    <col min="10041" max="10043" width="22.7109375" style="5" customWidth="1"/>
    <col min="10044" max="10046" width="20.7109375" style="5" customWidth="1"/>
    <col min="10047" max="10234" width="8.85546875" style="5"/>
    <col min="10235" max="10235" width="6.140625" style="5" customWidth="1"/>
    <col min="10236" max="10236" width="20.28515625" style="5" customWidth="1"/>
    <col min="10237" max="10237" width="12.42578125" style="5" customWidth="1"/>
    <col min="10238" max="10238" width="13" style="5" customWidth="1"/>
    <col min="10239" max="10239" width="12.5703125" style="5" customWidth="1"/>
    <col min="10240" max="10253" width="11.7109375" style="5" customWidth="1"/>
    <col min="10254" max="10254" width="12.28515625" style="5" customWidth="1"/>
    <col min="10255" max="10255" width="11.7109375" style="5" customWidth="1"/>
    <col min="10256" max="10256" width="12.85546875" style="5" customWidth="1"/>
    <col min="10257" max="10257" width="11.7109375" style="5" customWidth="1"/>
    <col min="10258" max="10258" width="12.7109375" style="5" customWidth="1"/>
    <col min="10259" max="10259" width="11.7109375" style="5" customWidth="1"/>
    <col min="10260" max="10260" width="13" style="5" customWidth="1"/>
    <col min="10261" max="10272" width="11.7109375" style="5" customWidth="1"/>
    <col min="10273" max="10273" width="12.5703125" style="5" customWidth="1"/>
    <col min="10274" max="10274" width="11.7109375" style="5" customWidth="1"/>
    <col min="10275" max="10275" width="13" style="5" customWidth="1"/>
    <col min="10276" max="10281" width="11.7109375" style="5" customWidth="1"/>
    <col min="10282" max="10282" width="13.7109375" style="5" customWidth="1"/>
    <col min="10283" max="10283" width="13.140625" style="5" customWidth="1"/>
    <col min="10284" max="10287" width="13" style="5" customWidth="1"/>
    <col min="10288" max="10294" width="11.7109375" style="5" customWidth="1"/>
    <col min="10295" max="10295" width="10.85546875" style="5" customWidth="1"/>
    <col min="10296" max="10296" width="11.7109375" style="5" customWidth="1"/>
    <col min="10297" max="10299" width="22.7109375" style="5" customWidth="1"/>
    <col min="10300" max="10302" width="20.7109375" style="5" customWidth="1"/>
    <col min="10303" max="10490" width="8.85546875" style="5"/>
    <col min="10491" max="10491" width="6.140625" style="5" customWidth="1"/>
    <col min="10492" max="10492" width="20.28515625" style="5" customWidth="1"/>
    <col min="10493" max="10493" width="12.42578125" style="5" customWidth="1"/>
    <col min="10494" max="10494" width="13" style="5" customWidth="1"/>
    <col min="10495" max="10495" width="12.5703125" style="5" customWidth="1"/>
    <col min="10496" max="10509" width="11.7109375" style="5" customWidth="1"/>
    <col min="10510" max="10510" width="12.28515625" style="5" customWidth="1"/>
    <col min="10511" max="10511" width="11.7109375" style="5" customWidth="1"/>
    <col min="10512" max="10512" width="12.85546875" style="5" customWidth="1"/>
    <col min="10513" max="10513" width="11.7109375" style="5" customWidth="1"/>
    <col min="10514" max="10514" width="12.7109375" style="5" customWidth="1"/>
    <col min="10515" max="10515" width="11.7109375" style="5" customWidth="1"/>
    <col min="10516" max="10516" width="13" style="5" customWidth="1"/>
    <col min="10517" max="10528" width="11.7109375" style="5" customWidth="1"/>
    <col min="10529" max="10529" width="12.5703125" style="5" customWidth="1"/>
    <col min="10530" max="10530" width="11.7109375" style="5" customWidth="1"/>
    <col min="10531" max="10531" width="13" style="5" customWidth="1"/>
    <col min="10532" max="10537" width="11.7109375" style="5" customWidth="1"/>
    <col min="10538" max="10538" width="13.7109375" style="5" customWidth="1"/>
    <col min="10539" max="10539" width="13.140625" style="5" customWidth="1"/>
    <col min="10540" max="10543" width="13" style="5" customWidth="1"/>
    <col min="10544" max="10550" width="11.7109375" style="5" customWidth="1"/>
    <col min="10551" max="10551" width="10.85546875" style="5" customWidth="1"/>
    <col min="10552" max="10552" width="11.7109375" style="5" customWidth="1"/>
    <col min="10553" max="10555" width="22.7109375" style="5" customWidth="1"/>
    <col min="10556" max="10558" width="20.7109375" style="5" customWidth="1"/>
    <col min="10559" max="10746" width="8.85546875" style="5"/>
    <col min="10747" max="10747" width="6.140625" style="5" customWidth="1"/>
    <col min="10748" max="10748" width="20.28515625" style="5" customWidth="1"/>
    <col min="10749" max="10749" width="12.42578125" style="5" customWidth="1"/>
    <col min="10750" max="10750" width="13" style="5" customWidth="1"/>
    <col min="10751" max="10751" width="12.5703125" style="5" customWidth="1"/>
    <col min="10752" max="10765" width="11.7109375" style="5" customWidth="1"/>
    <col min="10766" max="10766" width="12.28515625" style="5" customWidth="1"/>
    <col min="10767" max="10767" width="11.7109375" style="5" customWidth="1"/>
    <col min="10768" max="10768" width="12.85546875" style="5" customWidth="1"/>
    <col min="10769" max="10769" width="11.7109375" style="5" customWidth="1"/>
    <col min="10770" max="10770" width="12.7109375" style="5" customWidth="1"/>
    <col min="10771" max="10771" width="11.7109375" style="5" customWidth="1"/>
    <col min="10772" max="10772" width="13" style="5" customWidth="1"/>
    <col min="10773" max="10784" width="11.7109375" style="5" customWidth="1"/>
    <col min="10785" max="10785" width="12.5703125" style="5" customWidth="1"/>
    <col min="10786" max="10786" width="11.7109375" style="5" customWidth="1"/>
    <col min="10787" max="10787" width="13" style="5" customWidth="1"/>
    <col min="10788" max="10793" width="11.7109375" style="5" customWidth="1"/>
    <col min="10794" max="10794" width="13.7109375" style="5" customWidth="1"/>
    <col min="10795" max="10795" width="13.140625" style="5" customWidth="1"/>
    <col min="10796" max="10799" width="13" style="5" customWidth="1"/>
    <col min="10800" max="10806" width="11.7109375" style="5" customWidth="1"/>
    <col min="10807" max="10807" width="10.85546875" style="5" customWidth="1"/>
    <col min="10808" max="10808" width="11.7109375" style="5" customWidth="1"/>
    <col min="10809" max="10811" width="22.7109375" style="5" customWidth="1"/>
    <col min="10812" max="10814" width="20.7109375" style="5" customWidth="1"/>
    <col min="10815" max="11002" width="8.85546875" style="5"/>
    <col min="11003" max="11003" width="6.140625" style="5" customWidth="1"/>
    <col min="11004" max="11004" width="20.28515625" style="5" customWidth="1"/>
    <col min="11005" max="11005" width="12.42578125" style="5" customWidth="1"/>
    <col min="11006" max="11006" width="13" style="5" customWidth="1"/>
    <col min="11007" max="11007" width="12.5703125" style="5" customWidth="1"/>
    <col min="11008" max="11021" width="11.7109375" style="5" customWidth="1"/>
    <col min="11022" max="11022" width="12.28515625" style="5" customWidth="1"/>
    <col min="11023" max="11023" width="11.7109375" style="5" customWidth="1"/>
    <col min="11024" max="11024" width="12.85546875" style="5" customWidth="1"/>
    <col min="11025" max="11025" width="11.7109375" style="5" customWidth="1"/>
    <col min="11026" max="11026" width="12.7109375" style="5" customWidth="1"/>
    <col min="11027" max="11027" width="11.7109375" style="5" customWidth="1"/>
    <col min="11028" max="11028" width="13" style="5" customWidth="1"/>
    <col min="11029" max="11040" width="11.7109375" style="5" customWidth="1"/>
    <col min="11041" max="11041" width="12.5703125" style="5" customWidth="1"/>
    <col min="11042" max="11042" width="11.7109375" style="5" customWidth="1"/>
    <col min="11043" max="11043" width="13" style="5" customWidth="1"/>
    <col min="11044" max="11049" width="11.7109375" style="5" customWidth="1"/>
    <col min="11050" max="11050" width="13.7109375" style="5" customWidth="1"/>
    <col min="11051" max="11051" width="13.140625" style="5" customWidth="1"/>
    <col min="11052" max="11055" width="13" style="5" customWidth="1"/>
    <col min="11056" max="11062" width="11.7109375" style="5" customWidth="1"/>
    <col min="11063" max="11063" width="10.85546875" style="5" customWidth="1"/>
    <col min="11064" max="11064" width="11.7109375" style="5" customWidth="1"/>
    <col min="11065" max="11067" width="22.7109375" style="5" customWidth="1"/>
    <col min="11068" max="11070" width="20.7109375" style="5" customWidth="1"/>
    <col min="11071" max="11258" width="8.85546875" style="5"/>
    <col min="11259" max="11259" width="6.140625" style="5" customWidth="1"/>
    <col min="11260" max="11260" width="20.28515625" style="5" customWidth="1"/>
    <col min="11261" max="11261" width="12.42578125" style="5" customWidth="1"/>
    <col min="11262" max="11262" width="13" style="5" customWidth="1"/>
    <col min="11263" max="11263" width="12.5703125" style="5" customWidth="1"/>
    <col min="11264" max="11277" width="11.7109375" style="5" customWidth="1"/>
    <col min="11278" max="11278" width="12.28515625" style="5" customWidth="1"/>
    <col min="11279" max="11279" width="11.7109375" style="5" customWidth="1"/>
    <col min="11280" max="11280" width="12.85546875" style="5" customWidth="1"/>
    <col min="11281" max="11281" width="11.7109375" style="5" customWidth="1"/>
    <col min="11282" max="11282" width="12.7109375" style="5" customWidth="1"/>
    <col min="11283" max="11283" width="11.7109375" style="5" customWidth="1"/>
    <col min="11284" max="11284" width="13" style="5" customWidth="1"/>
    <col min="11285" max="11296" width="11.7109375" style="5" customWidth="1"/>
    <col min="11297" max="11297" width="12.5703125" style="5" customWidth="1"/>
    <col min="11298" max="11298" width="11.7109375" style="5" customWidth="1"/>
    <col min="11299" max="11299" width="13" style="5" customWidth="1"/>
    <col min="11300" max="11305" width="11.7109375" style="5" customWidth="1"/>
    <col min="11306" max="11306" width="13.7109375" style="5" customWidth="1"/>
    <col min="11307" max="11307" width="13.140625" style="5" customWidth="1"/>
    <col min="11308" max="11311" width="13" style="5" customWidth="1"/>
    <col min="11312" max="11318" width="11.7109375" style="5" customWidth="1"/>
    <col min="11319" max="11319" width="10.85546875" style="5" customWidth="1"/>
    <col min="11320" max="11320" width="11.7109375" style="5" customWidth="1"/>
    <col min="11321" max="11323" width="22.7109375" style="5" customWidth="1"/>
    <col min="11324" max="11326" width="20.7109375" style="5" customWidth="1"/>
    <col min="11327" max="11514" width="8.85546875" style="5"/>
    <col min="11515" max="11515" width="6.140625" style="5" customWidth="1"/>
    <col min="11516" max="11516" width="20.28515625" style="5" customWidth="1"/>
    <col min="11517" max="11517" width="12.42578125" style="5" customWidth="1"/>
    <col min="11518" max="11518" width="13" style="5" customWidth="1"/>
    <col min="11519" max="11519" width="12.5703125" style="5" customWidth="1"/>
    <col min="11520" max="11533" width="11.7109375" style="5" customWidth="1"/>
    <col min="11534" max="11534" width="12.28515625" style="5" customWidth="1"/>
    <col min="11535" max="11535" width="11.7109375" style="5" customWidth="1"/>
    <col min="11536" max="11536" width="12.85546875" style="5" customWidth="1"/>
    <col min="11537" max="11537" width="11.7109375" style="5" customWidth="1"/>
    <col min="11538" max="11538" width="12.7109375" style="5" customWidth="1"/>
    <col min="11539" max="11539" width="11.7109375" style="5" customWidth="1"/>
    <col min="11540" max="11540" width="13" style="5" customWidth="1"/>
    <col min="11541" max="11552" width="11.7109375" style="5" customWidth="1"/>
    <col min="11553" max="11553" width="12.5703125" style="5" customWidth="1"/>
    <col min="11554" max="11554" width="11.7109375" style="5" customWidth="1"/>
    <col min="11555" max="11555" width="13" style="5" customWidth="1"/>
    <col min="11556" max="11561" width="11.7109375" style="5" customWidth="1"/>
    <col min="11562" max="11562" width="13.7109375" style="5" customWidth="1"/>
    <col min="11563" max="11563" width="13.140625" style="5" customWidth="1"/>
    <col min="11564" max="11567" width="13" style="5" customWidth="1"/>
    <col min="11568" max="11574" width="11.7109375" style="5" customWidth="1"/>
    <col min="11575" max="11575" width="10.85546875" style="5" customWidth="1"/>
    <col min="11576" max="11576" width="11.7109375" style="5" customWidth="1"/>
    <col min="11577" max="11579" width="22.7109375" style="5" customWidth="1"/>
    <col min="11580" max="11582" width="20.7109375" style="5" customWidth="1"/>
    <col min="11583" max="11770" width="8.85546875" style="5"/>
    <col min="11771" max="11771" width="6.140625" style="5" customWidth="1"/>
    <col min="11772" max="11772" width="20.28515625" style="5" customWidth="1"/>
    <col min="11773" max="11773" width="12.42578125" style="5" customWidth="1"/>
    <col min="11774" max="11774" width="13" style="5" customWidth="1"/>
    <col min="11775" max="11775" width="12.5703125" style="5" customWidth="1"/>
    <col min="11776" max="11789" width="11.7109375" style="5" customWidth="1"/>
    <col min="11790" max="11790" width="12.28515625" style="5" customWidth="1"/>
    <col min="11791" max="11791" width="11.7109375" style="5" customWidth="1"/>
    <col min="11792" max="11792" width="12.85546875" style="5" customWidth="1"/>
    <col min="11793" max="11793" width="11.7109375" style="5" customWidth="1"/>
    <col min="11794" max="11794" width="12.7109375" style="5" customWidth="1"/>
    <col min="11795" max="11795" width="11.7109375" style="5" customWidth="1"/>
    <col min="11796" max="11796" width="13" style="5" customWidth="1"/>
    <col min="11797" max="11808" width="11.7109375" style="5" customWidth="1"/>
    <col min="11809" max="11809" width="12.5703125" style="5" customWidth="1"/>
    <col min="11810" max="11810" width="11.7109375" style="5" customWidth="1"/>
    <col min="11811" max="11811" width="13" style="5" customWidth="1"/>
    <col min="11812" max="11817" width="11.7109375" style="5" customWidth="1"/>
    <col min="11818" max="11818" width="13.7109375" style="5" customWidth="1"/>
    <col min="11819" max="11819" width="13.140625" style="5" customWidth="1"/>
    <col min="11820" max="11823" width="13" style="5" customWidth="1"/>
    <col min="11824" max="11830" width="11.7109375" style="5" customWidth="1"/>
    <col min="11831" max="11831" width="10.85546875" style="5" customWidth="1"/>
    <col min="11832" max="11832" width="11.7109375" style="5" customWidth="1"/>
    <col min="11833" max="11835" width="22.7109375" style="5" customWidth="1"/>
    <col min="11836" max="11838" width="20.7109375" style="5" customWidth="1"/>
    <col min="11839" max="12026" width="8.85546875" style="5"/>
    <col min="12027" max="12027" width="6.140625" style="5" customWidth="1"/>
    <col min="12028" max="12028" width="20.28515625" style="5" customWidth="1"/>
    <col min="12029" max="12029" width="12.42578125" style="5" customWidth="1"/>
    <col min="12030" max="12030" width="13" style="5" customWidth="1"/>
    <col min="12031" max="12031" width="12.5703125" style="5" customWidth="1"/>
    <col min="12032" max="12045" width="11.7109375" style="5" customWidth="1"/>
    <col min="12046" max="12046" width="12.28515625" style="5" customWidth="1"/>
    <col min="12047" max="12047" width="11.7109375" style="5" customWidth="1"/>
    <col min="12048" max="12048" width="12.85546875" style="5" customWidth="1"/>
    <col min="12049" max="12049" width="11.7109375" style="5" customWidth="1"/>
    <col min="12050" max="12050" width="12.7109375" style="5" customWidth="1"/>
    <col min="12051" max="12051" width="11.7109375" style="5" customWidth="1"/>
    <col min="12052" max="12052" width="13" style="5" customWidth="1"/>
    <col min="12053" max="12064" width="11.7109375" style="5" customWidth="1"/>
    <col min="12065" max="12065" width="12.5703125" style="5" customWidth="1"/>
    <col min="12066" max="12066" width="11.7109375" style="5" customWidth="1"/>
    <col min="12067" max="12067" width="13" style="5" customWidth="1"/>
    <col min="12068" max="12073" width="11.7109375" style="5" customWidth="1"/>
    <col min="12074" max="12074" width="13.7109375" style="5" customWidth="1"/>
    <col min="12075" max="12075" width="13.140625" style="5" customWidth="1"/>
    <col min="12076" max="12079" width="13" style="5" customWidth="1"/>
    <col min="12080" max="12086" width="11.7109375" style="5" customWidth="1"/>
    <col min="12087" max="12087" width="10.85546875" style="5" customWidth="1"/>
    <col min="12088" max="12088" width="11.7109375" style="5" customWidth="1"/>
    <col min="12089" max="12091" width="22.7109375" style="5" customWidth="1"/>
    <col min="12092" max="12094" width="20.7109375" style="5" customWidth="1"/>
    <col min="12095" max="12282" width="8.85546875" style="5"/>
    <col min="12283" max="12283" width="6.140625" style="5" customWidth="1"/>
    <col min="12284" max="12284" width="20.28515625" style="5" customWidth="1"/>
    <col min="12285" max="12285" width="12.42578125" style="5" customWidth="1"/>
    <col min="12286" max="12286" width="13" style="5" customWidth="1"/>
    <col min="12287" max="12287" width="12.5703125" style="5" customWidth="1"/>
    <col min="12288" max="12301" width="11.7109375" style="5" customWidth="1"/>
    <col min="12302" max="12302" width="12.28515625" style="5" customWidth="1"/>
    <col min="12303" max="12303" width="11.7109375" style="5" customWidth="1"/>
    <col min="12304" max="12304" width="12.85546875" style="5" customWidth="1"/>
    <col min="12305" max="12305" width="11.7109375" style="5" customWidth="1"/>
    <col min="12306" max="12306" width="12.7109375" style="5" customWidth="1"/>
    <col min="12307" max="12307" width="11.7109375" style="5" customWidth="1"/>
    <col min="12308" max="12308" width="13" style="5" customWidth="1"/>
    <col min="12309" max="12320" width="11.7109375" style="5" customWidth="1"/>
    <col min="12321" max="12321" width="12.5703125" style="5" customWidth="1"/>
    <col min="12322" max="12322" width="11.7109375" style="5" customWidth="1"/>
    <col min="12323" max="12323" width="13" style="5" customWidth="1"/>
    <col min="12324" max="12329" width="11.7109375" style="5" customWidth="1"/>
    <col min="12330" max="12330" width="13.7109375" style="5" customWidth="1"/>
    <col min="12331" max="12331" width="13.140625" style="5" customWidth="1"/>
    <col min="12332" max="12335" width="13" style="5" customWidth="1"/>
    <col min="12336" max="12342" width="11.7109375" style="5" customWidth="1"/>
    <col min="12343" max="12343" width="10.85546875" style="5" customWidth="1"/>
    <col min="12344" max="12344" width="11.7109375" style="5" customWidth="1"/>
    <col min="12345" max="12347" width="22.7109375" style="5" customWidth="1"/>
    <col min="12348" max="12350" width="20.7109375" style="5" customWidth="1"/>
    <col min="12351" max="12538" width="8.85546875" style="5"/>
    <col min="12539" max="12539" width="6.140625" style="5" customWidth="1"/>
    <col min="12540" max="12540" width="20.28515625" style="5" customWidth="1"/>
    <col min="12541" max="12541" width="12.42578125" style="5" customWidth="1"/>
    <col min="12542" max="12542" width="13" style="5" customWidth="1"/>
    <col min="12543" max="12543" width="12.5703125" style="5" customWidth="1"/>
    <col min="12544" max="12557" width="11.7109375" style="5" customWidth="1"/>
    <col min="12558" max="12558" width="12.28515625" style="5" customWidth="1"/>
    <col min="12559" max="12559" width="11.7109375" style="5" customWidth="1"/>
    <col min="12560" max="12560" width="12.85546875" style="5" customWidth="1"/>
    <col min="12561" max="12561" width="11.7109375" style="5" customWidth="1"/>
    <col min="12562" max="12562" width="12.7109375" style="5" customWidth="1"/>
    <col min="12563" max="12563" width="11.7109375" style="5" customWidth="1"/>
    <col min="12564" max="12564" width="13" style="5" customWidth="1"/>
    <col min="12565" max="12576" width="11.7109375" style="5" customWidth="1"/>
    <col min="12577" max="12577" width="12.5703125" style="5" customWidth="1"/>
    <col min="12578" max="12578" width="11.7109375" style="5" customWidth="1"/>
    <col min="12579" max="12579" width="13" style="5" customWidth="1"/>
    <col min="12580" max="12585" width="11.7109375" style="5" customWidth="1"/>
    <col min="12586" max="12586" width="13.7109375" style="5" customWidth="1"/>
    <col min="12587" max="12587" width="13.140625" style="5" customWidth="1"/>
    <col min="12588" max="12591" width="13" style="5" customWidth="1"/>
    <col min="12592" max="12598" width="11.7109375" style="5" customWidth="1"/>
    <col min="12599" max="12599" width="10.85546875" style="5" customWidth="1"/>
    <col min="12600" max="12600" width="11.7109375" style="5" customWidth="1"/>
    <col min="12601" max="12603" width="22.7109375" style="5" customWidth="1"/>
    <col min="12604" max="12606" width="20.7109375" style="5" customWidth="1"/>
    <col min="12607" max="12794" width="8.85546875" style="5"/>
    <col min="12795" max="12795" width="6.140625" style="5" customWidth="1"/>
    <col min="12796" max="12796" width="20.28515625" style="5" customWidth="1"/>
    <col min="12797" max="12797" width="12.42578125" style="5" customWidth="1"/>
    <col min="12798" max="12798" width="13" style="5" customWidth="1"/>
    <col min="12799" max="12799" width="12.5703125" style="5" customWidth="1"/>
    <col min="12800" max="12813" width="11.7109375" style="5" customWidth="1"/>
    <col min="12814" max="12814" width="12.28515625" style="5" customWidth="1"/>
    <col min="12815" max="12815" width="11.7109375" style="5" customWidth="1"/>
    <col min="12816" max="12816" width="12.85546875" style="5" customWidth="1"/>
    <col min="12817" max="12817" width="11.7109375" style="5" customWidth="1"/>
    <col min="12818" max="12818" width="12.7109375" style="5" customWidth="1"/>
    <col min="12819" max="12819" width="11.7109375" style="5" customWidth="1"/>
    <col min="12820" max="12820" width="13" style="5" customWidth="1"/>
    <col min="12821" max="12832" width="11.7109375" style="5" customWidth="1"/>
    <col min="12833" max="12833" width="12.5703125" style="5" customWidth="1"/>
    <col min="12834" max="12834" width="11.7109375" style="5" customWidth="1"/>
    <col min="12835" max="12835" width="13" style="5" customWidth="1"/>
    <col min="12836" max="12841" width="11.7109375" style="5" customWidth="1"/>
    <col min="12842" max="12842" width="13.7109375" style="5" customWidth="1"/>
    <col min="12843" max="12843" width="13.140625" style="5" customWidth="1"/>
    <col min="12844" max="12847" width="13" style="5" customWidth="1"/>
    <col min="12848" max="12854" width="11.7109375" style="5" customWidth="1"/>
    <col min="12855" max="12855" width="10.85546875" style="5" customWidth="1"/>
    <col min="12856" max="12856" width="11.7109375" style="5" customWidth="1"/>
    <col min="12857" max="12859" width="22.7109375" style="5" customWidth="1"/>
    <col min="12860" max="12862" width="20.7109375" style="5" customWidth="1"/>
    <col min="12863" max="13050" width="8.85546875" style="5"/>
    <col min="13051" max="13051" width="6.140625" style="5" customWidth="1"/>
    <col min="13052" max="13052" width="20.28515625" style="5" customWidth="1"/>
    <col min="13053" max="13053" width="12.42578125" style="5" customWidth="1"/>
    <col min="13054" max="13054" width="13" style="5" customWidth="1"/>
    <col min="13055" max="13055" width="12.5703125" style="5" customWidth="1"/>
    <col min="13056" max="13069" width="11.7109375" style="5" customWidth="1"/>
    <col min="13070" max="13070" width="12.28515625" style="5" customWidth="1"/>
    <col min="13071" max="13071" width="11.7109375" style="5" customWidth="1"/>
    <col min="13072" max="13072" width="12.85546875" style="5" customWidth="1"/>
    <col min="13073" max="13073" width="11.7109375" style="5" customWidth="1"/>
    <col min="13074" max="13074" width="12.7109375" style="5" customWidth="1"/>
    <col min="13075" max="13075" width="11.7109375" style="5" customWidth="1"/>
    <col min="13076" max="13076" width="13" style="5" customWidth="1"/>
    <col min="13077" max="13088" width="11.7109375" style="5" customWidth="1"/>
    <col min="13089" max="13089" width="12.5703125" style="5" customWidth="1"/>
    <col min="13090" max="13090" width="11.7109375" style="5" customWidth="1"/>
    <col min="13091" max="13091" width="13" style="5" customWidth="1"/>
    <col min="13092" max="13097" width="11.7109375" style="5" customWidth="1"/>
    <col min="13098" max="13098" width="13.7109375" style="5" customWidth="1"/>
    <col min="13099" max="13099" width="13.140625" style="5" customWidth="1"/>
    <col min="13100" max="13103" width="13" style="5" customWidth="1"/>
    <col min="13104" max="13110" width="11.7109375" style="5" customWidth="1"/>
    <col min="13111" max="13111" width="10.85546875" style="5" customWidth="1"/>
    <col min="13112" max="13112" width="11.7109375" style="5" customWidth="1"/>
    <col min="13113" max="13115" width="22.7109375" style="5" customWidth="1"/>
    <col min="13116" max="13118" width="20.7109375" style="5" customWidth="1"/>
    <col min="13119" max="13306" width="8.85546875" style="5"/>
    <col min="13307" max="13307" width="6.140625" style="5" customWidth="1"/>
    <col min="13308" max="13308" width="20.28515625" style="5" customWidth="1"/>
    <col min="13309" max="13309" width="12.42578125" style="5" customWidth="1"/>
    <col min="13310" max="13310" width="13" style="5" customWidth="1"/>
    <col min="13311" max="13311" width="12.5703125" style="5" customWidth="1"/>
    <col min="13312" max="13325" width="11.7109375" style="5" customWidth="1"/>
    <col min="13326" max="13326" width="12.28515625" style="5" customWidth="1"/>
    <col min="13327" max="13327" width="11.7109375" style="5" customWidth="1"/>
    <col min="13328" max="13328" width="12.85546875" style="5" customWidth="1"/>
    <col min="13329" max="13329" width="11.7109375" style="5" customWidth="1"/>
    <col min="13330" max="13330" width="12.7109375" style="5" customWidth="1"/>
    <col min="13331" max="13331" width="11.7109375" style="5" customWidth="1"/>
    <col min="13332" max="13332" width="13" style="5" customWidth="1"/>
    <col min="13333" max="13344" width="11.7109375" style="5" customWidth="1"/>
    <col min="13345" max="13345" width="12.5703125" style="5" customWidth="1"/>
    <col min="13346" max="13346" width="11.7109375" style="5" customWidth="1"/>
    <col min="13347" max="13347" width="13" style="5" customWidth="1"/>
    <col min="13348" max="13353" width="11.7109375" style="5" customWidth="1"/>
    <col min="13354" max="13354" width="13.7109375" style="5" customWidth="1"/>
    <col min="13355" max="13355" width="13.140625" style="5" customWidth="1"/>
    <col min="13356" max="13359" width="13" style="5" customWidth="1"/>
    <col min="13360" max="13366" width="11.7109375" style="5" customWidth="1"/>
    <col min="13367" max="13367" width="10.85546875" style="5" customWidth="1"/>
    <col min="13368" max="13368" width="11.7109375" style="5" customWidth="1"/>
    <col min="13369" max="13371" width="22.7109375" style="5" customWidth="1"/>
    <col min="13372" max="13374" width="20.7109375" style="5" customWidth="1"/>
    <col min="13375" max="13562" width="8.85546875" style="5"/>
    <col min="13563" max="13563" width="6.140625" style="5" customWidth="1"/>
    <col min="13564" max="13564" width="20.28515625" style="5" customWidth="1"/>
    <col min="13565" max="13565" width="12.42578125" style="5" customWidth="1"/>
    <col min="13566" max="13566" width="13" style="5" customWidth="1"/>
    <col min="13567" max="13567" width="12.5703125" style="5" customWidth="1"/>
    <col min="13568" max="13581" width="11.7109375" style="5" customWidth="1"/>
    <col min="13582" max="13582" width="12.28515625" style="5" customWidth="1"/>
    <col min="13583" max="13583" width="11.7109375" style="5" customWidth="1"/>
    <col min="13584" max="13584" width="12.85546875" style="5" customWidth="1"/>
    <col min="13585" max="13585" width="11.7109375" style="5" customWidth="1"/>
    <col min="13586" max="13586" width="12.7109375" style="5" customWidth="1"/>
    <col min="13587" max="13587" width="11.7109375" style="5" customWidth="1"/>
    <col min="13588" max="13588" width="13" style="5" customWidth="1"/>
    <col min="13589" max="13600" width="11.7109375" style="5" customWidth="1"/>
    <col min="13601" max="13601" width="12.5703125" style="5" customWidth="1"/>
    <col min="13602" max="13602" width="11.7109375" style="5" customWidth="1"/>
    <col min="13603" max="13603" width="13" style="5" customWidth="1"/>
    <col min="13604" max="13609" width="11.7109375" style="5" customWidth="1"/>
    <col min="13610" max="13610" width="13.7109375" style="5" customWidth="1"/>
    <col min="13611" max="13611" width="13.140625" style="5" customWidth="1"/>
    <col min="13612" max="13615" width="13" style="5" customWidth="1"/>
    <col min="13616" max="13622" width="11.7109375" style="5" customWidth="1"/>
    <col min="13623" max="13623" width="10.85546875" style="5" customWidth="1"/>
    <col min="13624" max="13624" width="11.7109375" style="5" customWidth="1"/>
    <col min="13625" max="13627" width="22.7109375" style="5" customWidth="1"/>
    <col min="13628" max="13630" width="20.7109375" style="5" customWidth="1"/>
    <col min="13631" max="13818" width="8.85546875" style="5"/>
    <col min="13819" max="13819" width="6.140625" style="5" customWidth="1"/>
    <col min="13820" max="13820" width="20.28515625" style="5" customWidth="1"/>
    <col min="13821" max="13821" width="12.42578125" style="5" customWidth="1"/>
    <col min="13822" max="13822" width="13" style="5" customWidth="1"/>
    <col min="13823" max="13823" width="12.5703125" style="5" customWidth="1"/>
    <col min="13824" max="13837" width="11.7109375" style="5" customWidth="1"/>
    <col min="13838" max="13838" width="12.28515625" style="5" customWidth="1"/>
    <col min="13839" max="13839" width="11.7109375" style="5" customWidth="1"/>
    <col min="13840" max="13840" width="12.85546875" style="5" customWidth="1"/>
    <col min="13841" max="13841" width="11.7109375" style="5" customWidth="1"/>
    <col min="13842" max="13842" width="12.7109375" style="5" customWidth="1"/>
    <col min="13843" max="13843" width="11.7109375" style="5" customWidth="1"/>
    <col min="13844" max="13844" width="13" style="5" customWidth="1"/>
    <col min="13845" max="13856" width="11.7109375" style="5" customWidth="1"/>
    <col min="13857" max="13857" width="12.5703125" style="5" customWidth="1"/>
    <col min="13858" max="13858" width="11.7109375" style="5" customWidth="1"/>
    <col min="13859" max="13859" width="13" style="5" customWidth="1"/>
    <col min="13860" max="13865" width="11.7109375" style="5" customWidth="1"/>
    <col min="13866" max="13866" width="13.7109375" style="5" customWidth="1"/>
    <col min="13867" max="13867" width="13.140625" style="5" customWidth="1"/>
    <col min="13868" max="13871" width="13" style="5" customWidth="1"/>
    <col min="13872" max="13878" width="11.7109375" style="5" customWidth="1"/>
    <col min="13879" max="13879" width="10.85546875" style="5" customWidth="1"/>
    <col min="13880" max="13880" width="11.7109375" style="5" customWidth="1"/>
    <col min="13881" max="13883" width="22.7109375" style="5" customWidth="1"/>
    <col min="13884" max="13886" width="20.7109375" style="5" customWidth="1"/>
    <col min="13887" max="14074" width="8.85546875" style="5"/>
    <col min="14075" max="14075" width="6.140625" style="5" customWidth="1"/>
    <col min="14076" max="14076" width="20.28515625" style="5" customWidth="1"/>
    <col min="14077" max="14077" width="12.42578125" style="5" customWidth="1"/>
    <col min="14078" max="14078" width="13" style="5" customWidth="1"/>
    <col min="14079" max="14079" width="12.5703125" style="5" customWidth="1"/>
    <col min="14080" max="14093" width="11.7109375" style="5" customWidth="1"/>
    <col min="14094" max="14094" width="12.28515625" style="5" customWidth="1"/>
    <col min="14095" max="14095" width="11.7109375" style="5" customWidth="1"/>
    <col min="14096" max="14096" width="12.85546875" style="5" customWidth="1"/>
    <col min="14097" max="14097" width="11.7109375" style="5" customWidth="1"/>
    <col min="14098" max="14098" width="12.7109375" style="5" customWidth="1"/>
    <col min="14099" max="14099" width="11.7109375" style="5" customWidth="1"/>
    <col min="14100" max="14100" width="13" style="5" customWidth="1"/>
    <col min="14101" max="14112" width="11.7109375" style="5" customWidth="1"/>
    <col min="14113" max="14113" width="12.5703125" style="5" customWidth="1"/>
    <col min="14114" max="14114" width="11.7109375" style="5" customWidth="1"/>
    <col min="14115" max="14115" width="13" style="5" customWidth="1"/>
    <col min="14116" max="14121" width="11.7109375" style="5" customWidth="1"/>
    <col min="14122" max="14122" width="13.7109375" style="5" customWidth="1"/>
    <col min="14123" max="14123" width="13.140625" style="5" customWidth="1"/>
    <col min="14124" max="14127" width="13" style="5" customWidth="1"/>
    <col min="14128" max="14134" width="11.7109375" style="5" customWidth="1"/>
    <col min="14135" max="14135" width="10.85546875" style="5" customWidth="1"/>
    <col min="14136" max="14136" width="11.7109375" style="5" customWidth="1"/>
    <col min="14137" max="14139" width="22.7109375" style="5" customWidth="1"/>
    <col min="14140" max="14142" width="20.7109375" style="5" customWidth="1"/>
    <col min="14143" max="14330" width="8.85546875" style="5"/>
    <col min="14331" max="14331" width="6.140625" style="5" customWidth="1"/>
    <col min="14332" max="14332" width="20.28515625" style="5" customWidth="1"/>
    <col min="14333" max="14333" width="12.42578125" style="5" customWidth="1"/>
    <col min="14334" max="14334" width="13" style="5" customWidth="1"/>
    <col min="14335" max="14335" width="12.5703125" style="5" customWidth="1"/>
    <col min="14336" max="14349" width="11.7109375" style="5" customWidth="1"/>
    <col min="14350" max="14350" width="12.28515625" style="5" customWidth="1"/>
    <col min="14351" max="14351" width="11.7109375" style="5" customWidth="1"/>
    <col min="14352" max="14352" width="12.85546875" style="5" customWidth="1"/>
    <col min="14353" max="14353" width="11.7109375" style="5" customWidth="1"/>
    <col min="14354" max="14354" width="12.7109375" style="5" customWidth="1"/>
    <col min="14355" max="14355" width="11.7109375" style="5" customWidth="1"/>
    <col min="14356" max="14356" width="13" style="5" customWidth="1"/>
    <col min="14357" max="14368" width="11.7109375" style="5" customWidth="1"/>
    <col min="14369" max="14369" width="12.5703125" style="5" customWidth="1"/>
    <col min="14370" max="14370" width="11.7109375" style="5" customWidth="1"/>
    <col min="14371" max="14371" width="13" style="5" customWidth="1"/>
    <col min="14372" max="14377" width="11.7109375" style="5" customWidth="1"/>
    <col min="14378" max="14378" width="13.7109375" style="5" customWidth="1"/>
    <col min="14379" max="14379" width="13.140625" style="5" customWidth="1"/>
    <col min="14380" max="14383" width="13" style="5" customWidth="1"/>
    <col min="14384" max="14390" width="11.7109375" style="5" customWidth="1"/>
    <col min="14391" max="14391" width="10.85546875" style="5" customWidth="1"/>
    <col min="14392" max="14392" width="11.7109375" style="5" customWidth="1"/>
    <col min="14393" max="14395" width="22.7109375" style="5" customWidth="1"/>
    <col min="14396" max="14398" width="20.7109375" style="5" customWidth="1"/>
    <col min="14399" max="14586" width="8.85546875" style="5"/>
    <col min="14587" max="14587" width="6.140625" style="5" customWidth="1"/>
    <col min="14588" max="14588" width="20.28515625" style="5" customWidth="1"/>
    <col min="14589" max="14589" width="12.42578125" style="5" customWidth="1"/>
    <col min="14590" max="14590" width="13" style="5" customWidth="1"/>
    <col min="14591" max="14591" width="12.5703125" style="5" customWidth="1"/>
    <col min="14592" max="14605" width="11.7109375" style="5" customWidth="1"/>
    <col min="14606" max="14606" width="12.28515625" style="5" customWidth="1"/>
    <col min="14607" max="14607" width="11.7109375" style="5" customWidth="1"/>
    <col min="14608" max="14608" width="12.85546875" style="5" customWidth="1"/>
    <col min="14609" max="14609" width="11.7109375" style="5" customWidth="1"/>
    <col min="14610" max="14610" width="12.7109375" style="5" customWidth="1"/>
    <col min="14611" max="14611" width="11.7109375" style="5" customWidth="1"/>
    <col min="14612" max="14612" width="13" style="5" customWidth="1"/>
    <col min="14613" max="14624" width="11.7109375" style="5" customWidth="1"/>
    <col min="14625" max="14625" width="12.5703125" style="5" customWidth="1"/>
    <col min="14626" max="14626" width="11.7109375" style="5" customWidth="1"/>
    <col min="14627" max="14627" width="13" style="5" customWidth="1"/>
    <col min="14628" max="14633" width="11.7109375" style="5" customWidth="1"/>
    <col min="14634" max="14634" width="13.7109375" style="5" customWidth="1"/>
    <col min="14635" max="14635" width="13.140625" style="5" customWidth="1"/>
    <col min="14636" max="14639" width="13" style="5" customWidth="1"/>
    <col min="14640" max="14646" width="11.7109375" style="5" customWidth="1"/>
    <col min="14647" max="14647" width="10.85546875" style="5" customWidth="1"/>
    <col min="14648" max="14648" width="11.7109375" style="5" customWidth="1"/>
    <col min="14649" max="14651" width="22.7109375" style="5" customWidth="1"/>
    <col min="14652" max="14654" width="20.7109375" style="5" customWidth="1"/>
    <col min="14655" max="14842" width="8.85546875" style="5"/>
    <col min="14843" max="14843" width="6.140625" style="5" customWidth="1"/>
    <col min="14844" max="14844" width="20.28515625" style="5" customWidth="1"/>
    <col min="14845" max="14845" width="12.42578125" style="5" customWidth="1"/>
    <col min="14846" max="14846" width="13" style="5" customWidth="1"/>
    <col min="14847" max="14847" width="12.5703125" style="5" customWidth="1"/>
    <col min="14848" max="14861" width="11.7109375" style="5" customWidth="1"/>
    <col min="14862" max="14862" width="12.28515625" style="5" customWidth="1"/>
    <col min="14863" max="14863" width="11.7109375" style="5" customWidth="1"/>
    <col min="14864" max="14864" width="12.85546875" style="5" customWidth="1"/>
    <col min="14865" max="14865" width="11.7109375" style="5" customWidth="1"/>
    <col min="14866" max="14866" width="12.7109375" style="5" customWidth="1"/>
    <col min="14867" max="14867" width="11.7109375" style="5" customWidth="1"/>
    <col min="14868" max="14868" width="13" style="5" customWidth="1"/>
    <col min="14869" max="14880" width="11.7109375" style="5" customWidth="1"/>
    <col min="14881" max="14881" width="12.5703125" style="5" customWidth="1"/>
    <col min="14882" max="14882" width="11.7109375" style="5" customWidth="1"/>
    <col min="14883" max="14883" width="13" style="5" customWidth="1"/>
    <col min="14884" max="14889" width="11.7109375" style="5" customWidth="1"/>
    <col min="14890" max="14890" width="13.7109375" style="5" customWidth="1"/>
    <col min="14891" max="14891" width="13.140625" style="5" customWidth="1"/>
    <col min="14892" max="14895" width="13" style="5" customWidth="1"/>
    <col min="14896" max="14902" width="11.7109375" style="5" customWidth="1"/>
    <col min="14903" max="14903" width="10.85546875" style="5" customWidth="1"/>
    <col min="14904" max="14904" width="11.7109375" style="5" customWidth="1"/>
    <col min="14905" max="14907" width="22.7109375" style="5" customWidth="1"/>
    <col min="14908" max="14910" width="20.7109375" style="5" customWidth="1"/>
    <col min="14911" max="15098" width="8.85546875" style="5"/>
    <col min="15099" max="15099" width="6.140625" style="5" customWidth="1"/>
    <col min="15100" max="15100" width="20.28515625" style="5" customWidth="1"/>
    <col min="15101" max="15101" width="12.42578125" style="5" customWidth="1"/>
    <col min="15102" max="15102" width="13" style="5" customWidth="1"/>
    <col min="15103" max="15103" width="12.5703125" style="5" customWidth="1"/>
    <col min="15104" max="15117" width="11.7109375" style="5" customWidth="1"/>
    <col min="15118" max="15118" width="12.28515625" style="5" customWidth="1"/>
    <col min="15119" max="15119" width="11.7109375" style="5" customWidth="1"/>
    <col min="15120" max="15120" width="12.85546875" style="5" customWidth="1"/>
    <col min="15121" max="15121" width="11.7109375" style="5" customWidth="1"/>
    <col min="15122" max="15122" width="12.7109375" style="5" customWidth="1"/>
    <col min="15123" max="15123" width="11.7109375" style="5" customWidth="1"/>
    <col min="15124" max="15124" width="13" style="5" customWidth="1"/>
    <col min="15125" max="15136" width="11.7109375" style="5" customWidth="1"/>
    <col min="15137" max="15137" width="12.5703125" style="5" customWidth="1"/>
    <col min="15138" max="15138" width="11.7109375" style="5" customWidth="1"/>
    <col min="15139" max="15139" width="13" style="5" customWidth="1"/>
    <col min="15140" max="15145" width="11.7109375" style="5" customWidth="1"/>
    <col min="15146" max="15146" width="13.7109375" style="5" customWidth="1"/>
    <col min="15147" max="15147" width="13.140625" style="5" customWidth="1"/>
    <col min="15148" max="15151" width="13" style="5" customWidth="1"/>
    <col min="15152" max="15158" width="11.7109375" style="5" customWidth="1"/>
    <col min="15159" max="15159" width="10.85546875" style="5" customWidth="1"/>
    <col min="15160" max="15160" width="11.7109375" style="5" customWidth="1"/>
    <col min="15161" max="15163" width="22.7109375" style="5" customWidth="1"/>
    <col min="15164" max="15166" width="20.7109375" style="5" customWidth="1"/>
    <col min="15167" max="15354" width="8.85546875" style="5"/>
    <col min="15355" max="15355" width="6.140625" style="5" customWidth="1"/>
    <col min="15356" max="15356" width="20.28515625" style="5" customWidth="1"/>
    <col min="15357" max="15357" width="12.42578125" style="5" customWidth="1"/>
    <col min="15358" max="15358" width="13" style="5" customWidth="1"/>
    <col min="15359" max="15359" width="12.5703125" style="5" customWidth="1"/>
    <col min="15360" max="15373" width="11.7109375" style="5" customWidth="1"/>
    <col min="15374" max="15374" width="12.28515625" style="5" customWidth="1"/>
    <col min="15375" max="15375" width="11.7109375" style="5" customWidth="1"/>
    <col min="15376" max="15376" width="12.85546875" style="5" customWidth="1"/>
    <col min="15377" max="15377" width="11.7109375" style="5" customWidth="1"/>
    <col min="15378" max="15378" width="12.7109375" style="5" customWidth="1"/>
    <col min="15379" max="15379" width="11.7109375" style="5" customWidth="1"/>
    <col min="15380" max="15380" width="13" style="5" customWidth="1"/>
    <col min="15381" max="15392" width="11.7109375" style="5" customWidth="1"/>
    <col min="15393" max="15393" width="12.5703125" style="5" customWidth="1"/>
    <col min="15394" max="15394" width="11.7109375" style="5" customWidth="1"/>
    <col min="15395" max="15395" width="13" style="5" customWidth="1"/>
    <col min="15396" max="15401" width="11.7109375" style="5" customWidth="1"/>
    <col min="15402" max="15402" width="13.7109375" style="5" customWidth="1"/>
    <col min="15403" max="15403" width="13.140625" style="5" customWidth="1"/>
    <col min="15404" max="15407" width="13" style="5" customWidth="1"/>
    <col min="15408" max="15414" width="11.7109375" style="5" customWidth="1"/>
    <col min="15415" max="15415" width="10.85546875" style="5" customWidth="1"/>
    <col min="15416" max="15416" width="11.7109375" style="5" customWidth="1"/>
    <col min="15417" max="15419" width="22.7109375" style="5" customWidth="1"/>
    <col min="15420" max="15422" width="20.7109375" style="5" customWidth="1"/>
    <col min="15423" max="15610" width="8.85546875" style="5"/>
    <col min="15611" max="15611" width="6.140625" style="5" customWidth="1"/>
    <col min="15612" max="15612" width="20.28515625" style="5" customWidth="1"/>
    <col min="15613" max="15613" width="12.42578125" style="5" customWidth="1"/>
    <col min="15614" max="15614" width="13" style="5" customWidth="1"/>
    <col min="15615" max="15615" width="12.5703125" style="5" customWidth="1"/>
    <col min="15616" max="15629" width="11.7109375" style="5" customWidth="1"/>
    <col min="15630" max="15630" width="12.28515625" style="5" customWidth="1"/>
    <col min="15631" max="15631" width="11.7109375" style="5" customWidth="1"/>
    <col min="15632" max="15632" width="12.85546875" style="5" customWidth="1"/>
    <col min="15633" max="15633" width="11.7109375" style="5" customWidth="1"/>
    <col min="15634" max="15634" width="12.7109375" style="5" customWidth="1"/>
    <col min="15635" max="15635" width="11.7109375" style="5" customWidth="1"/>
    <col min="15636" max="15636" width="13" style="5" customWidth="1"/>
    <col min="15637" max="15648" width="11.7109375" style="5" customWidth="1"/>
    <col min="15649" max="15649" width="12.5703125" style="5" customWidth="1"/>
    <col min="15650" max="15650" width="11.7109375" style="5" customWidth="1"/>
    <col min="15651" max="15651" width="13" style="5" customWidth="1"/>
    <col min="15652" max="15657" width="11.7109375" style="5" customWidth="1"/>
    <col min="15658" max="15658" width="13.7109375" style="5" customWidth="1"/>
    <col min="15659" max="15659" width="13.140625" style="5" customWidth="1"/>
    <col min="15660" max="15663" width="13" style="5" customWidth="1"/>
    <col min="15664" max="15670" width="11.7109375" style="5" customWidth="1"/>
    <col min="15671" max="15671" width="10.85546875" style="5" customWidth="1"/>
    <col min="15672" max="15672" width="11.7109375" style="5" customWidth="1"/>
    <col min="15673" max="15675" width="22.7109375" style="5" customWidth="1"/>
    <col min="15676" max="15678" width="20.7109375" style="5" customWidth="1"/>
    <col min="15679" max="15866" width="8.85546875" style="5"/>
    <col min="15867" max="15867" width="6.140625" style="5" customWidth="1"/>
    <col min="15868" max="15868" width="20.28515625" style="5" customWidth="1"/>
    <col min="15869" max="15869" width="12.42578125" style="5" customWidth="1"/>
    <col min="15870" max="15870" width="13" style="5" customWidth="1"/>
    <col min="15871" max="15871" width="12.5703125" style="5" customWidth="1"/>
    <col min="15872" max="15885" width="11.7109375" style="5" customWidth="1"/>
    <col min="15886" max="15886" width="12.28515625" style="5" customWidth="1"/>
    <col min="15887" max="15887" width="11.7109375" style="5" customWidth="1"/>
    <col min="15888" max="15888" width="12.85546875" style="5" customWidth="1"/>
    <col min="15889" max="15889" width="11.7109375" style="5" customWidth="1"/>
    <col min="15890" max="15890" width="12.7109375" style="5" customWidth="1"/>
    <col min="15891" max="15891" width="11.7109375" style="5" customWidth="1"/>
    <col min="15892" max="15892" width="13" style="5" customWidth="1"/>
    <col min="15893" max="15904" width="11.7109375" style="5" customWidth="1"/>
    <col min="15905" max="15905" width="12.5703125" style="5" customWidth="1"/>
    <col min="15906" max="15906" width="11.7109375" style="5" customWidth="1"/>
    <col min="15907" max="15907" width="13" style="5" customWidth="1"/>
    <col min="15908" max="15913" width="11.7109375" style="5" customWidth="1"/>
    <col min="15914" max="15914" width="13.7109375" style="5" customWidth="1"/>
    <col min="15915" max="15915" width="13.140625" style="5" customWidth="1"/>
    <col min="15916" max="15919" width="13" style="5" customWidth="1"/>
    <col min="15920" max="15926" width="11.7109375" style="5" customWidth="1"/>
    <col min="15927" max="15927" width="10.85546875" style="5" customWidth="1"/>
    <col min="15928" max="15928" width="11.7109375" style="5" customWidth="1"/>
    <col min="15929" max="15931" width="22.7109375" style="5" customWidth="1"/>
    <col min="15932" max="15934" width="20.7109375" style="5" customWidth="1"/>
    <col min="15935" max="16122" width="8.85546875" style="5"/>
    <col min="16123" max="16123" width="6.140625" style="5" customWidth="1"/>
    <col min="16124" max="16124" width="20.28515625" style="5" customWidth="1"/>
    <col min="16125" max="16125" width="12.42578125" style="5" customWidth="1"/>
    <col min="16126" max="16126" width="13" style="5" customWidth="1"/>
    <col min="16127" max="16127" width="12.5703125" style="5" customWidth="1"/>
    <col min="16128" max="16141" width="11.7109375" style="5" customWidth="1"/>
    <col min="16142" max="16142" width="12.28515625" style="5" customWidth="1"/>
    <col min="16143" max="16143" width="11.7109375" style="5" customWidth="1"/>
    <col min="16144" max="16144" width="12.85546875" style="5" customWidth="1"/>
    <col min="16145" max="16145" width="11.7109375" style="5" customWidth="1"/>
    <col min="16146" max="16146" width="12.7109375" style="5" customWidth="1"/>
    <col min="16147" max="16147" width="11.7109375" style="5" customWidth="1"/>
    <col min="16148" max="16148" width="13" style="5" customWidth="1"/>
    <col min="16149" max="16160" width="11.7109375" style="5" customWidth="1"/>
    <col min="16161" max="16161" width="12.5703125" style="5" customWidth="1"/>
    <col min="16162" max="16162" width="11.7109375" style="5" customWidth="1"/>
    <col min="16163" max="16163" width="13" style="5" customWidth="1"/>
    <col min="16164" max="16169" width="11.7109375" style="5" customWidth="1"/>
    <col min="16170" max="16170" width="13.7109375" style="5" customWidth="1"/>
    <col min="16171" max="16171" width="13.140625" style="5" customWidth="1"/>
    <col min="16172" max="16175" width="13" style="5" customWidth="1"/>
    <col min="16176" max="16182" width="11.7109375" style="5" customWidth="1"/>
    <col min="16183" max="16183" width="10.85546875" style="5" customWidth="1"/>
    <col min="16184" max="16184" width="11.7109375" style="5" customWidth="1"/>
    <col min="16185" max="16187" width="22.7109375" style="5" customWidth="1"/>
    <col min="16188" max="16190" width="20.7109375" style="5" customWidth="1"/>
    <col min="16191" max="16384" width="8.85546875" style="5"/>
  </cols>
  <sheetData>
    <row r="1" spans="1:65" s="51" customFormat="1" ht="24.75" customHeight="1" x14ac:dyDescent="0.25">
      <c r="A1" s="49"/>
      <c r="B1" s="50" t="s">
        <v>103</v>
      </c>
      <c r="C1" s="33" t="s">
        <v>88</v>
      </c>
      <c r="D1" s="33"/>
      <c r="E1" s="33"/>
      <c r="F1" s="33"/>
      <c r="G1" s="33"/>
      <c r="H1" s="33"/>
      <c r="I1" s="33" t="str">
        <f>C1</f>
        <v>ENROLMENT IN SCHOOL EDUCATION</v>
      </c>
      <c r="J1" s="33"/>
      <c r="K1" s="33"/>
      <c r="L1" s="33"/>
      <c r="M1" s="33"/>
      <c r="N1" s="33"/>
      <c r="O1" s="33" t="str">
        <f>I1</f>
        <v>ENROLMENT IN SCHOOL EDUCATION</v>
      </c>
      <c r="P1" s="33"/>
      <c r="Q1" s="33"/>
      <c r="R1" s="33"/>
      <c r="S1" s="33"/>
      <c r="T1" s="33"/>
      <c r="U1" s="33" t="str">
        <f>O1</f>
        <v>ENROLMENT IN SCHOOL EDUCATION</v>
      </c>
      <c r="V1" s="33"/>
      <c r="W1" s="33"/>
      <c r="X1" s="33"/>
      <c r="Y1" s="33"/>
      <c r="Z1" s="33"/>
      <c r="AA1" s="33" t="str">
        <f>U1</f>
        <v>ENROLMENT IN SCHOOL EDUCATION</v>
      </c>
      <c r="AB1" s="33"/>
      <c r="AC1" s="33"/>
      <c r="AD1" s="33"/>
      <c r="AE1" s="33"/>
      <c r="AF1" s="33"/>
      <c r="AG1" s="33" t="str">
        <f>AA1</f>
        <v>ENROLMENT IN SCHOOL EDUCATION</v>
      </c>
      <c r="AH1" s="33"/>
      <c r="AI1" s="33"/>
      <c r="AJ1" s="33"/>
      <c r="AK1" s="33"/>
      <c r="AL1" s="33"/>
      <c r="AM1" s="33" t="str">
        <f>AG1</f>
        <v>ENROLMENT IN SCHOOL EDUCATION</v>
      </c>
      <c r="AN1" s="33"/>
      <c r="AO1" s="33"/>
      <c r="AP1" s="33"/>
      <c r="AQ1" s="33"/>
      <c r="AR1" s="33"/>
      <c r="AS1" s="33" t="str">
        <f>AM1</f>
        <v>ENROLMENT IN SCHOOL EDUCATION</v>
      </c>
      <c r="AT1" s="33"/>
      <c r="AU1" s="33"/>
      <c r="AV1" s="33"/>
      <c r="AW1" s="33"/>
      <c r="AX1" s="33"/>
      <c r="AY1" s="33" t="str">
        <f>AS1</f>
        <v>ENROLMENT IN SCHOOL EDUCATION</v>
      </c>
      <c r="AZ1" s="33"/>
      <c r="BA1" s="33"/>
      <c r="BB1" s="33"/>
      <c r="BC1" s="33"/>
      <c r="BD1" s="33"/>
      <c r="BE1" s="33" t="str">
        <f>AY1</f>
        <v>ENROLMENT IN SCHOOL EDUCATION</v>
      </c>
      <c r="BF1" s="33"/>
      <c r="BG1" s="33"/>
      <c r="BH1" s="33"/>
      <c r="BI1" s="33"/>
      <c r="BJ1" s="33"/>
      <c r="BK1" s="33"/>
      <c r="BL1" s="33"/>
      <c r="BM1" s="33"/>
    </row>
    <row r="2" spans="1:65" ht="15.75" customHeight="1" x14ac:dyDescent="0.25">
      <c r="A2" s="34"/>
      <c r="B2" s="34"/>
      <c r="C2" s="74" t="s">
        <v>100</v>
      </c>
      <c r="D2" s="52"/>
      <c r="E2" s="52"/>
      <c r="F2" s="52"/>
      <c r="G2" s="52"/>
      <c r="H2" s="52"/>
      <c r="I2" s="52" t="str">
        <f>C2</f>
        <v>Scheduled Tribe</v>
      </c>
      <c r="J2" s="52"/>
      <c r="K2" s="52"/>
      <c r="L2" s="52"/>
      <c r="M2" s="52"/>
      <c r="N2" s="52"/>
      <c r="O2" s="52" t="str">
        <f>I2</f>
        <v>Scheduled Tribe</v>
      </c>
      <c r="P2" s="52"/>
      <c r="Q2" s="52"/>
      <c r="R2" s="52"/>
      <c r="S2" s="52"/>
      <c r="T2" s="52"/>
      <c r="U2" s="52" t="str">
        <f>O2</f>
        <v>Scheduled Tribe</v>
      </c>
      <c r="V2" s="52"/>
      <c r="W2" s="52"/>
      <c r="X2" s="52"/>
      <c r="Y2" s="52"/>
      <c r="Z2" s="52"/>
      <c r="AA2" s="52" t="str">
        <f>U2</f>
        <v>Scheduled Tribe</v>
      </c>
      <c r="AB2" s="52"/>
      <c r="AC2" s="52"/>
      <c r="AD2" s="52"/>
      <c r="AE2" s="52"/>
      <c r="AF2" s="52"/>
      <c r="AG2" s="52" t="str">
        <f>AA2</f>
        <v>Scheduled Tribe</v>
      </c>
      <c r="AH2" s="52"/>
      <c r="AI2" s="52"/>
      <c r="AJ2" s="52"/>
      <c r="AK2" s="52"/>
      <c r="AL2" s="52"/>
      <c r="AM2" s="52" t="str">
        <f>AG2</f>
        <v>Scheduled Tribe</v>
      </c>
      <c r="AN2" s="52"/>
      <c r="AO2" s="52"/>
      <c r="AP2" s="52"/>
      <c r="AQ2" s="52"/>
      <c r="AR2" s="52"/>
      <c r="AS2" s="52" t="str">
        <f>AM2</f>
        <v>Scheduled Tribe</v>
      </c>
      <c r="AT2" s="52"/>
      <c r="AU2" s="52"/>
      <c r="AV2" s="52"/>
      <c r="AW2" s="52"/>
      <c r="AX2" s="52"/>
      <c r="AY2" s="52" t="str">
        <f>AS2</f>
        <v>Scheduled Tribe</v>
      </c>
      <c r="AZ2" s="52"/>
      <c r="BA2" s="52"/>
      <c r="BB2" s="52"/>
      <c r="BC2" s="52"/>
      <c r="BD2" s="52"/>
      <c r="BE2" s="52" t="str">
        <f>AY2</f>
        <v>Scheduled Tribe</v>
      </c>
      <c r="BF2" s="52"/>
      <c r="BG2" s="52"/>
      <c r="BH2" s="52"/>
      <c r="BI2" s="52"/>
      <c r="BJ2" s="52"/>
      <c r="BK2" s="52"/>
      <c r="BL2" s="52"/>
      <c r="BM2" s="52"/>
    </row>
    <row r="3" spans="1:65" s="53" customFormat="1" ht="32.25" customHeight="1" x14ac:dyDescent="0.25">
      <c r="A3" s="239" t="s">
        <v>70</v>
      </c>
      <c r="B3" s="239" t="s">
        <v>68</v>
      </c>
      <c r="C3" s="241" t="s">
        <v>0</v>
      </c>
      <c r="D3" s="241"/>
      <c r="E3" s="241"/>
      <c r="F3" s="241" t="s">
        <v>1</v>
      </c>
      <c r="G3" s="241"/>
      <c r="H3" s="241"/>
      <c r="I3" s="241" t="s">
        <v>2</v>
      </c>
      <c r="J3" s="241"/>
      <c r="K3" s="241"/>
      <c r="L3" s="241" t="s">
        <v>3</v>
      </c>
      <c r="M3" s="241"/>
      <c r="N3" s="241"/>
      <c r="O3" s="241" t="s">
        <v>4</v>
      </c>
      <c r="P3" s="241"/>
      <c r="Q3" s="241"/>
      <c r="R3" s="241" t="s">
        <v>5</v>
      </c>
      <c r="S3" s="241"/>
      <c r="T3" s="241"/>
      <c r="U3" s="239" t="s">
        <v>92</v>
      </c>
      <c r="V3" s="241"/>
      <c r="W3" s="241"/>
      <c r="X3" s="241" t="s">
        <v>6</v>
      </c>
      <c r="Y3" s="241"/>
      <c r="Z3" s="241"/>
      <c r="AA3" s="241" t="s">
        <v>7</v>
      </c>
      <c r="AB3" s="241"/>
      <c r="AC3" s="241"/>
      <c r="AD3" s="241" t="s">
        <v>8</v>
      </c>
      <c r="AE3" s="241"/>
      <c r="AF3" s="241"/>
      <c r="AG3" s="239" t="s">
        <v>81</v>
      </c>
      <c r="AH3" s="241"/>
      <c r="AI3" s="241"/>
      <c r="AJ3" s="239" t="s">
        <v>82</v>
      </c>
      <c r="AK3" s="241"/>
      <c r="AL3" s="241"/>
      <c r="AM3" s="241" t="s">
        <v>9</v>
      </c>
      <c r="AN3" s="241"/>
      <c r="AO3" s="241"/>
      <c r="AP3" s="241" t="s">
        <v>10</v>
      </c>
      <c r="AQ3" s="241"/>
      <c r="AR3" s="241"/>
      <c r="AS3" s="239" t="s">
        <v>83</v>
      </c>
      <c r="AT3" s="241"/>
      <c r="AU3" s="241"/>
      <c r="AV3" s="239" t="s">
        <v>84</v>
      </c>
      <c r="AW3" s="241"/>
      <c r="AX3" s="241"/>
      <c r="AY3" s="241" t="s">
        <v>11</v>
      </c>
      <c r="AZ3" s="241"/>
      <c r="BA3" s="241"/>
      <c r="BB3" s="241" t="s">
        <v>12</v>
      </c>
      <c r="BC3" s="241"/>
      <c r="BD3" s="241"/>
      <c r="BE3" s="239" t="s">
        <v>85</v>
      </c>
      <c r="BF3" s="239"/>
      <c r="BG3" s="239"/>
      <c r="BH3" s="239" t="s">
        <v>86</v>
      </c>
      <c r="BI3" s="239"/>
      <c r="BJ3" s="239"/>
      <c r="BK3" s="286" t="s">
        <v>91</v>
      </c>
      <c r="BL3" s="286"/>
      <c r="BM3" s="286"/>
    </row>
    <row r="4" spans="1:65" s="53" customFormat="1" ht="20.25" customHeight="1" x14ac:dyDescent="0.25">
      <c r="A4" s="239"/>
      <c r="B4" s="239"/>
      <c r="C4" s="73" t="s">
        <v>13</v>
      </c>
      <c r="D4" s="73" t="s">
        <v>14</v>
      </c>
      <c r="E4" s="73" t="s">
        <v>15</v>
      </c>
      <c r="F4" s="73" t="s">
        <v>13</v>
      </c>
      <c r="G4" s="73" t="s">
        <v>14</v>
      </c>
      <c r="H4" s="73" t="s">
        <v>15</v>
      </c>
      <c r="I4" s="73" t="s">
        <v>13</v>
      </c>
      <c r="J4" s="73" t="s">
        <v>14</v>
      </c>
      <c r="K4" s="73" t="s">
        <v>15</v>
      </c>
      <c r="L4" s="73" t="s">
        <v>13</v>
      </c>
      <c r="M4" s="73" t="s">
        <v>14</v>
      </c>
      <c r="N4" s="73" t="s">
        <v>15</v>
      </c>
      <c r="O4" s="73" t="s">
        <v>13</v>
      </c>
      <c r="P4" s="73" t="s">
        <v>14</v>
      </c>
      <c r="Q4" s="73" t="s">
        <v>15</v>
      </c>
      <c r="R4" s="73" t="s">
        <v>13</v>
      </c>
      <c r="S4" s="73" t="s">
        <v>14</v>
      </c>
      <c r="T4" s="73" t="s">
        <v>15</v>
      </c>
      <c r="U4" s="73" t="s">
        <v>13</v>
      </c>
      <c r="V4" s="73" t="s">
        <v>14</v>
      </c>
      <c r="W4" s="73" t="s">
        <v>15</v>
      </c>
      <c r="X4" s="73" t="s">
        <v>13</v>
      </c>
      <c r="Y4" s="73" t="s">
        <v>14</v>
      </c>
      <c r="Z4" s="73" t="s">
        <v>15</v>
      </c>
      <c r="AA4" s="73" t="s">
        <v>13</v>
      </c>
      <c r="AB4" s="73" t="s">
        <v>14</v>
      </c>
      <c r="AC4" s="73" t="s">
        <v>15</v>
      </c>
      <c r="AD4" s="73" t="s">
        <v>13</v>
      </c>
      <c r="AE4" s="73" t="s">
        <v>14</v>
      </c>
      <c r="AF4" s="73" t="s">
        <v>15</v>
      </c>
      <c r="AG4" s="73" t="s">
        <v>13</v>
      </c>
      <c r="AH4" s="73" t="s">
        <v>14</v>
      </c>
      <c r="AI4" s="73" t="s">
        <v>15</v>
      </c>
      <c r="AJ4" s="73" t="s">
        <v>13</v>
      </c>
      <c r="AK4" s="73" t="s">
        <v>14</v>
      </c>
      <c r="AL4" s="73" t="s">
        <v>15</v>
      </c>
      <c r="AM4" s="73" t="s">
        <v>13</v>
      </c>
      <c r="AN4" s="73" t="s">
        <v>14</v>
      </c>
      <c r="AO4" s="73" t="s">
        <v>15</v>
      </c>
      <c r="AP4" s="73" t="s">
        <v>13</v>
      </c>
      <c r="AQ4" s="73" t="s">
        <v>14</v>
      </c>
      <c r="AR4" s="73" t="s">
        <v>15</v>
      </c>
      <c r="AS4" s="73" t="s">
        <v>13</v>
      </c>
      <c r="AT4" s="73" t="s">
        <v>14</v>
      </c>
      <c r="AU4" s="73" t="s">
        <v>15</v>
      </c>
      <c r="AV4" s="73" t="s">
        <v>13</v>
      </c>
      <c r="AW4" s="73" t="s">
        <v>14</v>
      </c>
      <c r="AX4" s="73" t="s">
        <v>15</v>
      </c>
      <c r="AY4" s="73" t="s">
        <v>13</v>
      </c>
      <c r="AZ4" s="73" t="s">
        <v>14</v>
      </c>
      <c r="BA4" s="73" t="s">
        <v>15</v>
      </c>
      <c r="BB4" s="73" t="s">
        <v>13</v>
      </c>
      <c r="BC4" s="73" t="s">
        <v>14</v>
      </c>
      <c r="BD4" s="73" t="s">
        <v>15</v>
      </c>
      <c r="BE4" s="73" t="s">
        <v>13</v>
      </c>
      <c r="BF4" s="73" t="s">
        <v>14</v>
      </c>
      <c r="BG4" s="73" t="s">
        <v>15</v>
      </c>
      <c r="BH4" s="73" t="s">
        <v>13</v>
      </c>
      <c r="BI4" s="73" t="s">
        <v>14</v>
      </c>
      <c r="BJ4" s="73" t="s">
        <v>15</v>
      </c>
      <c r="BK4" s="54" t="s">
        <v>13</v>
      </c>
      <c r="BL4" s="54" t="s">
        <v>14</v>
      </c>
      <c r="BM4" s="54" t="s">
        <v>15</v>
      </c>
    </row>
    <row r="5" spans="1:65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2">
        <v>37</v>
      </c>
      <c r="AL5" s="32">
        <v>38</v>
      </c>
      <c r="AM5" s="32">
        <v>39</v>
      </c>
      <c r="AN5" s="32">
        <v>40</v>
      </c>
      <c r="AO5" s="32">
        <v>41</v>
      </c>
      <c r="AP5" s="32">
        <v>42</v>
      </c>
      <c r="AQ5" s="32">
        <v>43</v>
      </c>
      <c r="AR5" s="32">
        <v>44</v>
      </c>
      <c r="AS5" s="32">
        <v>45</v>
      </c>
      <c r="AT5" s="32">
        <v>46</v>
      </c>
      <c r="AU5" s="32">
        <v>47</v>
      </c>
      <c r="AV5" s="32">
        <v>48</v>
      </c>
      <c r="AW5" s="32">
        <v>49</v>
      </c>
      <c r="AX5" s="32">
        <v>50</v>
      </c>
      <c r="AY5" s="32">
        <v>51</v>
      </c>
      <c r="AZ5" s="32">
        <v>52</v>
      </c>
      <c r="BA5" s="32">
        <v>53</v>
      </c>
      <c r="BB5" s="32">
        <v>54</v>
      </c>
      <c r="BC5" s="32">
        <v>55</v>
      </c>
      <c r="BD5" s="32">
        <v>56</v>
      </c>
      <c r="BE5" s="32">
        <v>57</v>
      </c>
      <c r="BF5" s="32">
        <v>58</v>
      </c>
      <c r="BG5" s="32">
        <v>59</v>
      </c>
      <c r="BH5" s="32">
        <v>60</v>
      </c>
      <c r="BI5" s="32">
        <v>61</v>
      </c>
      <c r="BJ5" s="32">
        <v>62</v>
      </c>
      <c r="BK5" s="55"/>
      <c r="BL5" s="55"/>
      <c r="BM5" s="55"/>
    </row>
    <row r="6" spans="1:65" s="58" customFormat="1" ht="18.75" customHeight="1" x14ac:dyDescent="0.25">
      <c r="A6" s="35">
        <v>1</v>
      </c>
      <c r="B6" s="36" t="s">
        <v>16</v>
      </c>
      <c r="C6" s="72">
        <f>IF('[1]Cl Enr. st (2)'!C6=0,"",EnrlST!C6/'[1]Cl Enr. st (2)'!C6)</f>
        <v>0.94499202783012026</v>
      </c>
      <c r="D6" s="72">
        <f>IF('[1]Cl Enr. st (2)'!D6=0,"",EnrlST!D6/'[1]Cl Enr. st (2)'!D6)</f>
        <v>0.94059302568385883</v>
      </c>
      <c r="E6" s="72">
        <f>IF('[1]Cl Enr. st (2)'!E6=0,"",EnrlST!E6/'[1]Cl Enr. st (2)'!E6)</f>
        <v>0.94318959616700893</v>
      </c>
      <c r="F6" s="72">
        <f>IF('[1]Cl Enr. st (2)'!F6=0,"",EnrlST!F6/'[1]Cl Enr. st (2)'!F6)</f>
        <v>0.98558724618356164</v>
      </c>
      <c r="G6" s="72">
        <f>IF('[1]Cl Enr. st (2)'!G6=0,"",EnrlST!G6/'[1]Cl Enr. st (2)'!G6)</f>
        <v>0.97845983742500875</v>
      </c>
      <c r="H6" s="72">
        <f>IF('[1]Cl Enr. st (2)'!H6=0,"",EnrlST!H6/'[1]Cl Enr. st (2)'!H6)</f>
        <v>0.98210055541365548</v>
      </c>
      <c r="I6" s="72">
        <f>IF('[1]Cl Enr. st (2)'!I6=0,"",EnrlST!I6/'[1]Cl Enr. st (2)'!I6)</f>
        <v>1.0608619837076751</v>
      </c>
      <c r="J6" s="72">
        <f>IF('[1]Cl Enr. st (2)'!J6=0,"",EnrlST!J6/'[1]Cl Enr. st (2)'!J6)</f>
        <v>1.0683843134102389</v>
      </c>
      <c r="K6" s="72">
        <f>IF('[1]Cl Enr. st (2)'!K6=0,"",EnrlST!K6/'[1]Cl Enr. st (2)'!K6)</f>
        <v>1.0645683013935556</v>
      </c>
      <c r="L6" s="72">
        <f>IF('[1]Cl Enr. st (2)'!L6=0,"",EnrlST!L6/'[1]Cl Enr. st (2)'!L6)</f>
        <v>1.0264896261148104</v>
      </c>
      <c r="M6" s="72">
        <f>IF('[1]Cl Enr. st (2)'!M6=0,"",EnrlST!M6/'[1]Cl Enr. st (2)'!M6)</f>
        <v>1.0254684089685082</v>
      </c>
      <c r="N6" s="72">
        <f>IF('[1]Cl Enr. st (2)'!N6=0,"",EnrlST!N6/'[1]Cl Enr. st (2)'!N6)</f>
        <v>1.0259954045063273</v>
      </c>
      <c r="O6" s="72">
        <f>IF('[1]Cl Enr. st (2)'!O6=0,"",EnrlST!O6/'[1]Cl Enr. st (2)'!O6)</f>
        <v>1.0227335574669985</v>
      </c>
      <c r="P6" s="72">
        <f>IF('[1]Cl Enr. st (2)'!P6=0,"",EnrlST!P6/'[1]Cl Enr. st (2)'!P6)</f>
        <v>1.0146264908976774</v>
      </c>
      <c r="Q6" s="72">
        <f>IF('[1]Cl Enr. st (2)'!Q6=0,"",EnrlST!Q6/'[1]Cl Enr. st (2)'!Q6)</f>
        <v>1.0188327330116516</v>
      </c>
      <c r="R6" s="72">
        <f>IF('[1]Cl Enr. st (2)'!R6=0,"",EnrlST!R6/'[1]Cl Enr. st (2)'!R6)</f>
        <v>1.009664316023134</v>
      </c>
      <c r="S6" s="72">
        <f>IF('[1]Cl Enr. st (2)'!S6=0,"",EnrlST!S6/'[1]Cl Enr. st (2)'!S6)</f>
        <v>1.0435788793030103</v>
      </c>
      <c r="T6" s="72">
        <f>IF('[1]Cl Enr. st (2)'!T6=0,"",EnrlST!T6/'[1]Cl Enr. st (2)'!T6)</f>
        <v>1.0256100488039044</v>
      </c>
      <c r="U6" s="72">
        <f>IF('[1]Cl Enr. st (2)'!U6=0,"",EnrlST!U6/'[1]Cl Enr. st (2)'!U6)</f>
        <v>1.0190278863159627</v>
      </c>
      <c r="V6" s="72">
        <f>IF('[1]Cl Enr. st (2)'!V6=0,"",EnrlST!V6/'[1]Cl Enr. st (2)'!V6)</f>
        <v>1.0226899496387125</v>
      </c>
      <c r="W6" s="72">
        <f>IF('[1]Cl Enr. st (2)'!W6=0,"",EnrlST!W6/'[1]Cl Enr. st (2)'!W6)</f>
        <v>1.0208015186222108</v>
      </c>
      <c r="X6" s="72">
        <f>IF('[1]Cl Enr. st (2)'!X6=0,"",EnrlST!X6/'[1]Cl Enr. st (2)'!X6)</f>
        <v>1.0592035235823087</v>
      </c>
      <c r="Y6" s="72">
        <f>IF('[1]Cl Enr. st (2)'!Y6=0,"",EnrlST!Y6/'[1]Cl Enr. st (2)'!Y6)</f>
        <v>1.1011751218114072</v>
      </c>
      <c r="Z6" s="72">
        <f>IF('[1]Cl Enr. st (2)'!Z6=0,"",EnrlST!Z6/'[1]Cl Enr. st (2)'!Z6)</f>
        <v>1.0782697527216643</v>
      </c>
      <c r="AA6" s="72">
        <f>IF('[1]Cl Enr. st (2)'!AA6=0,"",EnrlST!AA6/'[1]Cl Enr. st (2)'!AA6)</f>
        <v>1.0073444298088052</v>
      </c>
      <c r="AB6" s="72">
        <f>IF('[1]Cl Enr. st (2)'!AB6=0,"",EnrlST!AB6/'[1]Cl Enr. st (2)'!AB6)</f>
        <v>1.0258495636251219</v>
      </c>
      <c r="AC6" s="72">
        <f>IF('[1]Cl Enr. st (2)'!AC6=0,"",EnrlST!AC6/'[1]Cl Enr. st (2)'!AC6)</f>
        <v>1.0157882743578892</v>
      </c>
      <c r="AD6" s="72">
        <f>IF('[1]Cl Enr. st (2)'!AD6=0,"",EnrlST!AD6/'[1]Cl Enr. st (2)'!AD6)</f>
        <v>0.98948766183467962</v>
      </c>
      <c r="AE6" s="72">
        <f>IF('[1]Cl Enr. st (2)'!AE6=0,"",EnrlST!AE6/'[1]Cl Enr. st (2)'!AE6)</f>
        <v>1.0003618599601953</v>
      </c>
      <c r="AF6" s="72">
        <f>IF('[1]Cl Enr. st (2)'!AF6=0,"",EnrlST!AF6/'[1]Cl Enr. st (2)'!AF6)</f>
        <v>0.99450366025228321</v>
      </c>
      <c r="AG6" s="72">
        <f>IF('[1]Cl Enr. st (2)'!AG6=0,"",EnrlST!AG6/'[1]Cl Enr. st (2)'!AG6)</f>
        <v>1.0208237359878756</v>
      </c>
      <c r="AH6" s="72">
        <f>IF('[1]Cl Enr. st (2)'!AH6=0,"",EnrlST!AH6/'[1]Cl Enr. st (2)'!AH6)</f>
        <v>1.0451239918475459</v>
      </c>
      <c r="AI6" s="72">
        <f>IF('[1]Cl Enr. st (2)'!AI6=0,"",EnrlST!AI6/'[1]Cl Enr. st (2)'!AI6)</f>
        <v>1.0319307809973974</v>
      </c>
      <c r="AJ6" s="72">
        <f>IF('[1]Cl Enr. st (2)'!AJ6=0,"",EnrlST!AJ6/'[1]Cl Enr. st (2)'!AJ6)</f>
        <v>1.0195271247185818</v>
      </c>
      <c r="AK6" s="72">
        <f>IF('[1]Cl Enr. st (2)'!AK6=0,"",EnrlST!AK6/'[1]Cl Enr. st (2)'!AK6)</f>
        <v>1.0284460288489126</v>
      </c>
      <c r="AL6" s="72">
        <f>IF('[1]Cl Enr. st (2)'!AL6=0,"",EnrlST!AL6/'[1]Cl Enr. st (2)'!AL6)</f>
        <v>1.0237816987399126</v>
      </c>
      <c r="AM6" s="72">
        <f>IF('[1]Cl Enr. st (2)'!AM6=0,"",EnrlST!AM6/'[1]Cl Enr. st (2)'!AM6)</f>
        <v>0.97624225804926479</v>
      </c>
      <c r="AN6" s="72">
        <f>IF('[1]Cl Enr. st (2)'!AN6=0,"",EnrlST!AN6/'[1]Cl Enr. st (2)'!AN6)</f>
        <v>1.0318898959382343</v>
      </c>
      <c r="AO6" s="72">
        <f>IF('[1]Cl Enr. st (2)'!AO6=0,"",EnrlST!AO6/'[1]Cl Enr. st (2)'!AO6)</f>
        <v>1.0017296604740551</v>
      </c>
      <c r="AP6" s="72">
        <f>IF('[1]Cl Enr. st (2)'!AP6=0,"",EnrlST!AP6/'[1]Cl Enr. st (2)'!AP6)</f>
        <v>0.99189478513534179</v>
      </c>
      <c r="AQ6" s="72">
        <f>IF('[1]Cl Enr. st (2)'!AQ6=0,"",EnrlST!AQ6/'[1]Cl Enr. st (2)'!AQ6)</f>
        <v>1.0232829917295936</v>
      </c>
      <c r="AR6" s="72">
        <f>IF('[1]Cl Enr. st (2)'!AR6=0,"",EnrlST!AR6/'[1]Cl Enr. st (2)'!AR6)</f>
        <v>1.006321791587472</v>
      </c>
      <c r="AS6" s="72">
        <f>IF('[1]Cl Enr. st (2)'!AS6=0,"",EnrlST!AS6/'[1]Cl Enr. st (2)'!AS6)</f>
        <v>0.98377403846153844</v>
      </c>
      <c r="AT6" s="72">
        <f>IF('[1]Cl Enr. st (2)'!AT6=0,"",EnrlST!AT6/'[1]Cl Enr. st (2)'!AT6)</f>
        <v>1.0277343750000001</v>
      </c>
      <c r="AU6" s="72">
        <f>IF('[1]Cl Enr. st (2)'!AU6=0,"",EnrlST!AU6/'[1]Cl Enr. st (2)'!AU6)</f>
        <v>1.0039427570093458</v>
      </c>
      <c r="AV6" s="72">
        <f>IF('[1]Cl Enr. st (2)'!AV6=0,"",EnrlST!AV6/'[1]Cl Enr. st (2)'!AV6)</f>
        <v>1.0148277112803772</v>
      </c>
      <c r="AW6" s="72">
        <f>IF('[1]Cl Enr. st (2)'!AW6=0,"",EnrlST!AW6/'[1]Cl Enr. st (2)'!AW6)</f>
        <v>1.0283582808427745</v>
      </c>
      <c r="AX6" s="72">
        <f>IF('[1]Cl Enr. st (2)'!AX6=0,"",EnrlST!AX6/'[1]Cl Enr. st (2)'!AX6)</f>
        <v>1.0212507049695911</v>
      </c>
      <c r="AY6" s="72">
        <f>IF('[1]Cl Enr. st (2)'!AY6=0,"",EnrlST!AY6/'[1]Cl Enr. st (2)'!AY6)</f>
        <v>1.0902372232670163</v>
      </c>
      <c r="AZ6" s="72">
        <f>IF('[1]Cl Enr. st (2)'!AZ6=0,"",EnrlST!AZ6/'[1]Cl Enr. st (2)'!AZ6)</f>
        <v>1.201877449969053</v>
      </c>
      <c r="BA6" s="72">
        <f>IF('[1]Cl Enr. st (2)'!BA6=0,"",EnrlST!BA6/'[1]Cl Enr. st (2)'!BA6)</f>
        <v>1.1337907720787974</v>
      </c>
      <c r="BB6" s="72">
        <f>IF('[1]Cl Enr. st (2)'!BB6=0,"",EnrlST!BB6/'[1]Cl Enr. st (2)'!BB6)</f>
        <v>0.76676447215599974</v>
      </c>
      <c r="BC6" s="72">
        <f>IF('[1]Cl Enr. st (2)'!BC6=0,"",EnrlST!BC6/'[1]Cl Enr. st (2)'!BC6)</f>
        <v>1.0389312539418611</v>
      </c>
      <c r="BD6" s="72">
        <f>IF('[1]Cl Enr. st (2)'!BD6=0,"",EnrlST!BD6/'[1]Cl Enr. st (2)'!BD6)</f>
        <v>0.86140074562890012</v>
      </c>
      <c r="BE6" s="72">
        <f>IF('[1]Cl Enr. st (2)'!BE6=0,"",EnrlST!BE6/'[1]Cl Enr. st (2)'!BE6)</f>
        <v>0.92231900614022566</v>
      </c>
      <c r="BF6" s="72">
        <f>IF('[1]Cl Enr. st (2)'!BF6=0,"",EnrlST!BF6/'[1]Cl Enr. st (2)'!BF6)</f>
        <v>1.124711504520894</v>
      </c>
      <c r="BG6" s="72">
        <f>IF('[1]Cl Enr. st (2)'!BG6=0,"",EnrlST!BG6/'[1]Cl Enr. st (2)'!BG6)</f>
        <v>0.99696563050793141</v>
      </c>
      <c r="BH6" s="72">
        <f>IF('[1]Cl Enr. st (2)'!BH6=0,"",EnrlST!BH6/'[1]Cl Enr. st (2)'!BH6)</f>
        <v>1.006295437783163</v>
      </c>
      <c r="BI6" s="72">
        <f>IF('[1]Cl Enr. st (2)'!BI6=0,"",EnrlST!BI6/'[1]Cl Enr. st (2)'!BI6)</f>
        <v>1.03429828290978</v>
      </c>
      <c r="BJ6" s="72">
        <f>IF('[1]Cl Enr. st (2)'!BJ6=0,"",EnrlST!BJ6/'[1]Cl Enr. st (2)'!BJ6)</f>
        <v>1.0193572868566896</v>
      </c>
      <c r="BK6" s="57">
        <f>C6+BH6</f>
        <v>1.9512874656132833</v>
      </c>
      <c r="BL6" s="57">
        <f>D6+BI6</f>
        <v>1.9748913085936388</v>
      </c>
      <c r="BM6" s="57">
        <f>BK6+BL6</f>
        <v>3.9261787742069219</v>
      </c>
    </row>
    <row r="7" spans="1:65" s="58" customFormat="1" ht="18.75" customHeight="1" x14ac:dyDescent="0.25">
      <c r="A7" s="35">
        <v>2</v>
      </c>
      <c r="B7" s="36" t="s">
        <v>17</v>
      </c>
      <c r="C7" s="72">
        <f>IF('[1]Cl Enr. st (2)'!C7=0,"",EnrlST!C7/'[1]Cl Enr. st (2)'!C7)</f>
        <v>1.0648222463528634</v>
      </c>
      <c r="D7" s="72">
        <f>IF('[1]Cl Enr. st (2)'!D7=0,"",EnrlST!D7/'[1]Cl Enr. st (2)'!D7)</f>
        <v>1.0516273266091296</v>
      </c>
      <c r="E7" s="72">
        <f>IF('[1]Cl Enr. st (2)'!E7=0,"",EnrlST!E7/'[1]Cl Enr. st (2)'!E7)</f>
        <v>1.0585426203142398</v>
      </c>
      <c r="F7" s="72">
        <f>IF('[1]Cl Enr. st (2)'!F7=0,"",EnrlST!F7/'[1]Cl Enr. st (2)'!F7)</f>
        <v>1.097988840271366</v>
      </c>
      <c r="G7" s="72">
        <f>IF('[1]Cl Enr. st (2)'!G7=0,"",EnrlST!G7/'[1]Cl Enr. st (2)'!G7)</f>
        <v>1.0973868706182281</v>
      </c>
      <c r="H7" s="72">
        <f>IF('[1]Cl Enr. st (2)'!H7=0,"",EnrlST!H7/'[1]Cl Enr. st (2)'!H7)</f>
        <v>1.0976964042439004</v>
      </c>
      <c r="I7" s="72">
        <f>IF('[1]Cl Enr. st (2)'!I7=0,"",EnrlST!I7/'[1]Cl Enr. st (2)'!I7)</f>
        <v>0.99647812166488792</v>
      </c>
      <c r="J7" s="72">
        <f>IF('[1]Cl Enr. st (2)'!J7=0,"",EnrlST!J7/'[1]Cl Enr. st (2)'!J7)</f>
        <v>1.0196648044692738</v>
      </c>
      <c r="K7" s="72">
        <f>IF('[1]Cl Enr. st (2)'!K7=0,"",EnrlST!K7/'[1]Cl Enr. st (2)'!K7)</f>
        <v>1.0078056768558952</v>
      </c>
      <c r="L7" s="72">
        <f>IF('[1]Cl Enr. st (2)'!L7=0,"",EnrlST!L7/'[1]Cl Enr. st (2)'!L7)</f>
        <v>0.99021490060073081</v>
      </c>
      <c r="M7" s="72">
        <f>IF('[1]Cl Enr. st (2)'!M7=0,"",EnrlST!M7/'[1]Cl Enr. st (2)'!M7)</f>
        <v>0.97752882172865241</v>
      </c>
      <c r="N7" s="72">
        <f>IF('[1]Cl Enr. st (2)'!N7=0,"",EnrlST!N7/'[1]Cl Enr. st (2)'!N7)</f>
        <v>0.98403174603174604</v>
      </c>
      <c r="O7" s="72">
        <f>IF('[1]Cl Enr. st (2)'!O7=0,"",EnrlST!O7/'[1]Cl Enr. st (2)'!O7)</f>
        <v>1.0007937080597447</v>
      </c>
      <c r="P7" s="72">
        <f>IF('[1]Cl Enr. st (2)'!P7=0,"",EnrlST!P7/'[1]Cl Enr. st (2)'!P7)</f>
        <v>0.98093808630393997</v>
      </c>
      <c r="Q7" s="72">
        <f>IF('[1]Cl Enr. st (2)'!Q7=0,"",EnrlST!Q7/'[1]Cl Enr. st (2)'!Q7)</f>
        <v>0.9910609181871689</v>
      </c>
      <c r="R7" s="72">
        <f>IF('[1]Cl Enr. st (2)'!R7=0,"",EnrlST!R7/'[1]Cl Enr. st (2)'!R7)</f>
        <v>1.0212277227722772</v>
      </c>
      <c r="S7" s="72">
        <f>IF('[1]Cl Enr. st (2)'!S7=0,"",EnrlST!S7/'[1]Cl Enr. st (2)'!S7)</f>
        <v>1.0103031838527152</v>
      </c>
      <c r="T7" s="72">
        <f>IF('[1]Cl Enr. st (2)'!T7=0,"",EnrlST!T7/'[1]Cl Enr. st (2)'!T7)</f>
        <v>1.0159404888416579</v>
      </c>
      <c r="U7" s="72">
        <f>IF('[1]Cl Enr. st (2)'!U7=0,"",EnrlST!U7/'[1]Cl Enr. st (2)'!U7)</f>
        <v>1.0289283975800283</v>
      </c>
      <c r="V7" s="72">
        <f>IF('[1]Cl Enr. st (2)'!V7=0,"",EnrlST!V7/'[1]Cl Enr. st (2)'!V7)</f>
        <v>1.0264416623959782</v>
      </c>
      <c r="W7" s="72">
        <f>IF('[1]Cl Enr. st (2)'!W7=0,"",EnrlST!W7/'[1]Cl Enr. st (2)'!W7)</f>
        <v>1.0277170165719585</v>
      </c>
      <c r="X7" s="72">
        <f>IF('[1]Cl Enr. st (2)'!X7=0,"",EnrlST!X7/'[1]Cl Enr. st (2)'!X7)</f>
        <v>1.0213131039465366</v>
      </c>
      <c r="Y7" s="72">
        <f>IF('[1]Cl Enr. st (2)'!Y7=0,"",EnrlST!Y7/'[1]Cl Enr. st (2)'!Y7)</f>
        <v>1.0730690958426203</v>
      </c>
      <c r="Z7" s="72">
        <f>IF('[1]Cl Enr. st (2)'!Z7=0,"",EnrlST!Z7/'[1]Cl Enr. st (2)'!Z7)</f>
        <v>1.0462789827973074</v>
      </c>
      <c r="AA7" s="72">
        <f>IF('[1]Cl Enr. st (2)'!AA7=0,"",EnrlST!AA7/'[1]Cl Enr. st (2)'!AA7)</f>
        <v>1.0274412343377861</v>
      </c>
      <c r="AB7" s="72">
        <f>IF('[1]Cl Enr. st (2)'!AB7=0,"",EnrlST!AB7/'[1]Cl Enr. st (2)'!AB7)</f>
        <v>1.0808332389901505</v>
      </c>
      <c r="AC7" s="72">
        <f>IF('[1]Cl Enr. st (2)'!AC7=0,"",EnrlST!AC7/'[1]Cl Enr. st (2)'!AC7)</f>
        <v>1.052947539210384</v>
      </c>
      <c r="AD7" s="72">
        <f>IF('[1]Cl Enr. st (2)'!AD7=0,"",EnrlST!AD7/'[1]Cl Enr. st (2)'!AD7)</f>
        <v>1.0137350465219317</v>
      </c>
      <c r="AE7" s="72">
        <f>IF('[1]Cl Enr. st (2)'!AE7=0,"",EnrlST!AE7/'[1]Cl Enr. st (2)'!AE7)</f>
        <v>1.0409621338413908</v>
      </c>
      <c r="AF7" s="72">
        <f>IF('[1]Cl Enr. st (2)'!AF7=0,"",EnrlST!AF7/'[1]Cl Enr. st (2)'!AF7)</f>
        <v>1.0268564214392288</v>
      </c>
      <c r="AG7" s="72">
        <f>IF('[1]Cl Enr. st (2)'!AG7=0,"",EnrlST!AG7/'[1]Cl Enr. st (2)'!AG7)</f>
        <v>1.0210027555615298</v>
      </c>
      <c r="AH7" s="72">
        <f>IF('[1]Cl Enr. st (2)'!AH7=0,"",EnrlST!AH7/'[1]Cl Enr. st (2)'!AH7)</f>
        <v>1.0657713248638838</v>
      </c>
      <c r="AI7" s="72">
        <f>IF('[1]Cl Enr. st (2)'!AI7=0,"",EnrlST!AI7/'[1]Cl Enr. st (2)'!AI7)</f>
        <v>1.0425246038947442</v>
      </c>
      <c r="AJ7" s="72">
        <f>IF('[1]Cl Enr. st (2)'!AJ7=0,"",EnrlST!AJ7/'[1]Cl Enr. st (2)'!AJ7)</f>
        <v>1.0268958979662186</v>
      </c>
      <c r="AK7" s="72">
        <f>IF('[1]Cl Enr. st (2)'!AK7=0,"",EnrlST!AK7/'[1]Cl Enr. st (2)'!AK7)</f>
        <v>1.0363365721800117</v>
      </c>
      <c r="AL7" s="72">
        <f>IF('[1]Cl Enr. st (2)'!AL7=0,"",EnrlST!AL7/'[1]Cl Enr. st (2)'!AL7)</f>
        <v>1.0314794452523677</v>
      </c>
      <c r="AM7" s="72">
        <f>IF('[1]Cl Enr. st (2)'!AM7=0,"",EnrlST!AM7/'[1]Cl Enr. st (2)'!AM7)</f>
        <v>1.0434423975804235</v>
      </c>
      <c r="AN7" s="72">
        <f>IF('[1]Cl Enr. st (2)'!AN7=0,"",EnrlST!AN7/'[1]Cl Enr. st (2)'!AN7)</f>
        <v>1.0515768215006991</v>
      </c>
      <c r="AO7" s="72">
        <f>IF('[1]Cl Enr. st (2)'!AO7=0,"",EnrlST!AO7/'[1]Cl Enr. st (2)'!AO7)</f>
        <v>1.0472613230253081</v>
      </c>
      <c r="AP7" s="72">
        <f>IF('[1]Cl Enr. st (2)'!AP7=0,"",EnrlST!AP7/'[1]Cl Enr. st (2)'!AP7)</f>
        <v>1.0936675461741425</v>
      </c>
      <c r="AQ7" s="72">
        <f>IF('[1]Cl Enr. st (2)'!AQ7=0,"",EnrlST!AQ7/'[1]Cl Enr. st (2)'!AQ7)</f>
        <v>1.0810193990110308</v>
      </c>
      <c r="AR7" s="72">
        <f>IF('[1]Cl Enr. st (2)'!AR7=0,"",EnrlST!AR7/'[1]Cl Enr. st (2)'!AR7)</f>
        <v>1.0877936760289701</v>
      </c>
      <c r="AS7" s="72">
        <f>IF('[1]Cl Enr. st (2)'!AS7=0,"",EnrlST!AS7/'[1]Cl Enr. st (2)'!AS7)</f>
        <v>1.0662768031189085</v>
      </c>
      <c r="AT7" s="72">
        <f>IF('[1]Cl Enr. st (2)'!AT7=0,"",EnrlST!AT7/'[1]Cl Enr. st (2)'!AT7)</f>
        <v>1.0648140230867893</v>
      </c>
      <c r="AU7" s="72">
        <f>IF('[1]Cl Enr. st (2)'!AU7=0,"",EnrlST!AU7/'[1]Cl Enr. st (2)'!AU7)</f>
        <v>1.0655934166899692</v>
      </c>
      <c r="AV7" s="72">
        <f>IF('[1]Cl Enr. st (2)'!AV7=0,"",EnrlST!AV7/'[1]Cl Enr. st (2)'!AV7)</f>
        <v>1.0309558039233873</v>
      </c>
      <c r="AW7" s="72">
        <f>IF('[1]Cl Enr. st (2)'!AW7=0,"",EnrlST!AW7/'[1]Cl Enr. st (2)'!AW7)</f>
        <v>1.0390844808950568</v>
      </c>
      <c r="AX7" s="72">
        <f>IF('[1]Cl Enr. st (2)'!AX7=0,"",EnrlST!AX7/'[1]Cl Enr. st (2)'!AX7)</f>
        <v>1.0348874796968597</v>
      </c>
      <c r="AY7" s="72">
        <f>IF('[1]Cl Enr. st (2)'!AY7=0,"",EnrlST!AY7/'[1]Cl Enr. st (2)'!AY7)</f>
        <v>1.090479565320104</v>
      </c>
      <c r="AZ7" s="72">
        <f>IF('[1]Cl Enr. st (2)'!AZ7=0,"",EnrlST!AZ7/'[1]Cl Enr. st (2)'!AZ7)</f>
        <v>1.1380707916779249</v>
      </c>
      <c r="BA7" s="72">
        <f>IF('[1]Cl Enr. st (2)'!BA7=0,"",EnrlST!BA7/'[1]Cl Enr. st (2)'!BA7)</f>
        <v>1.1126796067557347</v>
      </c>
      <c r="BB7" s="72">
        <f>IF('[1]Cl Enr. st (2)'!BB7=0,"",EnrlST!BB7/'[1]Cl Enr. st (2)'!BB7)</f>
        <v>1.1543606894777463</v>
      </c>
      <c r="BC7" s="72">
        <f>IF('[1]Cl Enr. st (2)'!BC7=0,"",EnrlST!BC7/'[1]Cl Enr. st (2)'!BC7)</f>
        <v>1.1952141057934509</v>
      </c>
      <c r="BD7" s="72">
        <f>IF('[1]Cl Enr. st (2)'!BD7=0,"",EnrlST!BD7/'[1]Cl Enr. st (2)'!BD7)</f>
        <v>1.1727311340790032</v>
      </c>
      <c r="BE7" s="72">
        <f>IF('[1]Cl Enr. st (2)'!BE7=0,"",EnrlST!BE7/'[1]Cl Enr. st (2)'!BE7)</f>
        <v>1.1210591133004926</v>
      </c>
      <c r="BF7" s="72">
        <f>IF('[1]Cl Enr. st (2)'!BF7=0,"",EnrlST!BF7/'[1]Cl Enr. st (2)'!BF7)</f>
        <v>1.1644612476370511</v>
      </c>
      <c r="BG7" s="72">
        <f>IF('[1]Cl Enr. st (2)'!BG7=0,"",EnrlST!BG7/'[1]Cl Enr. st (2)'!BG7)</f>
        <v>1.1409615256384611</v>
      </c>
      <c r="BH7" s="72">
        <f>IF('[1]Cl Enr. st (2)'!BH7=0,"",EnrlST!BH7/'[1]Cl Enr. st (2)'!BH7)</f>
        <v>1.0362768913002371</v>
      </c>
      <c r="BI7" s="72">
        <f>IF('[1]Cl Enr. st (2)'!BI7=0,"",EnrlST!BI7/'[1]Cl Enr. st (2)'!BI7)</f>
        <v>1.0458165464255598</v>
      </c>
      <c r="BJ7" s="72">
        <f>IF('[1]Cl Enr. st (2)'!BJ7=0,"",EnrlST!BJ7/'[1]Cl Enr. st (2)'!BJ7)</f>
        <v>1.0408774955379667</v>
      </c>
      <c r="BK7" s="57">
        <f t="shared" ref="BK7:BL40" si="0">C7+BH7</f>
        <v>2.1010991376531005</v>
      </c>
      <c r="BL7" s="57">
        <f t="shared" si="0"/>
        <v>2.0974438730346892</v>
      </c>
      <c r="BM7" s="57">
        <f t="shared" ref="BM7:BM40" si="1">BK7+BL7</f>
        <v>4.1985430106877892</v>
      </c>
    </row>
    <row r="8" spans="1:65" s="58" customFormat="1" ht="18.75" customHeight="1" x14ac:dyDescent="0.25">
      <c r="A8" s="35">
        <v>3</v>
      </c>
      <c r="B8" s="36" t="s">
        <v>49</v>
      </c>
      <c r="C8" s="72">
        <f>IF('[1]Cl Enr. st (2)'!C8=0,"",EnrlST!C8/'[1]Cl Enr. st (2)'!C8)</f>
        <v>1</v>
      </c>
      <c r="D8" s="72">
        <f>IF('[1]Cl Enr. st (2)'!D8=0,"",EnrlST!D8/'[1]Cl Enr. st (2)'!D8)</f>
        <v>1</v>
      </c>
      <c r="E8" s="72">
        <f>IF('[1]Cl Enr. st (2)'!E8=0,"",EnrlST!E8/'[1]Cl Enr. st (2)'!E8)</f>
        <v>1</v>
      </c>
      <c r="F8" s="72">
        <f>IF('[1]Cl Enr. st (2)'!F8=0,"",EnrlST!F8/'[1]Cl Enr. st (2)'!F8)</f>
        <v>1</v>
      </c>
      <c r="G8" s="72">
        <f>IF('[1]Cl Enr. st (2)'!G8=0,"",EnrlST!G8/'[1]Cl Enr. st (2)'!G8)</f>
        <v>1</v>
      </c>
      <c r="H8" s="72">
        <f>IF('[1]Cl Enr. st (2)'!H8=0,"",EnrlST!H8/'[1]Cl Enr. st (2)'!H8)</f>
        <v>1</v>
      </c>
      <c r="I8" s="72">
        <f>IF('[1]Cl Enr. st (2)'!I8=0,"",EnrlST!I8/'[1]Cl Enr. st (2)'!I8)</f>
        <v>1</v>
      </c>
      <c r="J8" s="72">
        <f>IF('[1]Cl Enr. st (2)'!J8=0,"",EnrlST!J8/'[1]Cl Enr. st (2)'!J8)</f>
        <v>1</v>
      </c>
      <c r="K8" s="72">
        <f>IF('[1]Cl Enr. st (2)'!K8=0,"",EnrlST!K8/'[1]Cl Enr. st (2)'!K8)</f>
        <v>1</v>
      </c>
      <c r="L8" s="72">
        <f>IF('[1]Cl Enr. st (2)'!L8=0,"",EnrlST!L8/'[1]Cl Enr. st (2)'!L8)</f>
        <v>1</v>
      </c>
      <c r="M8" s="72">
        <f>IF('[1]Cl Enr. st (2)'!M8=0,"",EnrlST!M8/'[1]Cl Enr. st (2)'!M8)</f>
        <v>1</v>
      </c>
      <c r="N8" s="72">
        <f>IF('[1]Cl Enr. st (2)'!N8=0,"",EnrlST!N8/'[1]Cl Enr. st (2)'!N8)</f>
        <v>1</v>
      </c>
      <c r="O8" s="72">
        <f>IF('[1]Cl Enr. st (2)'!O8=0,"",EnrlST!O8/'[1]Cl Enr. st (2)'!O8)</f>
        <v>1</v>
      </c>
      <c r="P8" s="72">
        <f>IF('[1]Cl Enr. st (2)'!P8=0,"",EnrlST!P8/'[1]Cl Enr. st (2)'!P8)</f>
        <v>1</v>
      </c>
      <c r="Q8" s="72">
        <f>IF('[1]Cl Enr. st (2)'!Q8=0,"",EnrlST!Q8/'[1]Cl Enr. st (2)'!Q8)</f>
        <v>1</v>
      </c>
      <c r="R8" s="72">
        <f>IF('[1]Cl Enr. st (2)'!R8=0,"",EnrlST!R8/'[1]Cl Enr. st (2)'!R8)</f>
        <v>1</v>
      </c>
      <c r="S8" s="72">
        <f>IF('[1]Cl Enr. st (2)'!S8=0,"",EnrlST!S8/'[1]Cl Enr. st (2)'!S8)</f>
        <v>1</v>
      </c>
      <c r="T8" s="72">
        <f>IF('[1]Cl Enr. st (2)'!T8=0,"",EnrlST!T8/'[1]Cl Enr. st (2)'!T8)</f>
        <v>1</v>
      </c>
      <c r="U8" s="72">
        <f>IF('[1]Cl Enr. st (2)'!U8=0,"",EnrlST!U8/'[1]Cl Enr. st (2)'!U8)</f>
        <v>1</v>
      </c>
      <c r="V8" s="72">
        <f>IF('[1]Cl Enr. st (2)'!V8=0,"",EnrlST!V8/'[1]Cl Enr. st (2)'!V8)</f>
        <v>1</v>
      </c>
      <c r="W8" s="72">
        <f>IF('[1]Cl Enr. st (2)'!W8=0,"",EnrlST!W8/'[1]Cl Enr. st (2)'!W8)</f>
        <v>1</v>
      </c>
      <c r="X8" s="72">
        <f>IF('[1]Cl Enr. st (2)'!X8=0,"",EnrlST!X8/'[1]Cl Enr. st (2)'!X8)</f>
        <v>1</v>
      </c>
      <c r="Y8" s="72">
        <f>IF('[1]Cl Enr. st (2)'!Y8=0,"",EnrlST!Y8/'[1]Cl Enr. st (2)'!Y8)</f>
        <v>1</v>
      </c>
      <c r="Z8" s="72">
        <f>IF('[1]Cl Enr. st (2)'!Z8=0,"",EnrlST!Z8/'[1]Cl Enr. st (2)'!Z8)</f>
        <v>1</v>
      </c>
      <c r="AA8" s="72">
        <f>IF('[1]Cl Enr. st (2)'!AA8=0,"",EnrlST!AA8/'[1]Cl Enr. st (2)'!AA8)</f>
        <v>1</v>
      </c>
      <c r="AB8" s="72">
        <f>IF('[1]Cl Enr. st (2)'!AB8=0,"",EnrlST!AB8/'[1]Cl Enr. st (2)'!AB8)</f>
        <v>1</v>
      </c>
      <c r="AC8" s="72">
        <f>IF('[1]Cl Enr. st (2)'!AC8=0,"",EnrlST!AC8/'[1]Cl Enr. st (2)'!AC8)</f>
        <v>1</v>
      </c>
      <c r="AD8" s="72">
        <f>IF('[1]Cl Enr. st (2)'!AD8=0,"",EnrlST!AD8/'[1]Cl Enr. st (2)'!AD8)</f>
        <v>0.84579032130316556</v>
      </c>
      <c r="AE8" s="72">
        <f>IF('[1]Cl Enr. st (2)'!AE8=0,"",EnrlST!AE8/'[1]Cl Enr. st (2)'!AE8)</f>
        <v>0.86865402568972738</v>
      </c>
      <c r="AF8" s="72">
        <f>IF('[1]Cl Enr. st (2)'!AF8=0,"",EnrlST!AF8/'[1]Cl Enr. st (2)'!AF8)</f>
        <v>0.85609225413402956</v>
      </c>
      <c r="AG8" s="72">
        <f>IF('[1]Cl Enr. st (2)'!AG8=0,"",EnrlST!AG8/'[1]Cl Enr. st (2)'!AG8)</f>
        <v>0.94817581715583632</v>
      </c>
      <c r="AH8" s="72">
        <f>IF('[1]Cl Enr. st (2)'!AH8=0,"",EnrlST!AH8/'[1]Cl Enr. st (2)'!AH8)</f>
        <v>0.96207614515169537</v>
      </c>
      <c r="AI8" s="72">
        <f>IF('[1]Cl Enr. st (2)'!AI8=0,"",EnrlST!AI8/'[1]Cl Enr. st (2)'!AI8)</f>
        <v>0.95496432008425181</v>
      </c>
      <c r="AJ8" s="72">
        <f>IF('[1]Cl Enr. st (2)'!AJ8=0,"",EnrlST!AJ8/'[1]Cl Enr. st (2)'!AJ8)</f>
        <v>0.98180158398813566</v>
      </c>
      <c r="AK8" s="72">
        <f>IF('[1]Cl Enr. st (2)'!AK8=0,"",EnrlST!AK8/'[1]Cl Enr. st (2)'!AK8)</f>
        <v>0.98707920321753173</v>
      </c>
      <c r="AL8" s="72">
        <f>IF('[1]Cl Enr. st (2)'!AL8=0,"",EnrlST!AL8/'[1]Cl Enr. st (2)'!AL8)</f>
        <v>0.98441887638755399</v>
      </c>
      <c r="AM8" s="72">
        <f>IF('[1]Cl Enr. st (2)'!AM8=0,"",EnrlST!AM8/'[1]Cl Enr. st (2)'!AM8)</f>
        <v>0.86968195620904587</v>
      </c>
      <c r="AN8" s="72">
        <f>IF('[1]Cl Enr. st (2)'!AN8=0,"",EnrlST!AN8/'[1]Cl Enr. st (2)'!AN8)</f>
        <v>0.90274333539987606</v>
      </c>
      <c r="AO8" s="72">
        <f>IF('[1]Cl Enr. st (2)'!AO8=0,"",EnrlST!AO8/'[1]Cl Enr. st (2)'!AO8)</f>
        <v>0.88462683691520849</v>
      </c>
      <c r="AP8" s="72">
        <f>IF('[1]Cl Enr. st (2)'!AP8=0,"",EnrlST!AP8/'[1]Cl Enr. st (2)'!AP8)</f>
        <v>1.0235356107842277</v>
      </c>
      <c r="AQ8" s="72">
        <f>IF('[1]Cl Enr. st (2)'!AQ8=0,"",EnrlST!AQ8/'[1]Cl Enr. st (2)'!AQ8)</f>
        <v>0.88063751884557395</v>
      </c>
      <c r="AR8" s="72">
        <f>IF('[1]Cl Enr. st (2)'!AR8=0,"",EnrlST!AR8/'[1]Cl Enr. st (2)'!AR8)</f>
        <v>0.95140142207919287</v>
      </c>
      <c r="AS8" s="72">
        <f>IF('[1]Cl Enr. st (2)'!AS8=0,"",EnrlST!AS8/'[1]Cl Enr. st (2)'!AS8)</f>
        <v>0.93449749347934663</v>
      </c>
      <c r="AT8" s="72">
        <f>IF('[1]Cl Enr. st (2)'!AT8=0,"",EnrlST!AT8/'[1]Cl Enr. st (2)'!AT8)</f>
        <v>0.89227505456622402</v>
      </c>
      <c r="AU8" s="72">
        <f>IF('[1]Cl Enr. st (2)'!AU8=0,"",EnrlST!AU8/'[1]Cl Enr. st (2)'!AU8)</f>
        <v>0.9144176480859898</v>
      </c>
      <c r="AV8" s="72">
        <f>IF('[1]Cl Enr. st (2)'!AV8=0,"",EnrlST!AV8/'[1]Cl Enr. st (2)'!AV8)</f>
        <v>0.97498273430021254</v>
      </c>
      <c r="AW8" s="72">
        <f>IF('[1]Cl Enr. st (2)'!AW8=0,"",EnrlST!AW8/'[1]Cl Enr. st (2)'!AW8)</f>
        <v>0.97433887163404997</v>
      </c>
      <c r="AX8" s="72">
        <f>IF('[1]Cl Enr. st (2)'!AX8=0,"",EnrlST!AX8/'[1]Cl Enr. st (2)'!AX8)</f>
        <v>0.97466525369890267</v>
      </c>
      <c r="AY8" s="72">
        <f>IF('[1]Cl Enr. st (2)'!AY8=0,"",EnrlST!AY8/'[1]Cl Enr. st (2)'!AY8)</f>
        <v>0.93953732912723453</v>
      </c>
      <c r="AZ8" s="72">
        <f>IF('[1]Cl Enr. st (2)'!AZ8=0,"",EnrlST!AZ8/'[1]Cl Enr. st (2)'!AZ8)</f>
        <v>0.97670498084291191</v>
      </c>
      <c r="BA8" s="72">
        <f>IF('[1]Cl Enr. st (2)'!BA8=0,"",EnrlST!BA8/'[1]Cl Enr. st (2)'!BA8)</f>
        <v>0.95466167758029308</v>
      </c>
      <c r="BB8" s="72">
        <f>IF('[1]Cl Enr. st (2)'!BB8=0,"",EnrlST!BB8/'[1]Cl Enr. st (2)'!BB8)</f>
        <v>1.0073751662435013</v>
      </c>
      <c r="BC8" s="72">
        <f>IF('[1]Cl Enr. st (2)'!BC8=0,"",EnrlST!BC8/'[1]Cl Enr. st (2)'!BC8)</f>
        <v>1.103925659017637</v>
      </c>
      <c r="BD8" s="72">
        <f>IF('[1]Cl Enr. st (2)'!BD8=0,"",EnrlST!BD8/'[1]Cl Enr. st (2)'!BD8)</f>
        <v>1.0449645599527466</v>
      </c>
      <c r="BE8" s="72">
        <f>IF('[1]Cl Enr. st (2)'!BE8=0,"",EnrlST!BE8/'[1]Cl Enr. st (2)'!BE8)</f>
        <v>0.97109273944097629</v>
      </c>
      <c r="BF8" s="72">
        <f>IF('[1]Cl Enr. st (2)'!BF8=0,"",EnrlST!BF8/'[1]Cl Enr. st (2)'!BF8)</f>
        <v>1.0335650110188168</v>
      </c>
      <c r="BG8" s="72">
        <f>IF('[1]Cl Enr. st (2)'!BG8=0,"",EnrlST!BG8/'[1]Cl Enr. st (2)'!BG8)</f>
        <v>0.99601068325501196</v>
      </c>
      <c r="BH8" s="72">
        <f>IF('[1]Cl Enr. st (2)'!BH8=0,"",EnrlST!BH8/'[1]Cl Enr. st (2)'!BH8)</f>
        <v>0.97480664558734431</v>
      </c>
      <c r="BI8" s="72">
        <f>IF('[1]Cl Enr. st (2)'!BI8=0,"",EnrlST!BI8/'[1]Cl Enr. st (2)'!BI8)</f>
        <v>0.97619433284385448</v>
      </c>
      <c r="BJ8" s="72">
        <f>IF('[1]Cl Enr. st (2)'!BJ8=0,"",EnrlST!BJ8/'[1]Cl Enr. st (2)'!BJ8)</f>
        <v>0.97548587003001064</v>
      </c>
      <c r="BK8" s="57">
        <f t="shared" si="0"/>
        <v>1.9748066455873443</v>
      </c>
      <c r="BL8" s="57">
        <f t="shared" si="0"/>
        <v>1.9761943328438545</v>
      </c>
      <c r="BM8" s="57">
        <f t="shared" si="1"/>
        <v>3.9510009784311988</v>
      </c>
    </row>
    <row r="9" spans="1:65" s="58" customFormat="1" ht="18.75" customHeight="1" x14ac:dyDescent="0.25">
      <c r="A9" s="35">
        <v>4</v>
      </c>
      <c r="B9" s="36" t="s">
        <v>18</v>
      </c>
      <c r="C9" s="72" t="str">
        <f>IF('[1]Cl Enr. st (2)'!C9=0,"",EnrlST!C9/'[1]Cl Enr. st (2)'!C9)</f>
        <v/>
      </c>
      <c r="D9" s="72" t="str">
        <f>IF('[1]Cl Enr. st (2)'!D9=0,"",EnrlST!D9/'[1]Cl Enr. st (2)'!D9)</f>
        <v/>
      </c>
      <c r="E9" s="72" t="str">
        <f>IF('[1]Cl Enr. st (2)'!E9=0,"",EnrlST!E9/'[1]Cl Enr. st (2)'!E9)</f>
        <v/>
      </c>
      <c r="F9" s="72">
        <f>IF('[1]Cl Enr. st (2)'!F9=0,"",EnrlST!F9/'[1]Cl Enr. st (2)'!F9)</f>
        <v>0.81997783843679906</v>
      </c>
      <c r="G9" s="72">
        <f>IF('[1]Cl Enr. st (2)'!G9=0,"",EnrlST!G9/'[1]Cl Enr. st (2)'!G9)</f>
        <v>0.97908708002742673</v>
      </c>
      <c r="H9" s="72">
        <f>IF('[1]Cl Enr. st (2)'!H9=0,"",EnrlST!H9/'[1]Cl Enr. st (2)'!H9)</f>
        <v>0.87655654051794707</v>
      </c>
      <c r="I9" s="72">
        <f>IF('[1]Cl Enr. st (2)'!I9=0,"",EnrlST!I9/'[1]Cl Enr. st (2)'!I9)</f>
        <v>0.84305996441901843</v>
      </c>
      <c r="J9" s="72">
        <f>IF('[1]Cl Enr. st (2)'!J9=0,"",EnrlST!J9/'[1]Cl Enr. st (2)'!J9)</f>
        <v>1.0251926134279075</v>
      </c>
      <c r="K9" s="72">
        <f>IF('[1]Cl Enr. st (2)'!K9=0,"",EnrlST!K9/'[1]Cl Enr. st (2)'!K9)</f>
        <v>0.90922014171164567</v>
      </c>
      <c r="L9" s="72">
        <f>IF('[1]Cl Enr. st (2)'!L9=0,"",EnrlST!L9/'[1]Cl Enr. st (2)'!L9)</f>
        <v>0.82566028592197727</v>
      </c>
      <c r="M9" s="72">
        <f>IF('[1]Cl Enr. st (2)'!M9=0,"",EnrlST!M9/'[1]Cl Enr. st (2)'!M9)</f>
        <v>0.99811866859623732</v>
      </c>
      <c r="N9" s="72">
        <f>IF('[1]Cl Enr. st (2)'!N9=0,"",EnrlST!N9/'[1]Cl Enr. st (2)'!N9)</f>
        <v>0.88743455497382195</v>
      </c>
      <c r="O9" s="72">
        <f>IF('[1]Cl Enr. st (2)'!O9=0,"",EnrlST!O9/'[1]Cl Enr. st (2)'!O9)</f>
        <v>0.81922617406488374</v>
      </c>
      <c r="P9" s="72">
        <f>IF('[1]Cl Enr. st (2)'!P9=0,"",EnrlST!P9/'[1]Cl Enr. st (2)'!P9)</f>
        <v>1.0335034013605442</v>
      </c>
      <c r="Q9" s="72">
        <f>IF('[1]Cl Enr. st (2)'!Q9=0,"",EnrlST!Q9/'[1]Cl Enr. st (2)'!Q9)</f>
        <v>0.89439770896724535</v>
      </c>
      <c r="R9" s="72">
        <f>IF('[1]Cl Enr. st (2)'!R9=0,"",EnrlST!R9/'[1]Cl Enr. st (2)'!R9)</f>
        <v>0.81752818780979353</v>
      </c>
      <c r="S9" s="72">
        <f>IF('[1]Cl Enr. st (2)'!S9=0,"",EnrlST!S9/'[1]Cl Enr. st (2)'!S9)</f>
        <v>1.061767313565166</v>
      </c>
      <c r="T9" s="72">
        <f>IF('[1]Cl Enr. st (2)'!T9=0,"",EnrlST!T9/'[1]Cl Enr. st (2)'!T9)</f>
        <v>0.90448965275341986</v>
      </c>
      <c r="U9" s="72">
        <f>IF('[1]Cl Enr. st (2)'!U9=0,"",EnrlST!U9/'[1]Cl Enr. st (2)'!U9)</f>
        <v>0.82565434198129461</v>
      </c>
      <c r="V9" s="72">
        <f>IF('[1]Cl Enr. st (2)'!V9=0,"",EnrlST!V9/'[1]Cl Enr. st (2)'!V9)</f>
        <v>1.0135166820683281</v>
      </c>
      <c r="W9" s="72">
        <f>IF('[1]Cl Enr. st (2)'!W9=0,"",EnrlST!W9/'[1]Cl Enr. st (2)'!W9)</f>
        <v>0.89273296758497744</v>
      </c>
      <c r="X9" s="72">
        <f>IF('[1]Cl Enr. st (2)'!X9=0,"",EnrlST!X9/'[1]Cl Enr. st (2)'!X9)</f>
        <v>0.75329160371249726</v>
      </c>
      <c r="Y9" s="72">
        <f>IF('[1]Cl Enr. st (2)'!Y9=0,"",EnrlST!Y9/'[1]Cl Enr. st (2)'!Y9)</f>
        <v>1.0347874877261889</v>
      </c>
      <c r="Z9" s="72">
        <f>IF('[1]Cl Enr. st (2)'!Z9=0,"",EnrlST!Z9/'[1]Cl Enr. st (2)'!Z9)</f>
        <v>0.84872550884534903</v>
      </c>
      <c r="AA9" s="72">
        <f>IF('[1]Cl Enr. st (2)'!AA9=0,"",EnrlST!AA9/'[1]Cl Enr. st (2)'!AA9)</f>
        <v>0.72487854768601379</v>
      </c>
      <c r="AB9" s="72">
        <f>IF('[1]Cl Enr. st (2)'!AB9=0,"",EnrlST!AB9/'[1]Cl Enr. st (2)'!AB9)</f>
        <v>0.99310684391925164</v>
      </c>
      <c r="AC9" s="72">
        <f>IF('[1]Cl Enr. st (2)'!AC9=0,"",EnrlST!AC9/'[1]Cl Enr. st (2)'!AC9)</f>
        <v>0.81656008078088183</v>
      </c>
      <c r="AD9" s="72">
        <f>IF('[1]Cl Enr. st (2)'!AD9=0,"",EnrlST!AD9/'[1]Cl Enr. st (2)'!AD9)</f>
        <v>0.67517288399727282</v>
      </c>
      <c r="AE9" s="72">
        <f>IF('[1]Cl Enr. st (2)'!AE9=0,"",EnrlST!AE9/'[1]Cl Enr. st (2)'!AE9)</f>
        <v>1.0206770727751875</v>
      </c>
      <c r="AF9" s="72">
        <f>IF('[1]Cl Enr. st (2)'!AF9=0,"",EnrlST!AF9/'[1]Cl Enr. st (2)'!AF9)</f>
        <v>0.78730263157894742</v>
      </c>
      <c r="AG9" s="72">
        <f>IF('[1]Cl Enr. st (2)'!AG9=0,"",EnrlST!AG9/'[1]Cl Enr. st (2)'!AG9)</f>
        <v>0.72166355608791333</v>
      </c>
      <c r="AH9" s="72">
        <f>IF('[1]Cl Enr. st (2)'!AH9=0,"",EnrlST!AH9/'[1]Cl Enr. st (2)'!AH9)</f>
        <v>1.0169650234095291</v>
      </c>
      <c r="AI9" s="72">
        <f>IF('[1]Cl Enr. st (2)'!AI9=0,"",EnrlST!AI9/'[1]Cl Enr. st (2)'!AI9)</f>
        <v>0.82084582084582081</v>
      </c>
      <c r="AJ9" s="72">
        <f>IF('[1]Cl Enr. st (2)'!AJ9=0,"",EnrlST!AJ9/'[1]Cl Enr. st (2)'!AJ9)</f>
        <v>0.80322619405226792</v>
      </c>
      <c r="AK9" s="72">
        <f>IF('[1]Cl Enr. st (2)'!AK9=0,"",EnrlST!AK9/'[1]Cl Enr. st (2)'!AK9)</f>
        <v>1.0142072403979792</v>
      </c>
      <c r="AL9" s="72">
        <f>IF('[1]Cl Enr. st (2)'!AL9=0,"",EnrlST!AL9/'[1]Cl Enr. st (2)'!AL9)</f>
        <v>0.87761952175739377</v>
      </c>
      <c r="AM9" s="72">
        <f>IF('[1]Cl Enr. st (2)'!AM9=0,"",EnrlST!AM9/'[1]Cl Enr. st (2)'!AM9)</f>
        <v>0.82542966263526418</v>
      </c>
      <c r="AN9" s="72">
        <f>IF('[1]Cl Enr. st (2)'!AN9=0,"",EnrlST!AN9/'[1]Cl Enr. st (2)'!AN9)</f>
        <v>0.91150178784266989</v>
      </c>
      <c r="AO9" s="72">
        <f>IF('[1]Cl Enr. st (2)'!AO9=0,"",EnrlST!AO9/'[1]Cl Enr. st (2)'!AO9)</f>
        <v>0.85539419087136925</v>
      </c>
      <c r="AP9" s="72">
        <f>IF('[1]Cl Enr. st (2)'!AP9=0,"",EnrlST!AP9/'[1]Cl Enr. st (2)'!AP9)</f>
        <v>0.85867325916769677</v>
      </c>
      <c r="AQ9" s="72">
        <f>IF('[1]Cl Enr. st (2)'!AQ9=0,"",EnrlST!AQ9/'[1]Cl Enr. st (2)'!AQ9)</f>
        <v>0.92100336952452266</v>
      </c>
      <c r="AR9" s="72">
        <f>IF('[1]Cl Enr. st (2)'!AR9=0,"",EnrlST!AR9/'[1]Cl Enr. st (2)'!AR9)</f>
        <v>0.88079734219269101</v>
      </c>
      <c r="AS9" s="72">
        <f>IF('[1]Cl Enr. st (2)'!AS9=0,"",EnrlST!AS9/'[1]Cl Enr. st (2)'!AS9)</f>
        <v>0.83991739989226077</v>
      </c>
      <c r="AT9" s="72">
        <f>IF('[1]Cl Enr. st (2)'!AT9=0,"",EnrlST!AT9/'[1]Cl Enr. st (2)'!AT9)</f>
        <v>0.91571262651402019</v>
      </c>
      <c r="AU9" s="72">
        <f>IF('[1]Cl Enr. st (2)'!AU9=0,"",EnrlST!AU9/'[1]Cl Enr. st (2)'!AU9)</f>
        <v>0.86653073113894552</v>
      </c>
      <c r="AV9" s="72">
        <f>IF('[1]Cl Enr. st (2)'!AV9=0,"",EnrlST!AV9/'[1]Cl Enr. st (2)'!AV9)</f>
        <v>0.8055274005000338</v>
      </c>
      <c r="AW9" s="72">
        <f>IF('[1]Cl Enr. st (2)'!AW9=0,"",EnrlST!AW9/'[1]Cl Enr. st (2)'!AW9)</f>
        <v>1.0080674354863732</v>
      </c>
      <c r="AX9" s="72">
        <f>IF('[1]Cl Enr. st (2)'!AX9=0,"",EnrlST!AX9/'[1]Cl Enr. st (2)'!AX9)</f>
        <v>0.8769255449861999</v>
      </c>
      <c r="AY9" s="72">
        <f>IF('[1]Cl Enr. st (2)'!AY9=0,"",EnrlST!AY9/'[1]Cl Enr. st (2)'!AY9)</f>
        <v>1.0751412429378531</v>
      </c>
      <c r="AZ9" s="72">
        <f>IF('[1]Cl Enr. st (2)'!AZ9=0,"",EnrlST!AZ9/'[1]Cl Enr. st (2)'!AZ9)</f>
        <v>0.91131798138167563</v>
      </c>
      <c r="BA9" s="72">
        <f>IF('[1]Cl Enr. st (2)'!BA9=0,"",EnrlST!BA9/'[1]Cl Enr. st (2)'!BA9)</f>
        <v>1.0152302454757212</v>
      </c>
      <c r="BB9" s="72">
        <f>IF('[1]Cl Enr. st (2)'!BB9=0,"",EnrlST!BB9/'[1]Cl Enr. st (2)'!BB9)</f>
        <v>1.2306464485235435</v>
      </c>
      <c r="BC9" s="72">
        <f>IF('[1]Cl Enr. st (2)'!BC9=0,"",EnrlST!BC9/'[1]Cl Enr. st (2)'!BC9)</f>
        <v>1.4534979423868313</v>
      </c>
      <c r="BD9" s="72">
        <f>IF('[1]Cl Enr. st (2)'!BD9=0,"",EnrlST!BD9/'[1]Cl Enr. st (2)'!BD9)</f>
        <v>1.3034130610051062</v>
      </c>
      <c r="BE9" s="72">
        <f>IF('[1]Cl Enr. st (2)'!BE9=0,"",EnrlST!BE9/'[1]Cl Enr. st (2)'!BE9)</f>
        <v>1.1395964273900099</v>
      </c>
      <c r="BF9" s="72">
        <f>IF('[1]Cl Enr. st (2)'!BF9=0,"",EnrlST!BF9/'[1]Cl Enr. st (2)'!BF9)</f>
        <v>1.1136363636363635</v>
      </c>
      <c r="BG9" s="72">
        <f>IF('[1]Cl Enr. st (2)'!BG9=0,"",EnrlST!BG9/'[1]Cl Enr. st (2)'!BG9)</f>
        <v>1.1305095678348742</v>
      </c>
      <c r="BH9" s="72">
        <f>IF('[1]Cl Enr. st (2)'!BH9=0,"",EnrlST!BH9/'[1]Cl Enr. st (2)'!BH9)</f>
        <v>0.81652635132927454</v>
      </c>
      <c r="BI9" s="72">
        <f>IF('[1]Cl Enr. st (2)'!BI9=0,"",EnrlST!BI9/'[1]Cl Enr. st (2)'!BI9)</f>
        <v>1.0115067890055132</v>
      </c>
      <c r="BJ9" s="72">
        <f>IF('[1]Cl Enr. st (2)'!BJ9=0,"",EnrlST!BJ9/'[1]Cl Enr. st (2)'!BJ9)</f>
        <v>0.88524376267301419</v>
      </c>
      <c r="BK9" s="57" t="e">
        <f t="shared" si="0"/>
        <v>#VALUE!</v>
      </c>
      <c r="BL9" s="57" t="e">
        <f t="shared" si="0"/>
        <v>#VALUE!</v>
      </c>
      <c r="BM9" s="57" t="e">
        <f t="shared" si="1"/>
        <v>#VALUE!</v>
      </c>
    </row>
    <row r="10" spans="1:65" s="58" customFormat="1" ht="18.75" customHeight="1" x14ac:dyDescent="0.25">
      <c r="A10" s="35">
        <v>5</v>
      </c>
      <c r="B10" s="40" t="s">
        <v>19</v>
      </c>
      <c r="C10" s="72">
        <f>IF('[1]Cl Enr. st (2)'!C10=0,"",EnrlST!C10/'[1]Cl Enr. st (2)'!C10)</f>
        <v>0.99194630872483225</v>
      </c>
      <c r="D10" s="72">
        <f>IF('[1]Cl Enr. st (2)'!D10=0,"",EnrlST!D10/'[1]Cl Enr. st (2)'!D10)</f>
        <v>1.0101117103235748</v>
      </c>
      <c r="E10" s="72">
        <f>IF('[1]Cl Enr. st (2)'!E10=0,"",EnrlST!E10/'[1]Cl Enr. st (2)'!E10)</f>
        <v>1.0004035150645625</v>
      </c>
      <c r="F10" s="72">
        <f>IF('[1]Cl Enr. st (2)'!F10=0,"",EnrlST!F10/'[1]Cl Enr. st (2)'!F10)</f>
        <v>1.0181985660227046</v>
      </c>
      <c r="G10" s="72">
        <f>IF('[1]Cl Enr. st (2)'!G10=0,"",EnrlST!G10/'[1]Cl Enr. st (2)'!G10)</f>
        <v>1.0200266316281448</v>
      </c>
      <c r="H10" s="72">
        <f>IF('[1]Cl Enr. st (2)'!H10=0,"",EnrlST!H10/'[1]Cl Enr. st (2)'!H10)</f>
        <v>1.0190848343116592</v>
      </c>
      <c r="I10" s="72">
        <f>IF('[1]Cl Enr. st (2)'!I10=0,"",EnrlST!I10/'[1]Cl Enr. st (2)'!I10)</f>
        <v>1.0147218174345178</v>
      </c>
      <c r="J10" s="72">
        <f>IF('[1]Cl Enr. st (2)'!J10=0,"",EnrlST!J10/'[1]Cl Enr. st (2)'!J10)</f>
        <v>1.0185211140700399</v>
      </c>
      <c r="K10" s="72">
        <f>IF('[1]Cl Enr. st (2)'!K10=0,"",EnrlST!K10/'[1]Cl Enr. st (2)'!K10)</f>
        <v>1.01655568334477</v>
      </c>
      <c r="L10" s="72">
        <f>IF('[1]Cl Enr. st (2)'!L10=0,"",EnrlST!L10/'[1]Cl Enr. st (2)'!L10)</f>
        <v>0.99611962071480675</v>
      </c>
      <c r="M10" s="72">
        <f>IF('[1]Cl Enr. st (2)'!M10=0,"",EnrlST!M10/'[1]Cl Enr. st (2)'!M10)</f>
        <v>1.0137579997657307</v>
      </c>
      <c r="N10" s="72">
        <f>IF('[1]Cl Enr. st (2)'!N10=0,"",EnrlST!N10/'[1]Cl Enr. st (2)'!N10)</f>
        <v>1.0045391238931756</v>
      </c>
      <c r="O10" s="72">
        <f>IF('[1]Cl Enr. st (2)'!O10=0,"",EnrlST!O10/'[1]Cl Enr. st (2)'!O10)</f>
        <v>0.99473900188343733</v>
      </c>
      <c r="P10" s="72">
        <f>IF('[1]Cl Enr. st (2)'!P10=0,"",EnrlST!P10/'[1]Cl Enr. st (2)'!P10)</f>
        <v>0.9934468315092555</v>
      </c>
      <c r="Q10" s="72">
        <f>IF('[1]Cl Enr. st (2)'!Q10=0,"",EnrlST!Q10/'[1]Cl Enr. st (2)'!Q10)</f>
        <v>0.9941147994843651</v>
      </c>
      <c r="R10" s="72">
        <f>IF('[1]Cl Enr. st (2)'!R10=0,"",EnrlST!R10/'[1]Cl Enr. st (2)'!R10)</f>
        <v>1.0455748273954149</v>
      </c>
      <c r="S10" s="72">
        <f>IF('[1]Cl Enr. st (2)'!S10=0,"",EnrlST!S10/'[1]Cl Enr. st (2)'!S10)</f>
        <v>1.0101542841166153</v>
      </c>
      <c r="T10" s="72">
        <f>IF('[1]Cl Enr. st (2)'!T10=0,"",EnrlST!T10/'[1]Cl Enr. st (2)'!T10)</f>
        <v>1.0283517895985763</v>
      </c>
      <c r="U10" s="72">
        <f>IF('[1]Cl Enr. st (2)'!U10=0,"",EnrlST!U10/'[1]Cl Enr. st (2)'!U10)</f>
        <v>1.0130938850632574</v>
      </c>
      <c r="V10" s="72">
        <f>IF('[1]Cl Enr. st (2)'!V10=0,"",EnrlST!V10/'[1]Cl Enr. st (2)'!V10)</f>
        <v>1.011860322061463</v>
      </c>
      <c r="W10" s="72">
        <f>IF('[1]Cl Enr. st (2)'!W10=0,"",EnrlST!W10/'[1]Cl Enr. st (2)'!W10)</f>
        <v>1.0124983473175693</v>
      </c>
      <c r="X10" s="72">
        <f>IF('[1]Cl Enr. st (2)'!X10=0,"",EnrlST!X10/'[1]Cl Enr. st (2)'!X10)</f>
        <v>1.0881157175650635</v>
      </c>
      <c r="Y10" s="72">
        <f>IF('[1]Cl Enr. st (2)'!Y10=0,"",EnrlST!Y10/'[1]Cl Enr. st (2)'!Y10)</f>
        <v>1.0832036486340735</v>
      </c>
      <c r="Z10" s="72">
        <f>IF('[1]Cl Enr. st (2)'!Z10=0,"",EnrlST!Z10/'[1]Cl Enr. st (2)'!Z10)</f>
        <v>1.0857923696388878</v>
      </c>
      <c r="AA10" s="72">
        <f>IF('[1]Cl Enr. st (2)'!AA10=0,"",EnrlST!AA10/'[1]Cl Enr. st (2)'!AA10)</f>
        <v>1.0939961326227421</v>
      </c>
      <c r="AB10" s="72">
        <f>IF('[1]Cl Enr. st (2)'!AB10=0,"",EnrlST!AB10/'[1]Cl Enr. st (2)'!AB10)</f>
        <v>1.0981587392652885</v>
      </c>
      <c r="AC10" s="72">
        <f>IF('[1]Cl Enr. st (2)'!AC10=0,"",EnrlST!AC10/'[1]Cl Enr. st (2)'!AC10)</f>
        <v>1.0959408975926825</v>
      </c>
      <c r="AD10" s="72">
        <f>IF('[1]Cl Enr. st (2)'!AD10=0,"",EnrlST!AD10/'[1]Cl Enr. st (2)'!AD10)</f>
        <v>1.0854415274463007</v>
      </c>
      <c r="AE10" s="72">
        <f>IF('[1]Cl Enr. st (2)'!AE10=0,"",EnrlST!AE10/'[1]Cl Enr. st (2)'!AE10)</f>
        <v>1.0732778318663196</v>
      </c>
      <c r="AF10" s="72">
        <f>IF('[1]Cl Enr. st (2)'!AF10=0,"",EnrlST!AF10/'[1]Cl Enr. st (2)'!AF10)</f>
        <v>1.0797144835070256</v>
      </c>
      <c r="AG10" s="72">
        <f>IF('[1]Cl Enr. st (2)'!AG10=0,"",EnrlST!AG10/'[1]Cl Enr. st (2)'!AG10)</f>
        <v>1.089273097543743</v>
      </c>
      <c r="AH10" s="72">
        <f>IF('[1]Cl Enr. st (2)'!AH10=0,"",EnrlST!AH10/'[1]Cl Enr. st (2)'!AH10)</f>
        <v>1.0851602565976832</v>
      </c>
      <c r="AI10" s="72">
        <f>IF('[1]Cl Enr. st (2)'!AI10=0,"",EnrlST!AI10/'[1]Cl Enr. st (2)'!AI10)</f>
        <v>1.0873382027263099</v>
      </c>
      <c r="AJ10" s="72">
        <f>IF('[1]Cl Enr. st (2)'!AJ10=0,"",EnrlST!AJ10/'[1]Cl Enr. st (2)'!AJ10)</f>
        <v>1.0340106070072435</v>
      </c>
      <c r="AK10" s="72">
        <f>IF('[1]Cl Enr. st (2)'!AK10=0,"",EnrlST!AK10/'[1]Cl Enr. st (2)'!AK10)</f>
        <v>1.0312730854469343</v>
      </c>
      <c r="AL10" s="72">
        <f>IF('[1]Cl Enr. st (2)'!AL10=0,"",EnrlST!AL10/'[1]Cl Enr. st (2)'!AL10)</f>
        <v>1.0326980980066753</v>
      </c>
      <c r="AM10" s="72">
        <f>IF('[1]Cl Enr. st (2)'!AM10=0,"",EnrlST!AM10/'[1]Cl Enr. st (2)'!AM10)</f>
        <v>1.1735023449252278</v>
      </c>
      <c r="AN10" s="72">
        <f>IF('[1]Cl Enr. st (2)'!AN10=0,"",EnrlST!AN10/'[1]Cl Enr. st (2)'!AN10)</f>
        <v>1.2099713812321133</v>
      </c>
      <c r="AO10" s="72">
        <f>IF('[1]Cl Enr. st (2)'!AO10=0,"",EnrlST!AO10/'[1]Cl Enr. st (2)'!AO10)</f>
        <v>1.1905853853571344</v>
      </c>
      <c r="AP10" s="72">
        <f>IF('[1]Cl Enr. st (2)'!AP10=0,"",EnrlST!AP10/'[1]Cl Enr. st (2)'!AP10)</f>
        <v>1.1557908002520478</v>
      </c>
      <c r="AQ10" s="72">
        <f>IF('[1]Cl Enr. st (2)'!AQ10=0,"",EnrlST!AQ10/'[1]Cl Enr. st (2)'!AQ10)</f>
        <v>1.249147162647207</v>
      </c>
      <c r="AR10" s="72">
        <f>IF('[1]Cl Enr. st (2)'!AR10=0,"",EnrlST!AR10/'[1]Cl Enr. st (2)'!AR10)</f>
        <v>1.1986754966887416</v>
      </c>
      <c r="AS10" s="72">
        <f>IF('[1]Cl Enr. st (2)'!AS10=0,"",EnrlST!AS10/'[1]Cl Enr. st (2)'!AS10)</f>
        <v>1.1652234357143698</v>
      </c>
      <c r="AT10" s="72">
        <f>IF('[1]Cl Enr. st (2)'!AT10=0,"",EnrlST!AT10/'[1]Cl Enr. st (2)'!AT10)</f>
        <v>1.2279284791624177</v>
      </c>
      <c r="AU10" s="72">
        <f>IF('[1]Cl Enr. st (2)'!AU10=0,"",EnrlST!AU10/'[1]Cl Enr. st (2)'!AU10)</f>
        <v>1.1943329293541383</v>
      </c>
      <c r="AV10" s="72">
        <f>IF('[1]Cl Enr. st (2)'!AV10=0,"",EnrlST!AV10/'[1]Cl Enr. st (2)'!AV10)</f>
        <v>1.0481814422495785</v>
      </c>
      <c r="AW10" s="72">
        <f>IF('[1]Cl Enr. st (2)'!AW10=0,"",EnrlST!AW10/'[1]Cl Enr. st (2)'!AW10)</f>
        <v>1.0513817285928002</v>
      </c>
      <c r="AX10" s="72">
        <f>IF('[1]Cl Enr. st (2)'!AX10=0,"",EnrlST!AX10/'[1]Cl Enr. st (2)'!AX10)</f>
        <v>1.0497106969383505</v>
      </c>
      <c r="AY10" s="72">
        <f>IF('[1]Cl Enr. st (2)'!AY10=0,"",EnrlST!AY10/'[1]Cl Enr. st (2)'!AY10)</f>
        <v>1.103202411994785</v>
      </c>
      <c r="AZ10" s="72">
        <f>IF('[1]Cl Enr. st (2)'!AZ10=0,"",EnrlST!AZ10/'[1]Cl Enr. st (2)'!AZ10)</f>
        <v>1.1510775862068965</v>
      </c>
      <c r="BA10" s="72">
        <f>IF('[1]Cl Enr. st (2)'!BA10=0,"",EnrlST!BA10/'[1]Cl Enr. st (2)'!BA10)</f>
        <v>1.1238168151447661</v>
      </c>
      <c r="BB10" s="72">
        <f>IF('[1]Cl Enr. st (2)'!BB10=0,"",EnrlST!BB10/'[1]Cl Enr. st (2)'!BB10)</f>
        <v>1.0771292300704065</v>
      </c>
      <c r="BC10" s="72">
        <f>IF('[1]Cl Enr. st (2)'!BC10=0,"",EnrlST!BC10/'[1]Cl Enr. st (2)'!BC10)</f>
        <v>1.1292681334464973</v>
      </c>
      <c r="BD10" s="72">
        <f>IF('[1]Cl Enr. st (2)'!BD10=0,"",EnrlST!BD10/'[1]Cl Enr. st (2)'!BD10)</f>
        <v>1.09852137576342</v>
      </c>
      <c r="BE10" s="72">
        <f>IF('[1]Cl Enr. st (2)'!BE10=0,"",EnrlST!BE10/'[1]Cl Enr. st (2)'!BE10)</f>
        <v>1.0908739448871325</v>
      </c>
      <c r="BF10" s="72">
        <f>IF('[1]Cl Enr. st (2)'!BF10=0,"",EnrlST!BF10/'[1]Cl Enr. st (2)'!BF10)</f>
        <v>1.141216754730348</v>
      </c>
      <c r="BG10" s="72">
        <f>IF('[1]Cl Enr. st (2)'!BG10=0,"",EnrlST!BG10/'[1]Cl Enr. st (2)'!BG10)</f>
        <v>1.1120766820826495</v>
      </c>
      <c r="BH10" s="72">
        <f>IF('[1]Cl Enr. st (2)'!BH10=0,"",EnrlST!BH10/'[1]Cl Enr. st (2)'!BH10)</f>
        <v>1.0505691400675568</v>
      </c>
      <c r="BI10" s="72">
        <f>IF('[1]Cl Enr. st (2)'!BI10=0,"",EnrlST!BI10/'[1]Cl Enr. st (2)'!BI10)</f>
        <v>1.0554227010002377</v>
      </c>
      <c r="BJ10" s="72">
        <f>IF('[1]Cl Enr. st (2)'!BJ10=0,"",EnrlST!BJ10/'[1]Cl Enr. st (2)'!BJ10)</f>
        <v>1.0528744548610782</v>
      </c>
      <c r="BK10" s="57">
        <f t="shared" si="0"/>
        <v>2.0425154487923889</v>
      </c>
      <c r="BL10" s="57">
        <f t="shared" si="0"/>
        <v>2.0655344113238128</v>
      </c>
      <c r="BM10" s="57">
        <f t="shared" si="1"/>
        <v>4.1080498601162017</v>
      </c>
    </row>
    <row r="11" spans="1:65" s="58" customFormat="1" ht="18.75" customHeight="1" x14ac:dyDescent="0.25">
      <c r="A11" s="35">
        <v>6</v>
      </c>
      <c r="B11" s="36" t="s">
        <v>20</v>
      </c>
      <c r="C11" s="72" t="str">
        <f>IF('[1]Cl Enr. st (2)'!C11=0,"",EnrlST!C11/'[1]Cl Enr. st (2)'!C11)</f>
        <v/>
      </c>
      <c r="D11" s="72" t="str">
        <f>IF('[1]Cl Enr. st (2)'!D11=0,"",EnrlST!D11/'[1]Cl Enr. st (2)'!D11)</f>
        <v/>
      </c>
      <c r="E11" s="72" t="str">
        <f>IF('[1]Cl Enr. st (2)'!E11=0,"",EnrlST!E11/'[1]Cl Enr. st (2)'!E11)</f>
        <v/>
      </c>
      <c r="F11" s="72">
        <f>IF('[1]Cl Enr. st (2)'!F11=0,"",EnrlST!F11/'[1]Cl Enr. st (2)'!F11)</f>
        <v>1.096732026143791</v>
      </c>
      <c r="G11" s="72">
        <f>IF('[1]Cl Enr. st (2)'!G11=0,"",EnrlST!G11/'[1]Cl Enr. st (2)'!G11)</f>
        <v>1.0857538035961272</v>
      </c>
      <c r="H11" s="72">
        <f>IF('[1]Cl Enr. st (2)'!H11=0,"",EnrlST!H11/'[1]Cl Enr. st (2)'!H11)</f>
        <v>1.0913978494623655</v>
      </c>
      <c r="I11" s="72">
        <f>IF('[1]Cl Enr. st (2)'!I11=0,"",EnrlST!I11/'[1]Cl Enr. st (2)'!I11)</f>
        <v>1.0456182472989195</v>
      </c>
      <c r="J11" s="72">
        <f>IF('[1]Cl Enr. st (2)'!J11=0,"",EnrlST!J11/'[1]Cl Enr. st (2)'!J11)</f>
        <v>1.0126742712294043</v>
      </c>
      <c r="K11" s="72">
        <f>IF('[1]Cl Enr. st (2)'!K11=0,"",EnrlST!K11/'[1]Cl Enr. st (2)'!K11)</f>
        <v>1.0295930949445129</v>
      </c>
      <c r="L11" s="72">
        <f>IF('[1]Cl Enr. st (2)'!L11=0,"",EnrlST!L11/'[1]Cl Enr. st (2)'!L11)</f>
        <v>1.0321428571428573</v>
      </c>
      <c r="M11" s="72">
        <f>IF('[1]Cl Enr. st (2)'!M11=0,"",EnrlST!M11/'[1]Cl Enr. st (2)'!M11)</f>
        <v>1.0602258469259724</v>
      </c>
      <c r="N11" s="72">
        <f>IF('[1]Cl Enr. st (2)'!N11=0,"",EnrlST!N11/'[1]Cl Enr. st (2)'!N11)</f>
        <v>1.0458155161881491</v>
      </c>
      <c r="O11" s="72">
        <f>IF('[1]Cl Enr. st (2)'!O11=0,"",EnrlST!O11/'[1]Cl Enr. st (2)'!O11)</f>
        <v>1.0530973451327434</v>
      </c>
      <c r="P11" s="72">
        <f>IF('[1]Cl Enr. st (2)'!P11=0,"",EnrlST!P11/'[1]Cl Enr. st (2)'!P11)</f>
        <v>1.0716981132075472</v>
      </c>
      <c r="Q11" s="72">
        <f>IF('[1]Cl Enr. st (2)'!Q11=0,"",EnrlST!Q11/'[1]Cl Enr. st (2)'!Q11)</f>
        <v>1.0618010594467333</v>
      </c>
      <c r="R11" s="72">
        <f>IF('[1]Cl Enr. st (2)'!R11=0,"",EnrlST!R11/'[1]Cl Enr. st (2)'!R11)</f>
        <v>1.2779886148007591</v>
      </c>
      <c r="S11" s="72">
        <f>IF('[1]Cl Enr. st (2)'!S11=0,"",EnrlST!S11/'[1]Cl Enr. st (2)'!S11)</f>
        <v>1.2118997912317329</v>
      </c>
      <c r="T11" s="72">
        <f>IF('[1]Cl Enr. st (2)'!T11=0,"",EnrlST!T11/'[1]Cl Enr. st (2)'!T11)</f>
        <v>1.2465208747514911</v>
      </c>
      <c r="U11" s="72">
        <f>IF('[1]Cl Enr. st (2)'!U11=0,"",EnrlST!U11/'[1]Cl Enr. st (2)'!U11)</f>
        <v>1.1091901728844404</v>
      </c>
      <c r="V11" s="72">
        <f>IF('[1]Cl Enr. st (2)'!V11=0,"",EnrlST!V11/'[1]Cl Enr. st (2)'!V11)</f>
        <v>1.0935499753815854</v>
      </c>
      <c r="W11" s="72">
        <f>IF('[1]Cl Enr. st (2)'!W11=0,"",EnrlST!W11/'[1]Cl Enr. st (2)'!W11)</f>
        <v>1.1016788838969023</v>
      </c>
      <c r="X11" s="72">
        <f>IF('[1]Cl Enr. st (2)'!X11=0,"",EnrlST!X11/'[1]Cl Enr. st (2)'!X11)</f>
        <v>1.1900668576886342</v>
      </c>
      <c r="Y11" s="72">
        <f>IF('[1]Cl Enr. st (2)'!Y11=0,"",EnrlST!Y11/'[1]Cl Enr. st (2)'!Y11)</f>
        <v>1.1433021806853583</v>
      </c>
      <c r="Z11" s="72">
        <f>IF('[1]Cl Enr. st (2)'!Z11=0,"",EnrlST!Z11/'[1]Cl Enr. st (2)'!Z11)</f>
        <v>1.1676616915422886</v>
      </c>
      <c r="AA11" s="72">
        <f>IF('[1]Cl Enr. st (2)'!AA11=0,"",EnrlST!AA11/'[1]Cl Enr. st (2)'!AA11)</f>
        <v>1.1161417322834646</v>
      </c>
      <c r="AB11" s="72">
        <f>IF('[1]Cl Enr. st (2)'!AB11=0,"",EnrlST!AB11/'[1]Cl Enr. st (2)'!AB11)</f>
        <v>1.10479375696767</v>
      </c>
      <c r="AC11" s="72">
        <f>IF('[1]Cl Enr. st (2)'!AC11=0,"",EnrlST!AC11/'[1]Cl Enr. st (2)'!AC11)</f>
        <v>1.1108207004704653</v>
      </c>
      <c r="AD11" s="72">
        <f>IF('[1]Cl Enr. st (2)'!AD11=0,"",EnrlST!AD11/'[1]Cl Enr. st (2)'!AD11)</f>
        <v>1.1744719926538107</v>
      </c>
      <c r="AE11" s="72">
        <f>IF('[1]Cl Enr. st (2)'!AE11=0,"",EnrlST!AE11/'[1]Cl Enr. st (2)'!AE11)</f>
        <v>1.1762886597938145</v>
      </c>
      <c r="AF11" s="72">
        <f>IF('[1]Cl Enr. st (2)'!AF11=0,"",EnrlST!AF11/'[1]Cl Enr. st (2)'!AF11)</f>
        <v>1.175327829043225</v>
      </c>
      <c r="AG11" s="72">
        <f>IF('[1]Cl Enr. st (2)'!AG11=0,"",EnrlST!AG11/'[1]Cl Enr. st (2)'!AG11)</f>
        <v>1.1608502538071066</v>
      </c>
      <c r="AH11" s="72">
        <f>IF('[1]Cl Enr. st (2)'!AH11=0,"",EnrlST!AH11/'[1]Cl Enr. st (2)'!AH11)</f>
        <v>1.1424028268551236</v>
      </c>
      <c r="AI11" s="72">
        <f>IF('[1]Cl Enr. st (2)'!AI11=0,"",EnrlST!AI11/'[1]Cl Enr. st (2)'!AI11)</f>
        <v>1.1521230357739887</v>
      </c>
      <c r="AJ11" s="72">
        <f>IF('[1]Cl Enr. st (2)'!AJ11=0,"",EnrlST!AJ11/'[1]Cl Enr. st (2)'!AJ11)</f>
        <v>1.1307631160572338</v>
      </c>
      <c r="AK11" s="72">
        <f>IF('[1]Cl Enr. st (2)'!AK11=0,"",EnrlST!AK11/'[1]Cl Enr. st (2)'!AK11)</f>
        <v>1.1136099825885084</v>
      </c>
      <c r="AL11" s="72">
        <f>IF('[1]Cl Enr. st (2)'!AL11=0,"",EnrlST!AL11/'[1]Cl Enr. st (2)'!AL11)</f>
        <v>1.1225761772853187</v>
      </c>
      <c r="AM11" s="72">
        <f>IF('[1]Cl Enr. st (2)'!AM11=0,"",EnrlST!AM11/'[1]Cl Enr. st (2)'!AM11)</f>
        <v>0.92898272552783112</v>
      </c>
      <c r="AN11" s="72">
        <f>IF('[1]Cl Enr. st (2)'!AN11=0,"",EnrlST!AN11/'[1]Cl Enr. st (2)'!AN11)</f>
        <v>0.97319587628865978</v>
      </c>
      <c r="AO11" s="72">
        <f>IF('[1]Cl Enr. st (2)'!AO11=0,"",EnrlST!AO11/'[1]Cl Enr. st (2)'!AO11)</f>
        <v>0.95029821073558651</v>
      </c>
      <c r="AP11" s="72">
        <f>IF('[1]Cl Enr. st (2)'!AP11=0,"",EnrlST!AP11/'[1]Cl Enr. st (2)'!AP11)</f>
        <v>1.1402714932126696</v>
      </c>
      <c r="AQ11" s="72">
        <f>IF('[1]Cl Enr. st (2)'!AQ11=0,"",EnrlST!AQ11/'[1]Cl Enr. st (2)'!AQ11)</f>
        <v>1.0972644376899696</v>
      </c>
      <c r="AR11" s="72">
        <f>IF('[1]Cl Enr. st (2)'!AR11=0,"",EnrlST!AR11/'[1]Cl Enr. st (2)'!AR11)</f>
        <v>1.1188493565480697</v>
      </c>
      <c r="AS11" s="72">
        <f>IF('[1]Cl Enr. st (2)'!AS11=0,"",EnrlST!AS11/'[1]Cl Enr. st (2)'!AS11)</f>
        <v>1.0111436950146628</v>
      </c>
      <c r="AT11" s="72">
        <f>IF('[1]Cl Enr. st (2)'!AT11=0,"",EnrlST!AT11/'[1]Cl Enr. st (2)'!AT11)</f>
        <v>1.0233415233415233</v>
      </c>
      <c r="AU11" s="72">
        <f>IF('[1]Cl Enr. st (2)'!AU11=0,"",EnrlST!AU11/'[1]Cl Enr. st (2)'!AU11)</f>
        <v>1.0171017101710171</v>
      </c>
      <c r="AV11" s="72">
        <f>IF('[1]Cl Enr. st (2)'!AV11=0,"",EnrlST!AV11/'[1]Cl Enr. st (2)'!AV11)</f>
        <v>1.1087214957311142</v>
      </c>
      <c r="AW11" s="72">
        <f>IF('[1]Cl Enr. st (2)'!AW11=0,"",EnrlST!AW11/'[1]Cl Enr. st (2)'!AW11)</f>
        <v>1.0963615023474178</v>
      </c>
      <c r="AX11" s="72">
        <f>IF('[1]Cl Enr. st (2)'!AX11=0,"",EnrlST!AX11/'[1]Cl Enr. st (2)'!AX11)</f>
        <v>1.1027963765261914</v>
      </c>
      <c r="AY11" s="72">
        <f>IF('[1]Cl Enr. st (2)'!AY11=0,"",EnrlST!AY11/'[1]Cl Enr. st (2)'!AY11)</f>
        <v>1.5011286681715577</v>
      </c>
      <c r="AZ11" s="72">
        <f>IF('[1]Cl Enr. st (2)'!AZ11=0,"",EnrlST!AZ11/'[1]Cl Enr. st (2)'!AZ11)</f>
        <v>1.5598086124401913</v>
      </c>
      <c r="BA11" s="72">
        <f>IF('[1]Cl Enr. st (2)'!BA11=0,"",EnrlST!BA11/'[1]Cl Enr. st (2)'!BA11)</f>
        <v>1.529616724738676</v>
      </c>
      <c r="BB11" s="72">
        <f>IF('[1]Cl Enr. st (2)'!BB11=0,"",EnrlST!BB11/'[1]Cl Enr. st (2)'!BB11)</f>
        <v>1.0903614457831325</v>
      </c>
      <c r="BC11" s="72">
        <f>IF('[1]Cl Enr. st (2)'!BC11=0,"",EnrlST!BC11/'[1]Cl Enr. st (2)'!BC11)</f>
        <v>1.2269938650306749</v>
      </c>
      <c r="BD11" s="72">
        <f>IF('[1]Cl Enr. st (2)'!BD11=0,"",EnrlST!BD11/'[1]Cl Enr. st (2)'!BD11)</f>
        <v>1.1580547112462005</v>
      </c>
      <c r="BE11" s="72">
        <f>IF('[1]Cl Enr. st (2)'!BE11=0,"",EnrlST!BE11/'[1]Cl Enr. st (2)'!BE11)</f>
        <v>1.3251612903225807</v>
      </c>
      <c r="BF11" s="72">
        <f>IF('[1]Cl Enr. st (2)'!BF11=0,"",EnrlST!BF11/'[1]Cl Enr. st (2)'!BF11)</f>
        <v>1.413978494623656</v>
      </c>
      <c r="BG11" s="72">
        <f>IF('[1]Cl Enr. st (2)'!BG11=0,"",EnrlST!BG11/'[1]Cl Enr. st (2)'!BG11)</f>
        <v>1.368663594470046</v>
      </c>
      <c r="BH11" s="72">
        <f>IF('[1]Cl Enr. st (2)'!BH11=0,"",EnrlST!BH11/'[1]Cl Enr. st (2)'!BH11)</f>
        <v>1.1254487435181493</v>
      </c>
      <c r="BI11" s="72">
        <f>IF('[1]Cl Enr. st (2)'!BI11=0,"",EnrlST!BI11/'[1]Cl Enr. st (2)'!BI11)</f>
        <v>1.1218696027633852</v>
      </c>
      <c r="BJ11" s="72">
        <f>IF('[1]Cl Enr. st (2)'!BJ11=0,"",EnrlST!BJ11/'[1]Cl Enr. st (2)'!BJ11)</f>
        <v>1.1237300435413642</v>
      </c>
      <c r="BK11" s="57" t="e">
        <f t="shared" si="0"/>
        <v>#VALUE!</v>
      </c>
      <c r="BL11" s="57" t="e">
        <f t="shared" si="0"/>
        <v>#VALUE!</v>
      </c>
      <c r="BM11" s="57" t="e">
        <f t="shared" si="1"/>
        <v>#VALUE!</v>
      </c>
    </row>
    <row r="12" spans="1:65" s="58" customFormat="1" ht="18.75" customHeight="1" x14ac:dyDescent="0.25">
      <c r="A12" s="35">
        <v>7</v>
      </c>
      <c r="B12" s="36" t="s">
        <v>21</v>
      </c>
      <c r="C12" s="72" t="str">
        <f>IF('[1]Cl Enr. st (2)'!C12=0,"",EnrlST!C12/'[1]Cl Enr. st (2)'!C12)</f>
        <v/>
      </c>
      <c r="D12" s="72" t="str">
        <f>IF('[1]Cl Enr. st (2)'!D12=0,"",EnrlST!D12/'[1]Cl Enr. st (2)'!D12)</f>
        <v/>
      </c>
      <c r="E12" s="72" t="str">
        <f>IF('[1]Cl Enr. st (2)'!E12=0,"",EnrlST!E12/'[1]Cl Enr. st (2)'!E12)</f>
        <v/>
      </c>
      <c r="F12" s="72">
        <f>IF('[1]Cl Enr. st (2)'!F12=0,"",EnrlST!F12/'[1]Cl Enr. st (2)'!F12)</f>
        <v>1</v>
      </c>
      <c r="G12" s="72">
        <f>IF('[1]Cl Enr. st (2)'!G12=0,"",EnrlST!G12/'[1]Cl Enr. st (2)'!G12)</f>
        <v>1</v>
      </c>
      <c r="H12" s="72">
        <f>IF('[1]Cl Enr. st (2)'!H12=0,"",EnrlST!H12/'[1]Cl Enr. st (2)'!H12)</f>
        <v>1</v>
      </c>
      <c r="I12" s="72">
        <f>IF('[1]Cl Enr. st (2)'!I12=0,"",EnrlST!I12/'[1]Cl Enr. st (2)'!I12)</f>
        <v>1</v>
      </c>
      <c r="J12" s="72">
        <f>IF('[1]Cl Enr. st (2)'!J12=0,"",EnrlST!J12/'[1]Cl Enr. st (2)'!J12)</f>
        <v>1</v>
      </c>
      <c r="K12" s="72">
        <f>IF('[1]Cl Enr. st (2)'!K12=0,"",EnrlST!K12/'[1]Cl Enr. st (2)'!K12)</f>
        <v>1</v>
      </c>
      <c r="L12" s="72">
        <f>IF('[1]Cl Enr. st (2)'!L12=0,"",EnrlST!L12/'[1]Cl Enr. st (2)'!L12)</f>
        <v>1</v>
      </c>
      <c r="M12" s="72">
        <f>IF('[1]Cl Enr. st (2)'!M12=0,"",EnrlST!M12/'[1]Cl Enr. st (2)'!M12)</f>
        <v>1</v>
      </c>
      <c r="N12" s="72">
        <f>IF('[1]Cl Enr. st (2)'!N12=0,"",EnrlST!N12/'[1]Cl Enr. st (2)'!N12)</f>
        <v>1</v>
      </c>
      <c r="O12" s="72">
        <f>IF('[1]Cl Enr. st (2)'!O12=0,"",EnrlST!O12/'[1]Cl Enr. st (2)'!O12)</f>
        <v>1</v>
      </c>
      <c r="P12" s="72">
        <f>IF('[1]Cl Enr. st (2)'!P12=0,"",EnrlST!P12/'[1]Cl Enr. st (2)'!P12)</f>
        <v>1</v>
      </c>
      <c r="Q12" s="72">
        <f>IF('[1]Cl Enr. st (2)'!Q12=0,"",EnrlST!Q12/'[1]Cl Enr. st (2)'!Q12)</f>
        <v>1</v>
      </c>
      <c r="R12" s="72">
        <f>IF('[1]Cl Enr. st (2)'!R12=0,"",EnrlST!R12/'[1]Cl Enr. st (2)'!R12)</f>
        <v>1</v>
      </c>
      <c r="S12" s="72">
        <f>IF('[1]Cl Enr. st (2)'!S12=0,"",EnrlST!S12/'[1]Cl Enr. st (2)'!S12)</f>
        <v>1</v>
      </c>
      <c r="T12" s="72">
        <f>IF('[1]Cl Enr. st (2)'!T12=0,"",EnrlST!T12/'[1]Cl Enr. st (2)'!T12)</f>
        <v>1</v>
      </c>
      <c r="U12" s="72">
        <f>IF('[1]Cl Enr. st (2)'!U12=0,"",EnrlST!U12/'[1]Cl Enr. st (2)'!U12)</f>
        <v>1</v>
      </c>
      <c r="V12" s="72">
        <f>IF('[1]Cl Enr. st (2)'!V12=0,"",EnrlST!V12/'[1]Cl Enr. st (2)'!V12)</f>
        <v>1</v>
      </c>
      <c r="W12" s="72">
        <f>IF('[1]Cl Enr. st (2)'!W12=0,"",EnrlST!W12/'[1]Cl Enr. st (2)'!W12)</f>
        <v>1</v>
      </c>
      <c r="X12" s="72">
        <f>IF('[1]Cl Enr. st (2)'!X12=0,"",EnrlST!X12/'[1]Cl Enr. st (2)'!X12)</f>
        <v>1</v>
      </c>
      <c r="Y12" s="72">
        <f>IF('[1]Cl Enr. st (2)'!Y12=0,"",EnrlST!Y12/'[1]Cl Enr. st (2)'!Y12)</f>
        <v>1</v>
      </c>
      <c r="Z12" s="72">
        <f>IF('[1]Cl Enr. st (2)'!Z12=0,"",EnrlST!Z12/'[1]Cl Enr. st (2)'!Z12)</f>
        <v>1</v>
      </c>
      <c r="AA12" s="72">
        <f>IF('[1]Cl Enr. st (2)'!AA12=0,"",EnrlST!AA12/'[1]Cl Enr. st (2)'!AA12)</f>
        <v>1</v>
      </c>
      <c r="AB12" s="72">
        <f>IF('[1]Cl Enr. st (2)'!AB12=0,"",EnrlST!AB12/'[1]Cl Enr. st (2)'!AB12)</f>
        <v>1</v>
      </c>
      <c r="AC12" s="72">
        <f>IF('[1]Cl Enr. st (2)'!AC12=0,"",EnrlST!AC12/'[1]Cl Enr. st (2)'!AC12)</f>
        <v>1</v>
      </c>
      <c r="AD12" s="72">
        <f>IF('[1]Cl Enr. st (2)'!AD12=0,"",EnrlST!AD12/'[1]Cl Enr. st (2)'!AD12)</f>
        <v>0.84178575753905782</v>
      </c>
      <c r="AE12" s="72">
        <f>IF('[1]Cl Enr. st (2)'!AE12=0,"",EnrlST!AE12/'[1]Cl Enr. st (2)'!AE12)</f>
        <v>0.84292472951487185</v>
      </c>
      <c r="AF12" s="72">
        <f>IF('[1]Cl Enr. st (2)'!AF12=0,"",EnrlST!AF12/'[1]Cl Enr. st (2)'!AF12)</f>
        <v>0.84228513134404492</v>
      </c>
      <c r="AG12" s="72">
        <f>IF('[1]Cl Enr. st (2)'!AG12=0,"",EnrlST!AG12/'[1]Cl Enr. st (2)'!AG12)</f>
        <v>0.9473041996299042</v>
      </c>
      <c r="AH12" s="72">
        <f>IF('[1]Cl Enr. st (2)'!AH12=0,"",EnrlST!AH12/'[1]Cl Enr. st (2)'!AH12)</f>
        <v>0.95387252166585057</v>
      </c>
      <c r="AI12" s="72">
        <f>IF('[1]Cl Enr. st (2)'!AI12=0,"",EnrlST!AI12/'[1]Cl Enr. st (2)'!AI12)</f>
        <v>0.95038895678287683</v>
      </c>
      <c r="AJ12" s="72">
        <f>IF('[1]Cl Enr. st (2)'!AJ12=0,"",EnrlST!AJ12/'[1]Cl Enr. st (2)'!AJ12)</f>
        <v>0.98745510678343706</v>
      </c>
      <c r="AK12" s="72">
        <f>IF('[1]Cl Enr. st (2)'!AK12=0,"",EnrlST!AK12/'[1]Cl Enr. st (2)'!AK12)</f>
        <v>0.98942288735198769</v>
      </c>
      <c r="AL12" s="72">
        <f>IF('[1]Cl Enr. st (2)'!AL12=0,"",EnrlST!AL12/'[1]Cl Enr. st (2)'!AL12)</f>
        <v>0.98839765426485648</v>
      </c>
      <c r="AM12" s="72">
        <f>IF('[1]Cl Enr. st (2)'!AM12=0,"",EnrlST!AM12/'[1]Cl Enr. st (2)'!AM12)</f>
        <v>1.0133767823707331</v>
      </c>
      <c r="AN12" s="72">
        <f>IF('[1]Cl Enr. st (2)'!AN12=0,"",EnrlST!AN12/'[1]Cl Enr. st (2)'!AN12)</f>
        <v>1.0602662122328665</v>
      </c>
      <c r="AO12" s="72">
        <f>IF('[1]Cl Enr. st (2)'!AO12=0,"",EnrlST!AO12/'[1]Cl Enr. st (2)'!AO12)</f>
        <v>1.0339503677956512</v>
      </c>
      <c r="AP12" s="72">
        <f>IF('[1]Cl Enr. st (2)'!AP12=0,"",EnrlST!AP12/'[1]Cl Enr. st (2)'!AP12)</f>
        <v>0.79891080301156459</v>
      </c>
      <c r="AQ12" s="72">
        <f>IF('[1]Cl Enr. st (2)'!AQ12=0,"",EnrlST!AQ12/'[1]Cl Enr. st (2)'!AQ12)</f>
        <v>1.0340557275541795</v>
      </c>
      <c r="AR12" s="72">
        <f>IF('[1]Cl Enr. st (2)'!AR12=0,"",EnrlST!AR12/'[1]Cl Enr. st (2)'!AR12)</f>
        <v>0.902315687108734</v>
      </c>
      <c r="AS12" s="72">
        <f>IF('[1]Cl Enr. st (2)'!AS12=0,"",EnrlST!AS12/'[1]Cl Enr. st (2)'!AS12)</f>
        <v>0.91611976424980079</v>
      </c>
      <c r="AT12" s="72">
        <f>IF('[1]Cl Enr. st (2)'!AT12=0,"",EnrlST!AT12/'[1]Cl Enr. st (2)'!AT12)</f>
        <v>1.0483542713567839</v>
      </c>
      <c r="AU12" s="72">
        <f>IF('[1]Cl Enr. st (2)'!AU12=0,"",EnrlST!AU12/'[1]Cl Enr. st (2)'!AU12)</f>
        <v>0.97419895935067014</v>
      </c>
      <c r="AV12" s="72">
        <f>IF('[1]Cl Enr. st (2)'!AV12=0,"",EnrlST!AV12/'[1]Cl Enr. st (2)'!AV12)</f>
        <v>0.97969875502957571</v>
      </c>
      <c r="AW12" s="72">
        <f>IF('[1]Cl Enr. st (2)'!AW12=0,"",EnrlST!AW12/'[1]Cl Enr. st (2)'!AW12)</f>
        <v>0.99497101711533664</v>
      </c>
      <c r="AX12" s="72">
        <f>IF('[1]Cl Enr. st (2)'!AX12=0,"",EnrlST!AX12/'[1]Cl Enr. st (2)'!AX12)</f>
        <v>0.98695217445034888</v>
      </c>
      <c r="AY12" s="72">
        <f>IF('[1]Cl Enr. st (2)'!AY12=0,"",EnrlST!AY12/'[1]Cl Enr. st (2)'!AY12)</f>
        <v>1.3745247148288973</v>
      </c>
      <c r="AZ12" s="72">
        <f>IF('[1]Cl Enr. st (2)'!AZ12=0,"",EnrlST!AZ12/'[1]Cl Enr. st (2)'!AZ12)</f>
        <v>1.362435248239334</v>
      </c>
      <c r="BA12" s="72">
        <f>IF('[1]Cl Enr. st (2)'!BA12=0,"",EnrlST!BA12/'[1]Cl Enr. st (2)'!BA12)</f>
        <v>1.3690902906778997</v>
      </c>
      <c r="BB12" s="72">
        <f>IF('[1]Cl Enr. st (2)'!BB12=0,"",EnrlST!BB12/'[1]Cl Enr. st (2)'!BB12)</f>
        <v>1.1595365865890968</v>
      </c>
      <c r="BC12" s="72">
        <f>IF('[1]Cl Enr. st (2)'!BC12=0,"",EnrlST!BC12/'[1]Cl Enr. st (2)'!BC12)</f>
        <v>1.1861104012266803</v>
      </c>
      <c r="BD12" s="72">
        <f>IF('[1]Cl Enr. st (2)'!BD12=0,"",EnrlST!BD12/'[1]Cl Enr. st (2)'!BD12)</f>
        <v>1.1712230620100588</v>
      </c>
      <c r="BE12" s="72">
        <f>IF('[1]Cl Enr. st (2)'!BE12=0,"",EnrlST!BE12/'[1]Cl Enr. st (2)'!BE12)</f>
        <v>1.2699187388662485</v>
      </c>
      <c r="BF12" s="72">
        <f>IF('[1]Cl Enr. st (2)'!BF12=0,"",EnrlST!BF12/'[1]Cl Enr. st (2)'!BF12)</f>
        <v>1.2783784606950324</v>
      </c>
      <c r="BG12" s="72">
        <f>IF('[1]Cl Enr. st (2)'!BG12=0,"",EnrlST!BG12/'[1]Cl Enr. st (2)'!BG12)</f>
        <v>1.2736817861594321</v>
      </c>
      <c r="BH12" s="72">
        <f>IF('[1]Cl Enr. st (2)'!BH12=0,"",EnrlST!BH12/'[1]Cl Enr. st (2)'!BH12)</f>
        <v>0.99188787537152812</v>
      </c>
      <c r="BI12" s="72">
        <f>IF('[1]Cl Enr. st (2)'!BI12=0,"",EnrlST!BI12/'[1]Cl Enr. st (2)'!BI12)</f>
        <v>1.0055650938369547</v>
      </c>
      <c r="BJ12" s="72">
        <f>IF('[1]Cl Enr. st (2)'!BJ12=0,"",EnrlST!BJ12/'[1]Cl Enr. st (2)'!BJ12)</f>
        <v>0.99836734209549782</v>
      </c>
      <c r="BK12" s="57" t="e">
        <f t="shared" si="0"/>
        <v>#VALUE!</v>
      </c>
      <c r="BL12" s="57" t="e">
        <f t="shared" si="0"/>
        <v>#VALUE!</v>
      </c>
      <c r="BM12" s="57" t="e">
        <f t="shared" si="1"/>
        <v>#VALUE!</v>
      </c>
    </row>
    <row r="13" spans="1:65" s="58" customFormat="1" ht="18.75" customHeight="1" x14ac:dyDescent="0.25">
      <c r="A13" s="35">
        <v>8</v>
      </c>
      <c r="B13" s="36" t="s">
        <v>22</v>
      </c>
      <c r="C13" s="72" t="str">
        <f>IF('[1]Cl Enr. st (2)'!C13=0,"",EnrlST!C13/'[1]Cl Enr. st (2)'!C13)</f>
        <v/>
      </c>
      <c r="D13" s="72" t="str">
        <f>IF('[1]Cl Enr. st (2)'!D13=0,"",EnrlST!D13/'[1]Cl Enr. st (2)'!D13)</f>
        <v/>
      </c>
      <c r="E13" s="72" t="str">
        <f>IF('[1]Cl Enr. st (2)'!E13=0,"",EnrlST!E13/'[1]Cl Enr. st (2)'!E13)</f>
        <v/>
      </c>
      <c r="F13" s="72" t="str">
        <f>IF('[1]Cl Enr. st (2)'!F13=0,"",EnrlST!F13/'[1]Cl Enr. st (2)'!F13)</f>
        <v/>
      </c>
      <c r="G13" s="72" t="str">
        <f>IF('[1]Cl Enr. st (2)'!G13=0,"",EnrlST!G13/'[1]Cl Enr. st (2)'!G13)</f>
        <v/>
      </c>
      <c r="H13" s="72" t="str">
        <f>IF('[1]Cl Enr. st (2)'!H13=0,"",EnrlST!H13/'[1]Cl Enr. st (2)'!H13)</f>
        <v/>
      </c>
      <c r="I13" s="72" t="str">
        <f>IF('[1]Cl Enr. st (2)'!I13=0,"",EnrlST!I13/'[1]Cl Enr. st (2)'!I13)</f>
        <v/>
      </c>
      <c r="J13" s="72" t="str">
        <f>IF('[1]Cl Enr. st (2)'!J13=0,"",EnrlST!J13/'[1]Cl Enr. st (2)'!J13)</f>
        <v/>
      </c>
      <c r="K13" s="72" t="str">
        <f>IF('[1]Cl Enr. st (2)'!K13=0,"",EnrlST!K13/'[1]Cl Enr. st (2)'!K13)</f>
        <v/>
      </c>
      <c r="L13" s="72" t="str">
        <f>IF('[1]Cl Enr. st (2)'!L13=0,"",EnrlST!L13/'[1]Cl Enr. st (2)'!L13)</f>
        <v/>
      </c>
      <c r="M13" s="72" t="str">
        <f>IF('[1]Cl Enr. st (2)'!M13=0,"",EnrlST!M13/'[1]Cl Enr. st (2)'!M13)</f>
        <v/>
      </c>
      <c r="N13" s="72" t="str">
        <f>IF('[1]Cl Enr. st (2)'!N13=0,"",EnrlST!N13/'[1]Cl Enr. st (2)'!N13)</f>
        <v/>
      </c>
      <c r="O13" s="72" t="str">
        <f>IF('[1]Cl Enr. st (2)'!O13=0,"",EnrlST!O13/'[1]Cl Enr. st (2)'!O13)</f>
        <v/>
      </c>
      <c r="P13" s="72" t="str">
        <f>IF('[1]Cl Enr. st (2)'!P13=0,"",EnrlST!P13/'[1]Cl Enr. st (2)'!P13)</f>
        <v/>
      </c>
      <c r="Q13" s="72" t="str">
        <f>IF('[1]Cl Enr. st (2)'!Q13=0,"",EnrlST!Q13/'[1]Cl Enr. st (2)'!Q13)</f>
        <v/>
      </c>
      <c r="R13" s="72" t="str">
        <f>IF('[1]Cl Enr. st (2)'!R13=0,"",EnrlST!R13/'[1]Cl Enr. st (2)'!R13)</f>
        <v/>
      </c>
      <c r="S13" s="72" t="str">
        <f>IF('[1]Cl Enr. st (2)'!S13=0,"",EnrlST!S13/'[1]Cl Enr. st (2)'!S13)</f>
        <v/>
      </c>
      <c r="T13" s="72" t="str">
        <f>IF('[1]Cl Enr. st (2)'!T13=0,"",EnrlST!T13/'[1]Cl Enr. st (2)'!T13)</f>
        <v/>
      </c>
      <c r="U13" s="72" t="str">
        <f>IF('[1]Cl Enr. st (2)'!U13=0,"",EnrlST!U13/'[1]Cl Enr. st (2)'!U13)</f>
        <v/>
      </c>
      <c r="V13" s="72" t="str">
        <f>IF('[1]Cl Enr. st (2)'!V13=0,"",EnrlST!V13/'[1]Cl Enr. st (2)'!V13)</f>
        <v/>
      </c>
      <c r="W13" s="72" t="str">
        <f>IF('[1]Cl Enr. st (2)'!W13=0,"",EnrlST!W13/'[1]Cl Enr. st (2)'!W13)</f>
        <v/>
      </c>
      <c r="X13" s="72" t="str">
        <f>IF('[1]Cl Enr. st (2)'!X13=0,"",EnrlST!X13/'[1]Cl Enr. st (2)'!X13)</f>
        <v/>
      </c>
      <c r="Y13" s="72" t="str">
        <f>IF('[1]Cl Enr. st (2)'!Y13=0,"",EnrlST!Y13/'[1]Cl Enr. st (2)'!Y13)</f>
        <v/>
      </c>
      <c r="Z13" s="72" t="str">
        <f>IF('[1]Cl Enr. st (2)'!Z13=0,"",EnrlST!Z13/'[1]Cl Enr. st (2)'!Z13)</f>
        <v/>
      </c>
      <c r="AA13" s="72" t="str">
        <f>IF('[1]Cl Enr. st (2)'!AA13=0,"",EnrlST!AA13/'[1]Cl Enr. st (2)'!AA13)</f>
        <v/>
      </c>
      <c r="AB13" s="72" t="str">
        <f>IF('[1]Cl Enr. st (2)'!AB13=0,"",EnrlST!AB13/'[1]Cl Enr. st (2)'!AB13)</f>
        <v/>
      </c>
      <c r="AC13" s="72" t="str">
        <f>IF('[1]Cl Enr. st (2)'!AC13=0,"",EnrlST!AC13/'[1]Cl Enr. st (2)'!AC13)</f>
        <v/>
      </c>
      <c r="AD13" s="72" t="str">
        <f>IF('[1]Cl Enr. st (2)'!AD13=0,"",EnrlST!AD13/'[1]Cl Enr. st (2)'!AD13)</f>
        <v/>
      </c>
      <c r="AE13" s="72" t="str">
        <f>IF('[1]Cl Enr. st (2)'!AE13=0,"",EnrlST!AE13/'[1]Cl Enr. st (2)'!AE13)</f>
        <v/>
      </c>
      <c r="AF13" s="72" t="str">
        <f>IF('[1]Cl Enr. st (2)'!AF13=0,"",EnrlST!AF13/'[1]Cl Enr. st (2)'!AF13)</f>
        <v/>
      </c>
      <c r="AG13" s="72" t="str">
        <f>IF('[1]Cl Enr. st (2)'!AG13=0,"",EnrlST!AG13/'[1]Cl Enr. st (2)'!AG13)</f>
        <v/>
      </c>
      <c r="AH13" s="72" t="str">
        <f>IF('[1]Cl Enr. st (2)'!AH13=0,"",EnrlST!AH13/'[1]Cl Enr. st (2)'!AH13)</f>
        <v/>
      </c>
      <c r="AI13" s="72" t="str">
        <f>IF('[1]Cl Enr. st (2)'!AI13=0,"",EnrlST!AI13/'[1]Cl Enr. st (2)'!AI13)</f>
        <v/>
      </c>
      <c r="AJ13" s="72" t="str">
        <f>IF('[1]Cl Enr. st (2)'!AJ13=0,"",EnrlST!AJ13/'[1]Cl Enr. st (2)'!AJ13)</f>
        <v/>
      </c>
      <c r="AK13" s="72" t="str">
        <f>IF('[1]Cl Enr. st (2)'!AK13=0,"",EnrlST!AK13/'[1]Cl Enr. st (2)'!AK13)</f>
        <v/>
      </c>
      <c r="AL13" s="72" t="str">
        <f>IF('[1]Cl Enr. st (2)'!AL13=0,"",EnrlST!AL13/'[1]Cl Enr. st (2)'!AL13)</f>
        <v/>
      </c>
      <c r="AM13" s="72" t="str">
        <f>IF('[1]Cl Enr. st (2)'!AM13=0,"",EnrlST!AM13/'[1]Cl Enr. st (2)'!AM13)</f>
        <v/>
      </c>
      <c r="AN13" s="72" t="str">
        <f>IF('[1]Cl Enr. st (2)'!AN13=0,"",EnrlST!AN13/'[1]Cl Enr. st (2)'!AN13)</f>
        <v/>
      </c>
      <c r="AO13" s="72" t="str">
        <f>IF('[1]Cl Enr. st (2)'!AO13=0,"",EnrlST!AO13/'[1]Cl Enr. st (2)'!AO13)</f>
        <v/>
      </c>
      <c r="AP13" s="72" t="str">
        <f>IF('[1]Cl Enr. st (2)'!AP13=0,"",EnrlST!AP13/'[1]Cl Enr. st (2)'!AP13)</f>
        <v/>
      </c>
      <c r="AQ13" s="72" t="str">
        <f>IF('[1]Cl Enr. st (2)'!AQ13=0,"",EnrlST!AQ13/'[1]Cl Enr. st (2)'!AQ13)</f>
        <v/>
      </c>
      <c r="AR13" s="72" t="str">
        <f>IF('[1]Cl Enr. st (2)'!AR13=0,"",EnrlST!AR13/'[1]Cl Enr. st (2)'!AR13)</f>
        <v/>
      </c>
      <c r="AS13" s="72" t="str">
        <f>IF('[1]Cl Enr. st (2)'!AS13=0,"",EnrlST!AS13/'[1]Cl Enr. st (2)'!AS13)</f>
        <v/>
      </c>
      <c r="AT13" s="72" t="str">
        <f>IF('[1]Cl Enr. st (2)'!AT13=0,"",EnrlST!AT13/'[1]Cl Enr. st (2)'!AT13)</f>
        <v/>
      </c>
      <c r="AU13" s="72" t="str">
        <f>IF('[1]Cl Enr. st (2)'!AU13=0,"",EnrlST!AU13/'[1]Cl Enr. st (2)'!AU13)</f>
        <v/>
      </c>
      <c r="AV13" s="72" t="str">
        <f>IF('[1]Cl Enr. st (2)'!AV13=0,"",EnrlST!AV13/'[1]Cl Enr. st (2)'!AV13)</f>
        <v/>
      </c>
      <c r="AW13" s="72" t="str">
        <f>IF('[1]Cl Enr. st (2)'!AW13=0,"",EnrlST!AW13/'[1]Cl Enr. st (2)'!AW13)</f>
        <v/>
      </c>
      <c r="AX13" s="72" t="str">
        <f>IF('[1]Cl Enr. st (2)'!AX13=0,"",EnrlST!AX13/'[1]Cl Enr. st (2)'!AX13)</f>
        <v/>
      </c>
      <c r="AY13" s="72" t="str">
        <f>IF('[1]Cl Enr. st (2)'!AY13=0,"",EnrlST!AY13/'[1]Cl Enr. st (2)'!AY13)</f>
        <v/>
      </c>
      <c r="AZ13" s="72" t="str">
        <f>IF('[1]Cl Enr. st (2)'!AZ13=0,"",EnrlST!AZ13/'[1]Cl Enr. st (2)'!AZ13)</f>
        <v/>
      </c>
      <c r="BA13" s="72" t="str">
        <f>IF('[1]Cl Enr. st (2)'!BA13=0,"",EnrlST!BA13/'[1]Cl Enr. st (2)'!BA13)</f>
        <v/>
      </c>
      <c r="BB13" s="72" t="str">
        <f>IF('[1]Cl Enr. st (2)'!BB13=0,"",EnrlST!BB13/'[1]Cl Enr. st (2)'!BB13)</f>
        <v/>
      </c>
      <c r="BC13" s="72" t="str">
        <f>IF('[1]Cl Enr. st (2)'!BC13=0,"",EnrlST!BC13/'[1]Cl Enr. st (2)'!BC13)</f>
        <v/>
      </c>
      <c r="BD13" s="72" t="str">
        <f>IF('[1]Cl Enr. st (2)'!BD13=0,"",EnrlST!BD13/'[1]Cl Enr. st (2)'!BD13)</f>
        <v/>
      </c>
      <c r="BE13" s="72" t="str">
        <f>IF('[1]Cl Enr. st (2)'!BE13=0,"",EnrlST!BE13/'[1]Cl Enr. st (2)'!BE13)</f>
        <v/>
      </c>
      <c r="BF13" s="72" t="str">
        <f>IF('[1]Cl Enr. st (2)'!BF13=0,"",EnrlST!BF13/'[1]Cl Enr. st (2)'!BF13)</f>
        <v/>
      </c>
      <c r="BG13" s="72" t="str">
        <f>IF('[1]Cl Enr. st (2)'!BG13=0,"",EnrlST!BG13/'[1]Cl Enr. st (2)'!BG13)</f>
        <v/>
      </c>
      <c r="BH13" s="72" t="str">
        <f>IF('[1]Cl Enr. st (2)'!BH13=0,"",EnrlST!BH13/'[1]Cl Enr. st (2)'!BH13)</f>
        <v/>
      </c>
      <c r="BI13" s="72" t="str">
        <f>IF('[1]Cl Enr. st (2)'!BI13=0,"",EnrlST!BI13/'[1]Cl Enr. st (2)'!BI13)</f>
        <v/>
      </c>
      <c r="BJ13" s="72" t="str">
        <f>IF('[1]Cl Enr. st (2)'!BJ13=0,"",EnrlST!BJ13/'[1]Cl Enr. st (2)'!BJ13)</f>
        <v/>
      </c>
      <c r="BK13" s="57" t="e">
        <f t="shared" si="0"/>
        <v>#VALUE!</v>
      </c>
      <c r="BL13" s="57" t="e">
        <f t="shared" si="0"/>
        <v>#VALUE!</v>
      </c>
      <c r="BM13" s="57" t="e">
        <f t="shared" si="1"/>
        <v>#VALUE!</v>
      </c>
    </row>
    <row r="14" spans="1:65" s="58" customFormat="1" ht="18.75" customHeight="1" x14ac:dyDescent="0.25">
      <c r="A14" s="35">
        <v>9</v>
      </c>
      <c r="B14" s="36" t="s">
        <v>23</v>
      </c>
      <c r="C14" s="72" t="str">
        <f>IF('[1]Cl Enr. st (2)'!C14=0,"",EnrlST!C14/'[1]Cl Enr. st (2)'!C14)</f>
        <v/>
      </c>
      <c r="D14" s="72" t="str">
        <f>IF('[1]Cl Enr. st (2)'!D14=0,"",EnrlST!D14/'[1]Cl Enr. st (2)'!D14)</f>
        <v/>
      </c>
      <c r="E14" s="72" t="str">
        <f>IF('[1]Cl Enr. st (2)'!E14=0,"",EnrlST!E14/'[1]Cl Enr. st (2)'!E14)</f>
        <v/>
      </c>
      <c r="F14" s="72">
        <f>IF('[1]Cl Enr. st (2)'!F14=0,"",EnrlST!F14/'[1]Cl Enr. st (2)'!F14)</f>
        <v>0.97125813449023857</v>
      </c>
      <c r="G14" s="72">
        <f>IF('[1]Cl Enr. st (2)'!G14=0,"",EnrlST!G14/'[1]Cl Enr. st (2)'!G14)</f>
        <v>0.97967479674796742</v>
      </c>
      <c r="H14" s="72">
        <f>IF('[1]Cl Enr. st (2)'!H14=0,"",EnrlST!H14/'[1]Cl Enr. st (2)'!H14)</f>
        <v>0.97532249018508133</v>
      </c>
      <c r="I14" s="72">
        <f>IF('[1]Cl Enr. st (2)'!I14=0,"",EnrlST!I14/'[1]Cl Enr. st (2)'!I14)</f>
        <v>1.0870844365989998</v>
      </c>
      <c r="J14" s="72">
        <f>IF('[1]Cl Enr. st (2)'!J14=0,"",EnrlST!J14/'[1]Cl Enr. st (2)'!J14)</f>
        <v>1.0814563406356064</v>
      </c>
      <c r="K14" s="72">
        <f>IF('[1]Cl Enr. st (2)'!K14=0,"",EnrlST!K14/'[1]Cl Enr. st (2)'!K14)</f>
        <v>1.0843373493975903</v>
      </c>
      <c r="L14" s="72">
        <f>IF('[1]Cl Enr. st (2)'!L14=0,"",EnrlST!L14/'[1]Cl Enr. st (2)'!L14)</f>
        <v>0.95366470092670597</v>
      </c>
      <c r="M14" s="72">
        <f>IF('[1]Cl Enr. st (2)'!M14=0,"",EnrlST!M14/'[1]Cl Enr. st (2)'!M14)</f>
        <v>1.0263722784421956</v>
      </c>
      <c r="N14" s="72">
        <f>IF('[1]Cl Enr. st (2)'!N14=0,"",EnrlST!N14/'[1]Cl Enr. st (2)'!N14)</f>
        <v>0.98841981823512171</v>
      </c>
      <c r="O14" s="72">
        <f>IF('[1]Cl Enr. st (2)'!O14=0,"",EnrlST!O14/'[1]Cl Enr. st (2)'!O14)</f>
        <v>0.99642562551553482</v>
      </c>
      <c r="P14" s="72">
        <f>IF('[1]Cl Enr. st (2)'!P14=0,"",EnrlST!P14/'[1]Cl Enr. st (2)'!P14)</f>
        <v>0.99553969669937559</v>
      </c>
      <c r="Q14" s="72">
        <f>IF('[1]Cl Enr. st (2)'!Q14=0,"",EnrlST!Q14/'[1]Cl Enr. st (2)'!Q14)</f>
        <v>0.996</v>
      </c>
      <c r="R14" s="72">
        <f>IF('[1]Cl Enr. st (2)'!R14=0,"",EnrlST!R14/'[1]Cl Enr. st (2)'!R14)</f>
        <v>0.97202983484283434</v>
      </c>
      <c r="S14" s="72">
        <f>IF('[1]Cl Enr. st (2)'!S14=0,"",EnrlST!S14/'[1]Cl Enr. st (2)'!S14)</f>
        <v>0.96252796420581654</v>
      </c>
      <c r="T14" s="72">
        <f>IF('[1]Cl Enr. st (2)'!T14=0,"",EnrlST!T14/'[1]Cl Enr. st (2)'!T14)</f>
        <v>0.96739427012278312</v>
      </c>
      <c r="U14" s="72">
        <f>IF('[1]Cl Enr. st (2)'!U14=0,"",EnrlST!U14/'[1]Cl Enr. st (2)'!U14)</f>
        <v>0.99484450357558618</v>
      </c>
      <c r="V14" s="72">
        <f>IF('[1]Cl Enr. st (2)'!V14=0,"",EnrlST!V14/'[1]Cl Enr. st (2)'!V14)</f>
        <v>1.0077583654130886</v>
      </c>
      <c r="W14" s="72">
        <f>IF('[1]Cl Enr. st (2)'!W14=0,"",EnrlST!W14/'[1]Cl Enr. st (2)'!W14)</f>
        <v>1.0010880769671286</v>
      </c>
      <c r="X14" s="72">
        <f>IF('[1]Cl Enr. st (2)'!X14=0,"",EnrlST!X14/'[1]Cl Enr. st (2)'!X14)</f>
        <v>0.94010669253152279</v>
      </c>
      <c r="Y14" s="72">
        <f>IF('[1]Cl Enr. st (2)'!Y14=0,"",EnrlST!Y14/'[1]Cl Enr. st (2)'!Y14)</f>
        <v>0.97924427887174026</v>
      </c>
      <c r="Z14" s="72">
        <f>IF('[1]Cl Enr. st (2)'!Z14=0,"",EnrlST!Z14/'[1]Cl Enr. st (2)'!Z14)</f>
        <v>0.95876681045419943</v>
      </c>
      <c r="AA14" s="72">
        <f>IF('[1]Cl Enr. st (2)'!AA14=0,"",EnrlST!AA14/'[1]Cl Enr. st (2)'!AA14)</f>
        <v>1.0792558613659531</v>
      </c>
      <c r="AB14" s="72">
        <f>IF('[1]Cl Enr. st (2)'!AB14=0,"",EnrlST!AB14/'[1]Cl Enr. st (2)'!AB14)</f>
        <v>1.0624659028914347</v>
      </c>
      <c r="AC14" s="72">
        <f>IF('[1]Cl Enr. st (2)'!AC14=0,"",EnrlST!AC14/'[1]Cl Enr. st (2)'!AC14)</f>
        <v>1.0711462450592886</v>
      </c>
      <c r="AD14" s="72">
        <f>IF('[1]Cl Enr. st (2)'!AD14=0,"",EnrlST!AD14/'[1]Cl Enr. st (2)'!AD14)</f>
        <v>1.0478544147382611</v>
      </c>
      <c r="AE14" s="72">
        <f>IF('[1]Cl Enr. st (2)'!AE14=0,"",EnrlST!AE14/'[1]Cl Enr. st (2)'!AE14)</f>
        <v>1.0210371819960862</v>
      </c>
      <c r="AF14" s="72">
        <f>IF('[1]Cl Enr. st (2)'!AF14=0,"",EnrlST!AF14/'[1]Cl Enr. st (2)'!AF14)</f>
        <v>1.0350158098137956</v>
      </c>
      <c r="AG14" s="72">
        <f>IF('[1]Cl Enr. st (2)'!AG14=0,"",EnrlST!AG14/'[1]Cl Enr. st (2)'!AG14)</f>
        <v>1.0221617729418353</v>
      </c>
      <c r="AH14" s="72">
        <f>IF('[1]Cl Enr. st (2)'!AH14=0,"",EnrlST!AH14/'[1]Cl Enr. st (2)'!AH14)</f>
        <v>1.0205872133425991</v>
      </c>
      <c r="AI14" s="72">
        <f>IF('[1]Cl Enr. st (2)'!AI14=0,"",EnrlST!AI14/'[1]Cl Enr. st (2)'!AI14)</f>
        <v>1.0214068551913706</v>
      </c>
      <c r="AJ14" s="72">
        <f>IF('[1]Cl Enr. st (2)'!AJ14=0,"",EnrlST!AJ14/'[1]Cl Enr. st (2)'!AJ14)</f>
        <v>1.0060252799790426</v>
      </c>
      <c r="AK14" s="72">
        <f>IF('[1]Cl Enr. st (2)'!AK14=0,"",EnrlST!AK14/'[1]Cl Enr. st (2)'!AK14)</f>
        <v>1.0129591153995141</v>
      </c>
      <c r="AL14" s="72">
        <f>IF('[1]Cl Enr. st (2)'!AL14=0,"",EnrlST!AL14/'[1]Cl Enr. st (2)'!AL14)</f>
        <v>1.0093662509544414</v>
      </c>
      <c r="AM14" s="72">
        <f>IF('[1]Cl Enr. st (2)'!AM14=0,"",EnrlST!AM14/'[1]Cl Enr. st (2)'!AM14)</f>
        <v>1.1976707585772741</v>
      </c>
      <c r="AN14" s="72">
        <f>IF('[1]Cl Enr. st (2)'!AN14=0,"",EnrlST!AN14/'[1]Cl Enr. st (2)'!AN14)</f>
        <v>0.95274007038712916</v>
      </c>
      <c r="AO14" s="72">
        <f>IF('[1]Cl Enr. st (2)'!AO14=0,"",EnrlST!AO14/'[1]Cl Enr. st (2)'!AO14)</f>
        <v>1.0614954577218729</v>
      </c>
      <c r="AP14" s="72">
        <f>IF('[1]Cl Enr. st (2)'!AP14=0,"",EnrlST!AP14/'[1]Cl Enr. st (2)'!AP14)</f>
        <v>1.1130016051364366</v>
      </c>
      <c r="AQ14" s="72">
        <f>IF('[1]Cl Enr. st (2)'!AQ14=0,"",EnrlST!AQ14/'[1]Cl Enr. st (2)'!AQ14)</f>
        <v>0.84230769230769231</v>
      </c>
      <c r="AR14" s="72">
        <f>IF('[1]Cl Enr. st (2)'!AR14=0,"",EnrlST!AR14/'[1]Cl Enr. st (2)'!AR14)</f>
        <v>0.96250890947968637</v>
      </c>
      <c r="AS14" s="72">
        <f>IF('[1]Cl Enr. st (2)'!AS14=0,"",EnrlST!AS14/'[1]Cl Enr. st (2)'!AS14)</f>
        <v>1.1557533375715194</v>
      </c>
      <c r="AT14" s="72">
        <f>IF('[1]Cl Enr. st (2)'!AT14=0,"",EnrlST!AT14/'[1]Cl Enr. st (2)'!AT14)</f>
        <v>0.89807057628839804</v>
      </c>
      <c r="AU14" s="72">
        <f>IF('[1]Cl Enr. st (2)'!AU14=0,"",EnrlST!AU14/'[1]Cl Enr. st (2)'!AU14)</f>
        <v>1.0124911785462245</v>
      </c>
      <c r="AV14" s="72">
        <f>IF('[1]Cl Enr. st (2)'!AV14=0,"",EnrlST!AV14/'[1]Cl Enr. st (2)'!AV14)</f>
        <v>1.0316046701058919</v>
      </c>
      <c r="AW14" s="72">
        <f>IF('[1]Cl Enr. st (2)'!AW14=0,"",EnrlST!AW14/'[1]Cl Enr. st (2)'!AW14)</f>
        <v>0.98800827015851134</v>
      </c>
      <c r="AX14" s="72">
        <f>IF('[1]Cl Enr. st (2)'!AX14=0,"",EnrlST!AX14/'[1]Cl Enr. st (2)'!AX14)</f>
        <v>1.0099719581423978</v>
      </c>
      <c r="AY14" s="72">
        <f>IF('[1]Cl Enr. st (2)'!AY14=0,"",EnrlST!AY14/'[1]Cl Enr. st (2)'!AY14)</f>
        <v>1.1846702317290552</v>
      </c>
      <c r="AZ14" s="72">
        <f>IF('[1]Cl Enr. st (2)'!AZ14=0,"",EnrlST!AZ14/'[1]Cl Enr. st (2)'!AZ14)</f>
        <v>1.1093931194433706</v>
      </c>
      <c r="BA14" s="72">
        <f>IF('[1]Cl Enr. st (2)'!BA14=0,"",EnrlST!BA14/'[1]Cl Enr. st (2)'!BA14)</f>
        <v>1.148553412462908</v>
      </c>
      <c r="BB14" s="72">
        <f>IF('[1]Cl Enr. st (2)'!BB14=0,"",EnrlST!BB14/'[1]Cl Enr. st (2)'!BB14)</f>
        <v>1.0833976833976835</v>
      </c>
      <c r="BC14" s="72">
        <f>IF('[1]Cl Enr. st (2)'!BC14=0,"",EnrlST!BC14/'[1]Cl Enr. st (2)'!BC14)</f>
        <v>1.0657453936348409</v>
      </c>
      <c r="BD14" s="72">
        <f>IF('[1]Cl Enr. st (2)'!BD14=0,"",EnrlST!BD14/'[1]Cl Enr. st (2)'!BD14)</f>
        <v>1.0749296906388108</v>
      </c>
      <c r="BE14" s="72">
        <f>IF('[1]Cl Enr. st (2)'!BE14=0,"",EnrlST!BE14/'[1]Cl Enr. st (2)'!BE14)</f>
        <v>1.1360518999073217</v>
      </c>
      <c r="BF14" s="72">
        <f>IF('[1]Cl Enr. st (2)'!BF14=0,"",EnrlST!BF14/'[1]Cl Enr. st (2)'!BF14)</f>
        <v>1.0884422110552763</v>
      </c>
      <c r="BG14" s="72">
        <f>IF('[1]Cl Enr. st (2)'!BG14=0,"",EnrlST!BG14/'[1]Cl Enr. st (2)'!BG14)</f>
        <v>1.1132111861137899</v>
      </c>
      <c r="BH14" s="72">
        <f>IF('[1]Cl Enr. st (2)'!BH14=0,"",EnrlST!BH14/'[1]Cl Enr. st (2)'!BH14)</f>
        <v>1.0449496743635287</v>
      </c>
      <c r="BI14" s="72">
        <f>IF('[1]Cl Enr. st (2)'!BI14=0,"",EnrlST!BI14/'[1]Cl Enr. st (2)'!BI14)</f>
        <v>1.0001212121212122</v>
      </c>
      <c r="BJ14" s="72">
        <f>IF('[1]Cl Enr. st (2)'!BJ14=0,"",EnrlST!BJ14/'[1]Cl Enr. st (2)'!BJ14)</f>
        <v>1.0227972446840372</v>
      </c>
      <c r="BK14" s="57" t="e">
        <f t="shared" si="0"/>
        <v>#VALUE!</v>
      </c>
      <c r="BL14" s="57" t="e">
        <f t="shared" si="0"/>
        <v>#VALUE!</v>
      </c>
      <c r="BM14" s="57" t="e">
        <f t="shared" si="1"/>
        <v>#VALUE!</v>
      </c>
    </row>
    <row r="15" spans="1:65" s="58" customFormat="1" ht="18.75" customHeight="1" x14ac:dyDescent="0.25">
      <c r="A15" s="35">
        <v>10</v>
      </c>
      <c r="B15" s="36" t="s">
        <v>24</v>
      </c>
      <c r="C15" s="72">
        <f>IF('[1]Cl Enr. st (2)'!C15=0,"",EnrlST!C15/'[1]Cl Enr. st (2)'!C15)</f>
        <v>1</v>
      </c>
      <c r="D15" s="72">
        <f>IF('[1]Cl Enr. st (2)'!D15=0,"",EnrlST!D15/'[1]Cl Enr. st (2)'!D15)</f>
        <v>1</v>
      </c>
      <c r="E15" s="72">
        <f>IF('[1]Cl Enr. st (2)'!E15=0,"",EnrlST!E15/'[1]Cl Enr. st (2)'!E15)</f>
        <v>1</v>
      </c>
      <c r="F15" s="72">
        <f>IF('[1]Cl Enr. st (2)'!F15=0,"",EnrlST!F15/'[1]Cl Enr. st (2)'!F15)</f>
        <v>1</v>
      </c>
      <c r="G15" s="72">
        <f>IF('[1]Cl Enr. st (2)'!G15=0,"",EnrlST!G15/'[1]Cl Enr. st (2)'!G15)</f>
        <v>1</v>
      </c>
      <c r="H15" s="72">
        <f>IF('[1]Cl Enr. st (2)'!H15=0,"",EnrlST!H15/'[1]Cl Enr. st (2)'!H15)</f>
        <v>1</v>
      </c>
      <c r="I15" s="72">
        <f>IF('[1]Cl Enr. st (2)'!I15=0,"",EnrlST!I15/'[1]Cl Enr. st (2)'!I15)</f>
        <v>1</v>
      </c>
      <c r="J15" s="72">
        <f>IF('[1]Cl Enr. st (2)'!J15=0,"",EnrlST!J15/'[1]Cl Enr. st (2)'!J15)</f>
        <v>1</v>
      </c>
      <c r="K15" s="72">
        <f>IF('[1]Cl Enr. st (2)'!K15=0,"",EnrlST!K15/'[1]Cl Enr. st (2)'!K15)</f>
        <v>1</v>
      </c>
      <c r="L15" s="72">
        <f>IF('[1]Cl Enr. st (2)'!L15=0,"",EnrlST!L15/'[1]Cl Enr. st (2)'!L15)</f>
        <v>1</v>
      </c>
      <c r="M15" s="72">
        <f>IF('[1]Cl Enr. st (2)'!M15=0,"",EnrlST!M15/'[1]Cl Enr. st (2)'!M15)</f>
        <v>1</v>
      </c>
      <c r="N15" s="72">
        <f>IF('[1]Cl Enr. st (2)'!N15=0,"",EnrlST!N15/'[1]Cl Enr. st (2)'!N15)</f>
        <v>1</v>
      </c>
      <c r="O15" s="72">
        <f>IF('[1]Cl Enr. st (2)'!O15=0,"",EnrlST!O15/'[1]Cl Enr. st (2)'!O15)</f>
        <v>1</v>
      </c>
      <c r="P15" s="72">
        <f>IF('[1]Cl Enr. st (2)'!P15=0,"",EnrlST!P15/'[1]Cl Enr. st (2)'!P15)</f>
        <v>1</v>
      </c>
      <c r="Q15" s="72">
        <f>IF('[1]Cl Enr. st (2)'!Q15=0,"",EnrlST!Q15/'[1]Cl Enr. st (2)'!Q15)</f>
        <v>1</v>
      </c>
      <c r="R15" s="72">
        <f>IF('[1]Cl Enr. st (2)'!R15=0,"",EnrlST!R15/'[1]Cl Enr. st (2)'!R15)</f>
        <v>1</v>
      </c>
      <c r="S15" s="72">
        <f>IF('[1]Cl Enr. st (2)'!S15=0,"",EnrlST!S15/'[1]Cl Enr. st (2)'!S15)</f>
        <v>1</v>
      </c>
      <c r="T15" s="72">
        <f>IF('[1]Cl Enr. st (2)'!T15=0,"",EnrlST!T15/'[1]Cl Enr. st (2)'!T15)</f>
        <v>1</v>
      </c>
      <c r="U15" s="72">
        <f>IF('[1]Cl Enr. st (2)'!U15=0,"",EnrlST!U15/'[1]Cl Enr. st (2)'!U15)</f>
        <v>1</v>
      </c>
      <c r="V15" s="72">
        <f>IF('[1]Cl Enr. st (2)'!V15=0,"",EnrlST!V15/'[1]Cl Enr. st (2)'!V15)</f>
        <v>1</v>
      </c>
      <c r="W15" s="72">
        <f>IF('[1]Cl Enr. st (2)'!W15=0,"",EnrlST!W15/'[1]Cl Enr. st (2)'!W15)</f>
        <v>1</v>
      </c>
      <c r="X15" s="72">
        <f>IF('[1]Cl Enr. st (2)'!X15=0,"",EnrlST!X15/'[1]Cl Enr. st (2)'!X15)</f>
        <v>1</v>
      </c>
      <c r="Y15" s="72">
        <f>IF('[1]Cl Enr. st (2)'!Y15=0,"",EnrlST!Y15/'[1]Cl Enr. st (2)'!Y15)</f>
        <v>1</v>
      </c>
      <c r="Z15" s="72">
        <f>IF('[1]Cl Enr. st (2)'!Z15=0,"",EnrlST!Z15/'[1]Cl Enr. st (2)'!Z15)</f>
        <v>1</v>
      </c>
      <c r="AA15" s="72">
        <f>IF('[1]Cl Enr. st (2)'!AA15=0,"",EnrlST!AA15/'[1]Cl Enr. st (2)'!AA15)</f>
        <v>1</v>
      </c>
      <c r="AB15" s="72">
        <f>IF('[1]Cl Enr. st (2)'!AB15=0,"",EnrlST!AB15/'[1]Cl Enr. st (2)'!AB15)</f>
        <v>1</v>
      </c>
      <c r="AC15" s="72">
        <f>IF('[1]Cl Enr. st (2)'!AC15=0,"",EnrlST!AC15/'[1]Cl Enr. st (2)'!AC15)</f>
        <v>1</v>
      </c>
      <c r="AD15" s="72">
        <f>IF('[1]Cl Enr. st (2)'!AD15=0,"",EnrlST!AD15/'[1]Cl Enr. st (2)'!AD15)</f>
        <v>1</v>
      </c>
      <c r="AE15" s="72">
        <f>IF('[1]Cl Enr. st (2)'!AE15=0,"",EnrlST!AE15/'[1]Cl Enr. st (2)'!AE15)</f>
        <v>1</v>
      </c>
      <c r="AF15" s="72">
        <f>IF('[1]Cl Enr. st (2)'!AF15=0,"",EnrlST!AF15/'[1]Cl Enr. st (2)'!AF15)</f>
        <v>1</v>
      </c>
      <c r="AG15" s="72">
        <f>IF('[1]Cl Enr. st (2)'!AG15=0,"",EnrlST!AG15/'[1]Cl Enr. st (2)'!AG15)</f>
        <v>1</v>
      </c>
      <c r="AH15" s="72">
        <f>IF('[1]Cl Enr. st (2)'!AH15=0,"",EnrlST!AH15/'[1]Cl Enr. st (2)'!AH15)</f>
        <v>1</v>
      </c>
      <c r="AI15" s="72">
        <f>IF('[1]Cl Enr. st (2)'!AI15=0,"",EnrlST!AI15/'[1]Cl Enr. st (2)'!AI15)</f>
        <v>1</v>
      </c>
      <c r="AJ15" s="72">
        <f>IF('[1]Cl Enr. st (2)'!AJ15=0,"",EnrlST!AJ15/'[1]Cl Enr. st (2)'!AJ15)</f>
        <v>1</v>
      </c>
      <c r="AK15" s="72">
        <f>IF('[1]Cl Enr. st (2)'!AK15=0,"",EnrlST!AK15/'[1]Cl Enr. st (2)'!AK15)</f>
        <v>1</v>
      </c>
      <c r="AL15" s="72">
        <f>IF('[1]Cl Enr. st (2)'!AL15=0,"",EnrlST!AL15/'[1]Cl Enr. st (2)'!AL15)</f>
        <v>1</v>
      </c>
      <c r="AM15" s="72">
        <f>IF('[1]Cl Enr. st (2)'!AM15=0,"",EnrlST!AM15/'[1]Cl Enr. st (2)'!AM15)</f>
        <v>1</v>
      </c>
      <c r="AN15" s="72">
        <f>IF('[1]Cl Enr. st (2)'!AN15=0,"",EnrlST!AN15/'[1]Cl Enr. st (2)'!AN15)</f>
        <v>1</v>
      </c>
      <c r="AO15" s="72">
        <f>IF('[1]Cl Enr. st (2)'!AO15=0,"",EnrlST!AO15/'[1]Cl Enr. st (2)'!AO15)</f>
        <v>1</v>
      </c>
      <c r="AP15" s="72">
        <f>IF('[1]Cl Enr. st (2)'!AP15=0,"",EnrlST!AP15/'[1]Cl Enr. st (2)'!AP15)</f>
        <v>1</v>
      </c>
      <c r="AQ15" s="72">
        <f>IF('[1]Cl Enr. st (2)'!AQ15=0,"",EnrlST!AQ15/'[1]Cl Enr. st (2)'!AQ15)</f>
        <v>1</v>
      </c>
      <c r="AR15" s="72">
        <f>IF('[1]Cl Enr. st (2)'!AR15=0,"",EnrlST!AR15/'[1]Cl Enr. st (2)'!AR15)</f>
        <v>1</v>
      </c>
      <c r="AS15" s="72">
        <f>IF('[1]Cl Enr. st (2)'!AS15=0,"",EnrlST!AS15/'[1]Cl Enr. st (2)'!AS15)</f>
        <v>1</v>
      </c>
      <c r="AT15" s="72">
        <f>IF('[1]Cl Enr. st (2)'!AT15=0,"",EnrlST!AT15/'[1]Cl Enr. st (2)'!AT15)</f>
        <v>1</v>
      </c>
      <c r="AU15" s="72">
        <f>IF('[1]Cl Enr. st (2)'!AU15=0,"",EnrlST!AU15/'[1]Cl Enr. st (2)'!AU15)</f>
        <v>1</v>
      </c>
      <c r="AV15" s="72">
        <f>IF('[1]Cl Enr. st (2)'!AV15=0,"",EnrlST!AV15/'[1]Cl Enr. st (2)'!AV15)</f>
        <v>1</v>
      </c>
      <c r="AW15" s="72">
        <f>IF('[1]Cl Enr. st (2)'!AW15=0,"",EnrlST!AW15/'[1]Cl Enr. st (2)'!AW15)</f>
        <v>1</v>
      </c>
      <c r="AX15" s="72">
        <f>IF('[1]Cl Enr. st (2)'!AX15=0,"",EnrlST!AX15/'[1]Cl Enr. st (2)'!AX15)</f>
        <v>1</v>
      </c>
      <c r="AY15" s="72">
        <f>IF('[1]Cl Enr. st (2)'!AY15=0,"",EnrlST!AY15/'[1]Cl Enr. st (2)'!AY15)</f>
        <v>1</v>
      </c>
      <c r="AZ15" s="72">
        <f>IF('[1]Cl Enr. st (2)'!AZ15=0,"",EnrlST!AZ15/'[1]Cl Enr. st (2)'!AZ15)</f>
        <v>1</v>
      </c>
      <c r="BA15" s="72">
        <f>IF('[1]Cl Enr. st (2)'!BA15=0,"",EnrlST!BA15/'[1]Cl Enr. st (2)'!BA15)</f>
        <v>1</v>
      </c>
      <c r="BB15" s="72">
        <f>IF('[1]Cl Enr. st (2)'!BB15=0,"",EnrlST!BB15/'[1]Cl Enr. st (2)'!BB15)</f>
        <v>1</v>
      </c>
      <c r="BC15" s="72">
        <f>IF('[1]Cl Enr. st (2)'!BC15=0,"",EnrlST!BC15/'[1]Cl Enr. st (2)'!BC15)</f>
        <v>1</v>
      </c>
      <c r="BD15" s="72">
        <f>IF('[1]Cl Enr. st (2)'!BD15=0,"",EnrlST!BD15/'[1]Cl Enr. st (2)'!BD15)</f>
        <v>1</v>
      </c>
      <c r="BE15" s="72">
        <f>IF('[1]Cl Enr. st (2)'!BE15=0,"",EnrlST!BE15/'[1]Cl Enr. st (2)'!BE15)</f>
        <v>1</v>
      </c>
      <c r="BF15" s="72">
        <f>IF('[1]Cl Enr. st (2)'!BF15=0,"",EnrlST!BF15/'[1]Cl Enr. st (2)'!BF15)</f>
        <v>1</v>
      </c>
      <c r="BG15" s="72">
        <f>IF('[1]Cl Enr. st (2)'!BG15=0,"",EnrlST!BG15/'[1]Cl Enr. st (2)'!BG15)</f>
        <v>1</v>
      </c>
      <c r="BH15" s="72">
        <f>IF('[1]Cl Enr. st (2)'!BH15=0,"",EnrlST!BH15/'[1]Cl Enr. st (2)'!BH15)</f>
        <v>1</v>
      </c>
      <c r="BI15" s="72">
        <f>IF('[1]Cl Enr. st (2)'!BI15=0,"",EnrlST!BI15/'[1]Cl Enr. st (2)'!BI15)</f>
        <v>1</v>
      </c>
      <c r="BJ15" s="72">
        <f>IF('[1]Cl Enr. st (2)'!BJ15=0,"",EnrlST!BJ15/'[1]Cl Enr. st (2)'!BJ15)</f>
        <v>1</v>
      </c>
      <c r="BK15" s="57">
        <f t="shared" si="0"/>
        <v>2</v>
      </c>
      <c r="BL15" s="57">
        <f t="shared" si="0"/>
        <v>2</v>
      </c>
      <c r="BM15" s="57">
        <f t="shared" si="1"/>
        <v>4</v>
      </c>
    </row>
    <row r="16" spans="1:65" s="58" customFormat="1" ht="18.75" customHeight="1" x14ac:dyDescent="0.25">
      <c r="A16" s="35">
        <v>11</v>
      </c>
      <c r="B16" s="36" t="s">
        <v>53</v>
      </c>
      <c r="C16" s="72">
        <f>IF('[1]Cl Enr. st (2)'!C16=0,"",EnrlST!C16/'[1]Cl Enr. st (2)'!C16)</f>
        <v>2.3194221508828252</v>
      </c>
      <c r="D16" s="72">
        <f>IF('[1]Cl Enr. st (2)'!D16=0,"",EnrlST!D16/'[1]Cl Enr. st (2)'!D16)</f>
        <v>2.0910136041387237</v>
      </c>
      <c r="E16" s="72">
        <f>IF('[1]Cl Enr. st (2)'!E16=0,"",EnrlST!E16/'[1]Cl Enr. st (2)'!E16)</f>
        <v>2.2153026465193468</v>
      </c>
      <c r="F16" s="72">
        <f>IF('[1]Cl Enr. st (2)'!F16=0,"",EnrlST!F16/'[1]Cl Enr. st (2)'!F16)</f>
        <v>0.77999517993609524</v>
      </c>
      <c r="G16" s="72">
        <f>IF('[1]Cl Enr. st (2)'!G16=0,"",EnrlST!G16/'[1]Cl Enr. st (2)'!G16)</f>
        <v>0.75607311904620444</v>
      </c>
      <c r="H16" s="72">
        <f>IF('[1]Cl Enr. st (2)'!H16=0,"",EnrlST!H16/'[1]Cl Enr. st (2)'!H16)</f>
        <v>0.76814662081169571</v>
      </c>
      <c r="I16" s="72">
        <f>IF('[1]Cl Enr. st (2)'!I16=0,"",EnrlST!I16/'[1]Cl Enr. st (2)'!I16)</f>
        <v>0.85578364003945306</v>
      </c>
      <c r="J16" s="72">
        <f>IF('[1]Cl Enr. st (2)'!J16=0,"",EnrlST!J16/'[1]Cl Enr. st (2)'!J16)</f>
        <v>0.84231704203620861</v>
      </c>
      <c r="K16" s="72">
        <f>IF('[1]Cl Enr. st (2)'!K16=0,"",EnrlST!K16/'[1]Cl Enr. st (2)'!K16)</f>
        <v>0.84911201115244705</v>
      </c>
      <c r="L16" s="72">
        <f>IF('[1]Cl Enr. st (2)'!L16=0,"",EnrlST!L16/'[1]Cl Enr. st (2)'!L16)</f>
        <v>0.89967501387135917</v>
      </c>
      <c r="M16" s="72">
        <f>IF('[1]Cl Enr. st (2)'!M16=0,"",EnrlST!M16/'[1]Cl Enr. st (2)'!M16)</f>
        <v>0.91037083271667296</v>
      </c>
      <c r="N16" s="72">
        <f>IF('[1]Cl Enr. st (2)'!N16=0,"",EnrlST!N16/'[1]Cl Enr. st (2)'!N16)</f>
        <v>0.90487893454889268</v>
      </c>
      <c r="O16" s="72">
        <f>IF('[1]Cl Enr. st (2)'!O16=0,"",EnrlST!O16/'[1]Cl Enr. st (2)'!O16)</f>
        <v>0.93646313714104368</v>
      </c>
      <c r="P16" s="72">
        <f>IF('[1]Cl Enr. st (2)'!P16=0,"",EnrlST!P16/'[1]Cl Enr. st (2)'!P16)</f>
        <v>0.96687779351647307</v>
      </c>
      <c r="Q16" s="72">
        <f>IF('[1]Cl Enr. st (2)'!Q16=0,"",EnrlST!Q16/'[1]Cl Enr. st (2)'!Q16)</f>
        <v>0.95103672860780153</v>
      </c>
      <c r="R16" s="72">
        <f>IF('[1]Cl Enr. st (2)'!R16=0,"",EnrlST!R16/'[1]Cl Enr. st (2)'!R16)</f>
        <v>1.0089462463834322</v>
      </c>
      <c r="S16" s="72">
        <f>IF('[1]Cl Enr. st (2)'!S16=0,"",EnrlST!S16/'[1]Cl Enr. st (2)'!S16)</f>
        <v>1.1189029294536095</v>
      </c>
      <c r="T16" s="72">
        <f>IF('[1]Cl Enr. st (2)'!T16=0,"",EnrlST!T16/'[1]Cl Enr. st (2)'!T16)</f>
        <v>1.0595301720948207</v>
      </c>
      <c r="U16" s="72">
        <f>IF('[1]Cl Enr. st (2)'!U16=0,"",EnrlST!U16/'[1]Cl Enr. st (2)'!U16)</f>
        <v>0.87813851124780451</v>
      </c>
      <c r="V16" s="72">
        <f>IF('[1]Cl Enr. st (2)'!V16=0,"",EnrlST!V16/'[1]Cl Enr. st (2)'!V16)</f>
        <v>0.88623429055932723</v>
      </c>
      <c r="W16" s="72">
        <f>IF('[1]Cl Enr. st (2)'!W16=0,"",EnrlST!W16/'[1]Cl Enr. st (2)'!W16)</f>
        <v>0.88207342634173791</v>
      </c>
      <c r="X16" s="72">
        <f>IF('[1]Cl Enr. st (2)'!X16=0,"",EnrlST!X16/'[1]Cl Enr. st (2)'!X16)</f>
        <v>1.3481309461382875</v>
      </c>
      <c r="Y16" s="72">
        <f>IF('[1]Cl Enr. st (2)'!Y16=0,"",EnrlST!Y16/'[1]Cl Enr. st (2)'!Y16)</f>
        <v>1.6156400126129133</v>
      </c>
      <c r="Z16" s="72">
        <f>IF('[1]Cl Enr. st (2)'!Z16=0,"",EnrlST!Z16/'[1]Cl Enr. st (2)'!Z16)</f>
        <v>1.4676606607104377</v>
      </c>
      <c r="AA16" s="72">
        <f>IF('[1]Cl Enr. st (2)'!AA16=0,"",EnrlST!AA16/'[1]Cl Enr. st (2)'!AA16)</f>
        <v>1.1931116286470613</v>
      </c>
      <c r="AB16" s="72">
        <f>IF('[1]Cl Enr. st (2)'!AB16=0,"",EnrlST!AB16/'[1]Cl Enr. st (2)'!AB16)</f>
        <v>1.9271703243348224</v>
      </c>
      <c r="AC16" s="72">
        <f>IF('[1]Cl Enr. st (2)'!AC16=0,"",EnrlST!AC16/'[1]Cl Enr. st (2)'!AC16)</f>
        <v>1.4671917913762316</v>
      </c>
      <c r="AD16" s="72">
        <f>IF('[1]Cl Enr. st (2)'!AD16=0,"",EnrlST!AD16/'[1]Cl Enr. st (2)'!AD16)</f>
        <v>1.7687467485817623</v>
      </c>
      <c r="AE16" s="72">
        <f>IF('[1]Cl Enr. st (2)'!AE16=0,"",EnrlST!AE16/'[1]Cl Enr. st (2)'!AE16)</f>
        <v>2.212813971742543</v>
      </c>
      <c r="AF16" s="72">
        <f>IF('[1]Cl Enr. st (2)'!AF16=0,"",EnrlST!AF16/'[1]Cl Enr. st (2)'!AF16)</f>
        <v>1.960137011403521</v>
      </c>
      <c r="AG16" s="72">
        <f>IF('[1]Cl Enr. st (2)'!AG16=0,"",EnrlST!AG16/'[1]Cl Enr. st (2)'!AG16)</f>
        <v>1.3836634646482413</v>
      </c>
      <c r="AH16" s="72">
        <f>IF('[1]Cl Enr. st (2)'!AH16=0,"",EnrlST!AH16/'[1]Cl Enr. st (2)'!AH16)</f>
        <v>1.8630262330821683</v>
      </c>
      <c r="AI16" s="72">
        <f>IF('[1]Cl Enr. st (2)'!AI16=0,"",EnrlST!AI16/'[1]Cl Enr. st (2)'!AI16)</f>
        <v>1.5832063698149204</v>
      </c>
      <c r="AJ16" s="72">
        <f>IF('[1]Cl Enr. st (2)'!AJ16=0,"",EnrlST!AJ16/'[1]Cl Enr. st (2)'!AJ16)</f>
        <v>0.96215415951568184</v>
      </c>
      <c r="AK16" s="72">
        <f>IF('[1]Cl Enr. st (2)'!AK16=0,"",EnrlST!AK16/'[1]Cl Enr. st (2)'!AK16)</f>
        <v>1.013863446867703</v>
      </c>
      <c r="AL16" s="72">
        <f>IF('[1]Cl Enr. st (2)'!AL16=0,"",EnrlST!AL16/'[1]Cl Enr. st (2)'!AL16)</f>
        <v>0.98674853214738156</v>
      </c>
      <c r="AM16" s="72">
        <f>IF('[1]Cl Enr. st (2)'!AM16=0,"",EnrlST!AM16/'[1]Cl Enr. st (2)'!AM16)</f>
        <v>1.7888350412489364</v>
      </c>
      <c r="AN16" s="72">
        <f>IF('[1]Cl Enr. st (2)'!AN16=0,"",EnrlST!AN16/'[1]Cl Enr. st (2)'!AN16)</f>
        <v>2.2381074168797954</v>
      </c>
      <c r="AO16" s="72">
        <f>IF('[1]Cl Enr. st (2)'!AO16=0,"",EnrlST!AO16/'[1]Cl Enr. st (2)'!AO16)</f>
        <v>1.9773942165260514</v>
      </c>
      <c r="AP16" s="72">
        <f>IF('[1]Cl Enr. st (2)'!AP16=0,"",EnrlST!AP16/'[1]Cl Enr. st (2)'!AP16)</f>
        <v>1.3852031679070322</v>
      </c>
      <c r="AQ16" s="72">
        <f>IF('[1]Cl Enr. st (2)'!AQ16=0,"",EnrlST!AQ16/'[1]Cl Enr. st (2)'!AQ16)</f>
        <v>2.032773163350718</v>
      </c>
      <c r="AR16" s="72">
        <f>IF('[1]Cl Enr. st (2)'!AR16=0,"",EnrlST!AR16/'[1]Cl Enr. st (2)'!AR16)</f>
        <v>1.6325692360667028</v>
      </c>
      <c r="AS16" s="72">
        <f>IF('[1]Cl Enr. st (2)'!AS16=0,"",EnrlST!AS16/'[1]Cl Enr. st (2)'!AS16)</f>
        <v>1.5943862878177844</v>
      </c>
      <c r="AT16" s="72">
        <f>IF('[1]Cl Enr. st (2)'!AT16=0,"",EnrlST!AT16/'[1]Cl Enr. st (2)'!AT16)</f>
        <v>2.1472021892192354</v>
      </c>
      <c r="AU16" s="72">
        <f>IF('[1]Cl Enr. st (2)'!AU16=0,"",EnrlST!AU16/'[1]Cl Enr. st (2)'!AU16)</f>
        <v>1.8166874906865049</v>
      </c>
      <c r="AV16" s="72">
        <f>IF('[1]Cl Enr. st (2)'!AV16=0,"",EnrlST!AV16/'[1]Cl Enr. st (2)'!AV16)</f>
        <v>0.99179233124037181</v>
      </c>
      <c r="AW16" s="72">
        <f>IF('[1]Cl Enr. st (2)'!AW16=0,"",EnrlST!AW16/'[1]Cl Enr. st (2)'!AW16)</f>
        <v>1.0537432181535322</v>
      </c>
      <c r="AX16" s="72">
        <f>IF('[1]Cl Enr. st (2)'!AX16=0,"",EnrlST!AX16/'[1]Cl Enr. st (2)'!AX16)</f>
        <v>1.0210695868042043</v>
      </c>
      <c r="AY16" s="72">
        <f>IF('[1]Cl Enr. st (2)'!AY16=0,"",EnrlST!AY16/'[1]Cl Enr. st (2)'!AY16)</f>
        <v>2.2273559943008343</v>
      </c>
      <c r="AZ16" s="72">
        <f>IF('[1]Cl Enr. st (2)'!AZ16=0,"",EnrlST!AZ16/'[1]Cl Enr. st (2)'!AZ16)</f>
        <v>3.276733857191664</v>
      </c>
      <c r="BA16" s="72">
        <f>IF('[1]Cl Enr. st (2)'!BA16=0,"",EnrlST!BA16/'[1]Cl Enr. st (2)'!BA16)</f>
        <v>2.6191326530612247</v>
      </c>
      <c r="BB16" s="72">
        <f>IF('[1]Cl Enr. st (2)'!BB16=0,"",EnrlST!BB16/'[1]Cl Enr. st (2)'!BB16)</f>
        <v>2.4779127553837661</v>
      </c>
      <c r="BC16" s="72">
        <f>IF('[1]Cl Enr. st (2)'!BC16=0,"",EnrlST!BC16/'[1]Cl Enr. st (2)'!BC16)</f>
        <v>3.3949013949013951</v>
      </c>
      <c r="BD16" s="72">
        <f>IF('[1]Cl Enr. st (2)'!BD16=0,"",EnrlST!BD16/'[1]Cl Enr. st (2)'!BD16)</f>
        <v>2.8123136291878619</v>
      </c>
      <c r="BE16" s="72">
        <f>IF('[1]Cl Enr. st (2)'!BE16=0,"",EnrlST!BE16/'[1]Cl Enr. st (2)'!BE16)</f>
        <v>2.3336848271821911</v>
      </c>
      <c r="BF16" s="72">
        <f>IF('[1]Cl Enr. st (2)'!BF16=0,"",EnrlST!BF16/'[1]Cl Enr. st (2)'!BF16)</f>
        <v>3.325809029165002</v>
      </c>
      <c r="BG16" s="72">
        <f>IF('[1]Cl Enr. st (2)'!BG16=0,"",EnrlST!BG16/'[1]Cl Enr. st (2)'!BG16)</f>
        <v>2.700465253674027</v>
      </c>
      <c r="BH16" s="72">
        <f>IF('[1]Cl Enr. st (2)'!BH16=0,"",EnrlST!BH16/'[1]Cl Enr. st (2)'!BH16)</f>
        <v>1.0020077545170016</v>
      </c>
      <c r="BI16" s="72">
        <f>IF('[1]Cl Enr. st (2)'!BI16=0,"",EnrlST!BI16/'[1]Cl Enr. st (2)'!BI16)</f>
        <v>1.0650948282831105</v>
      </c>
      <c r="BJ16" s="72">
        <f>IF('[1]Cl Enr. st (2)'!BJ16=0,"",EnrlST!BJ16/'[1]Cl Enr. st (2)'!BJ16)</f>
        <v>1.0317805571229539</v>
      </c>
      <c r="BK16" s="57">
        <f t="shared" si="0"/>
        <v>3.3214299053998269</v>
      </c>
      <c r="BL16" s="57">
        <f t="shared" si="0"/>
        <v>3.156108432421834</v>
      </c>
      <c r="BM16" s="57">
        <f t="shared" si="1"/>
        <v>6.4775383378216613</v>
      </c>
    </row>
    <row r="17" spans="1:65" s="58" customFormat="1" ht="18.75" customHeight="1" x14ac:dyDescent="0.25">
      <c r="A17" s="35">
        <v>12</v>
      </c>
      <c r="B17" s="36" t="s">
        <v>25</v>
      </c>
      <c r="C17" s="72" t="str">
        <f>IF('[1]Cl Enr. st (2)'!C17=0,"",EnrlST!C17/'[1]Cl Enr. st (2)'!C17)</f>
        <v/>
      </c>
      <c r="D17" s="72" t="str">
        <f>IF('[1]Cl Enr. st (2)'!D17=0,"",EnrlST!D17/'[1]Cl Enr. st (2)'!D17)</f>
        <v/>
      </c>
      <c r="E17" s="72" t="str">
        <f>IF('[1]Cl Enr. st (2)'!E17=0,"",EnrlST!E17/'[1]Cl Enr. st (2)'!E17)</f>
        <v/>
      </c>
      <c r="F17" s="72">
        <f>IF('[1]Cl Enr. st (2)'!F17=0,"",EnrlST!F17/'[1]Cl Enr. st (2)'!F17)</f>
        <v>1.0421830785092241</v>
      </c>
      <c r="G17" s="72">
        <f>IF('[1]Cl Enr. st (2)'!G17=0,"",EnrlST!G17/'[1]Cl Enr. st (2)'!G17)</f>
        <v>1.0461362094378026</v>
      </c>
      <c r="H17" s="72">
        <f>IF('[1]Cl Enr. st (2)'!H17=0,"",EnrlST!H17/'[1]Cl Enr. st (2)'!H17)</f>
        <v>1.0440960036227782</v>
      </c>
      <c r="I17" s="72">
        <f>IF('[1]Cl Enr. st (2)'!I17=0,"",EnrlST!I17/'[1]Cl Enr. st (2)'!I17)</f>
        <v>0.96265715480987291</v>
      </c>
      <c r="J17" s="72">
        <f>IF('[1]Cl Enr. st (2)'!J17=0,"",EnrlST!J17/'[1]Cl Enr. st (2)'!J17)</f>
        <v>0.97118448068345409</v>
      </c>
      <c r="K17" s="72">
        <f>IF('[1]Cl Enr. st (2)'!K17=0,"",EnrlST!K17/'[1]Cl Enr. st (2)'!K17)</f>
        <v>0.96677298097733222</v>
      </c>
      <c r="L17" s="72">
        <f>IF('[1]Cl Enr. st (2)'!L17=0,"",EnrlST!L17/'[1]Cl Enr. st (2)'!L17)</f>
        <v>0.96912134617052648</v>
      </c>
      <c r="M17" s="72">
        <f>IF('[1]Cl Enr. st (2)'!M17=0,"",EnrlST!M17/'[1]Cl Enr. st (2)'!M17)</f>
        <v>0.96927541572619647</v>
      </c>
      <c r="N17" s="72">
        <f>IF('[1]Cl Enr. st (2)'!N17=0,"",EnrlST!N17/'[1]Cl Enr. st (2)'!N17)</f>
        <v>0.96919605959747135</v>
      </c>
      <c r="O17" s="72">
        <f>IF('[1]Cl Enr. st (2)'!O17=0,"",EnrlST!O17/'[1]Cl Enr. st (2)'!O17)</f>
        <v>1.0301769931508398</v>
      </c>
      <c r="P17" s="72">
        <f>IF('[1]Cl Enr. st (2)'!P17=0,"",EnrlST!P17/'[1]Cl Enr. st (2)'!P17)</f>
        <v>1.0279764054411942</v>
      </c>
      <c r="Q17" s="72">
        <f>IF('[1]Cl Enr. st (2)'!Q17=0,"",EnrlST!Q17/'[1]Cl Enr. st (2)'!Q17)</f>
        <v>1.0291113857346048</v>
      </c>
      <c r="R17" s="72">
        <f>IF('[1]Cl Enr. st (2)'!R17=0,"",EnrlST!R17/'[1]Cl Enr. st (2)'!R17)</f>
        <v>1.0060793708190201</v>
      </c>
      <c r="S17" s="72">
        <f>IF('[1]Cl Enr. st (2)'!S17=0,"",EnrlST!S17/'[1]Cl Enr. st (2)'!S17)</f>
        <v>1.0063955037670487</v>
      </c>
      <c r="T17" s="72">
        <f>IF('[1]Cl Enr. st (2)'!T17=0,"",EnrlST!T17/'[1]Cl Enr. st (2)'!T17)</f>
        <v>1.0062319501443988</v>
      </c>
      <c r="U17" s="72">
        <f>IF('[1]Cl Enr. st (2)'!U17=0,"",EnrlST!U17/'[1]Cl Enr. st (2)'!U17)</f>
        <v>1.0018040220383233</v>
      </c>
      <c r="V17" s="72">
        <f>IF('[1]Cl Enr. st (2)'!V17=0,"",EnrlST!V17/'[1]Cl Enr. st (2)'!V17)</f>
        <v>1.0039886821734769</v>
      </c>
      <c r="W17" s="72">
        <f>IF('[1]Cl Enr. st (2)'!W17=0,"",EnrlST!W17/'[1]Cl Enr. st (2)'!W17)</f>
        <v>1.0028607064800723</v>
      </c>
      <c r="X17" s="72">
        <f>IF('[1]Cl Enr. st (2)'!X17=0,"",EnrlST!X17/'[1]Cl Enr. st (2)'!X17)</f>
        <v>1.0659077291791492</v>
      </c>
      <c r="Y17" s="72">
        <f>IF('[1]Cl Enr. st (2)'!Y17=0,"",EnrlST!Y17/'[1]Cl Enr. st (2)'!Y17)</f>
        <v>1.0816699389179756</v>
      </c>
      <c r="Z17" s="72">
        <f>IF('[1]Cl Enr. st (2)'!Z17=0,"",EnrlST!Z17/'[1]Cl Enr. st (2)'!Z17)</f>
        <v>1.0734412470023982</v>
      </c>
      <c r="AA17" s="72">
        <f>IF('[1]Cl Enr. st (2)'!AA17=0,"",EnrlST!AA17/'[1]Cl Enr. st (2)'!AA17)</f>
        <v>0.9691712399787562</v>
      </c>
      <c r="AB17" s="72">
        <f>IF('[1]Cl Enr. st (2)'!AB17=0,"",EnrlST!AB17/'[1]Cl Enr. st (2)'!AB17)</f>
        <v>0.98212993375271396</v>
      </c>
      <c r="AC17" s="72">
        <f>IF('[1]Cl Enr. st (2)'!AC17=0,"",EnrlST!AC17/'[1]Cl Enr. st (2)'!AC17)</f>
        <v>0.9753402149283793</v>
      </c>
      <c r="AD17" s="72">
        <f>IF('[1]Cl Enr. st (2)'!AD17=0,"",EnrlST!AD17/'[1]Cl Enr. st (2)'!AD17)</f>
        <v>1.0403859220002718</v>
      </c>
      <c r="AE17" s="72">
        <f>IF('[1]Cl Enr. st (2)'!AE17=0,"",EnrlST!AE17/'[1]Cl Enr. st (2)'!AE17)</f>
        <v>1.0198059325677087</v>
      </c>
      <c r="AF17" s="72">
        <f>IF('[1]Cl Enr. st (2)'!AF17=0,"",EnrlST!AF17/'[1]Cl Enr. st (2)'!AF17)</f>
        <v>1.0307233171378729</v>
      </c>
      <c r="AG17" s="72">
        <f>IF('[1]Cl Enr. st (2)'!AG17=0,"",EnrlST!AG17/'[1]Cl Enr. st (2)'!AG17)</f>
        <v>1.024975943363805</v>
      </c>
      <c r="AH17" s="72">
        <f>IF('[1]Cl Enr. st (2)'!AH17=0,"",EnrlST!AH17/'[1]Cl Enr. st (2)'!AH17)</f>
        <v>1.0285078543988437</v>
      </c>
      <c r="AI17" s="72">
        <f>IF('[1]Cl Enr. st (2)'!AI17=0,"",EnrlST!AI17/'[1]Cl Enr. st (2)'!AI17)</f>
        <v>1.0266524039069129</v>
      </c>
      <c r="AJ17" s="72">
        <f>IF('[1]Cl Enr. st (2)'!AJ17=0,"",EnrlST!AJ17/'[1]Cl Enr. st (2)'!AJ17)</f>
        <v>1.0096900868131193</v>
      </c>
      <c r="AK17" s="72">
        <f>IF('[1]Cl Enr. st (2)'!AK17=0,"",EnrlST!AK17/'[1]Cl Enr. st (2)'!AK17)</f>
        <v>1.0121354008694774</v>
      </c>
      <c r="AL17" s="72">
        <f>IF('[1]Cl Enr. st (2)'!AL17=0,"",EnrlST!AL17/'[1]Cl Enr. st (2)'!AL17)</f>
        <v>1.0108654221417714</v>
      </c>
      <c r="AM17" s="72">
        <f>IF('[1]Cl Enr. st (2)'!AM17=0,"",EnrlST!AM17/'[1]Cl Enr. st (2)'!AM17)</f>
        <v>0.97473571044615659</v>
      </c>
      <c r="AN17" s="72">
        <f>IF('[1]Cl Enr. st (2)'!AN17=0,"",EnrlST!AN17/'[1]Cl Enr. st (2)'!AN17)</f>
        <v>0.95927710020156465</v>
      </c>
      <c r="AO17" s="72">
        <f>IF('[1]Cl Enr. st (2)'!AO17=0,"",EnrlST!AO17/'[1]Cl Enr. st (2)'!AO17)</f>
        <v>0.96752553500007965</v>
      </c>
      <c r="AP17" s="72">
        <f>IF('[1]Cl Enr. st (2)'!AP17=0,"",EnrlST!AP17/'[1]Cl Enr. st (2)'!AP17)</f>
        <v>1.0642449600608597</v>
      </c>
      <c r="AQ17" s="72">
        <f>IF('[1]Cl Enr. st (2)'!AQ17=0,"",EnrlST!AQ17/'[1]Cl Enr. st (2)'!AQ17)</f>
        <v>1.0878003305224797</v>
      </c>
      <c r="AR17" s="72">
        <f>IF('[1]Cl Enr. st (2)'!AR17=0,"",EnrlST!AR17/'[1]Cl Enr. st (2)'!AR17)</f>
        <v>1.0753873599390646</v>
      </c>
      <c r="AS17" s="72">
        <f>IF('[1]Cl Enr. st (2)'!AS17=0,"",EnrlST!AS17/'[1]Cl Enr. st (2)'!AS17)</f>
        <v>1.0141026498929335</v>
      </c>
      <c r="AT17" s="72">
        <f>IF('[1]Cl Enr. st (2)'!AT17=0,"",EnrlST!AT17/'[1]Cl Enr. st (2)'!AT17)</f>
        <v>1.0166445999621714</v>
      </c>
      <c r="AU17" s="72">
        <f>IF('[1]Cl Enr. st (2)'!AU17=0,"",EnrlST!AU17/'[1]Cl Enr. st (2)'!AU17)</f>
        <v>1.0152957051293432</v>
      </c>
      <c r="AV17" s="72">
        <f>IF('[1]Cl Enr. st (2)'!AV17=0,"",EnrlST!AV17/'[1]Cl Enr. st (2)'!AV17)</f>
        <v>1.0103465870200983</v>
      </c>
      <c r="AW17" s="72">
        <f>IF('[1]Cl Enr. st (2)'!AW17=0,"",EnrlST!AW17/'[1]Cl Enr. st (2)'!AW17)</f>
        <v>1.0127808068611899</v>
      </c>
      <c r="AX17" s="72">
        <f>IF('[1]Cl Enr. st (2)'!AX17=0,"",EnrlST!AX17/'[1]Cl Enr. st (2)'!AX17)</f>
        <v>1.0115125713700324</v>
      </c>
      <c r="AY17" s="72">
        <f>IF('[1]Cl Enr. st (2)'!AY17=0,"",EnrlST!AY17/'[1]Cl Enr. st (2)'!AY17)</f>
        <v>1</v>
      </c>
      <c r="AZ17" s="72">
        <f>IF('[1]Cl Enr. st (2)'!AZ17=0,"",EnrlST!AZ17/'[1]Cl Enr. st (2)'!AZ17)</f>
        <v>1</v>
      </c>
      <c r="BA17" s="72">
        <f>IF('[1]Cl Enr. st (2)'!BA17=0,"",EnrlST!BA17/'[1]Cl Enr. st (2)'!BA17)</f>
        <v>1</v>
      </c>
      <c r="BB17" s="72">
        <f>IF('[1]Cl Enr. st (2)'!BB17=0,"",EnrlST!BB17/'[1]Cl Enr. st (2)'!BB17)</f>
        <v>1</v>
      </c>
      <c r="BC17" s="72">
        <f>IF('[1]Cl Enr. st (2)'!BC17=0,"",EnrlST!BC17/'[1]Cl Enr. st (2)'!BC17)</f>
        <v>1</v>
      </c>
      <c r="BD17" s="72">
        <f>IF('[1]Cl Enr. st (2)'!BD17=0,"",EnrlST!BD17/'[1]Cl Enr. st (2)'!BD17)</f>
        <v>1</v>
      </c>
      <c r="BE17" s="72">
        <f>IF('[1]Cl Enr. st (2)'!BE17=0,"",EnrlST!BE17/'[1]Cl Enr. st (2)'!BE17)</f>
        <v>1</v>
      </c>
      <c r="BF17" s="72">
        <f>IF('[1]Cl Enr. st (2)'!BF17=0,"",EnrlST!BF17/'[1]Cl Enr. st (2)'!BF17)</f>
        <v>1</v>
      </c>
      <c r="BG17" s="72">
        <f>IF('[1]Cl Enr. st (2)'!BG17=0,"",EnrlST!BG17/'[1]Cl Enr. st (2)'!BG17)</f>
        <v>1</v>
      </c>
      <c r="BH17" s="72">
        <f>IF('[1]Cl Enr. st (2)'!BH17=0,"",EnrlST!BH17/'[1]Cl Enr. st (2)'!BH17)</f>
        <v>1.0096194786922879</v>
      </c>
      <c r="BI17" s="72">
        <f>IF('[1]Cl Enr. st (2)'!BI17=0,"",EnrlST!BI17/'[1]Cl Enr. st (2)'!BI17)</f>
        <v>1.0119834500964564</v>
      </c>
      <c r="BJ17" s="72">
        <f>IF('[1]Cl Enr. st (2)'!BJ17=0,"",EnrlST!BJ17/'[1]Cl Enr. st (2)'!BJ17)</f>
        <v>1.0107468309074887</v>
      </c>
      <c r="BK17" s="57" t="e">
        <f t="shared" si="0"/>
        <v>#VALUE!</v>
      </c>
      <c r="BL17" s="57" t="e">
        <f t="shared" si="0"/>
        <v>#VALUE!</v>
      </c>
      <c r="BM17" s="57" t="e">
        <f t="shared" si="1"/>
        <v>#VALUE!</v>
      </c>
    </row>
    <row r="18" spans="1:65" s="58" customFormat="1" ht="18.75" customHeight="1" x14ac:dyDescent="0.25">
      <c r="A18" s="35">
        <v>13</v>
      </c>
      <c r="B18" s="36" t="s">
        <v>26</v>
      </c>
      <c r="C18" s="72" t="str">
        <f>IF('[1]Cl Enr. st (2)'!C18=0,"",EnrlST!C18/'[1]Cl Enr. st (2)'!C18)</f>
        <v/>
      </c>
      <c r="D18" s="72" t="str">
        <f>IF('[1]Cl Enr. st (2)'!D18=0,"",EnrlST!D18/'[1]Cl Enr. st (2)'!D18)</f>
        <v/>
      </c>
      <c r="E18" s="72" t="str">
        <f>IF('[1]Cl Enr. st (2)'!E18=0,"",EnrlST!E18/'[1]Cl Enr. st (2)'!E18)</f>
        <v/>
      </c>
      <c r="F18" s="72">
        <f>IF('[1]Cl Enr. st (2)'!F18=0,"",EnrlST!F18/'[1]Cl Enr. st (2)'!F18)</f>
        <v>1.0160349854227406</v>
      </c>
      <c r="G18" s="72">
        <f>IF('[1]Cl Enr. st (2)'!G18=0,"",EnrlST!G18/'[1]Cl Enr. st (2)'!G18)</f>
        <v>0.97984820727558231</v>
      </c>
      <c r="H18" s="72">
        <f>IF('[1]Cl Enr. st (2)'!H18=0,"",EnrlST!H18/'[1]Cl Enr. st (2)'!H18)</f>
        <v>0.99861408592667256</v>
      </c>
      <c r="I18" s="72">
        <f>IF('[1]Cl Enr. st (2)'!I18=0,"",EnrlST!I18/'[1]Cl Enr. st (2)'!I18)</f>
        <v>0.92698343504795122</v>
      </c>
      <c r="J18" s="72">
        <f>IF('[1]Cl Enr. st (2)'!J18=0,"",EnrlST!J18/'[1]Cl Enr. st (2)'!J18)</f>
        <v>0.88739884393063584</v>
      </c>
      <c r="K18" s="72">
        <f>IF('[1]Cl Enr. st (2)'!K18=0,"",EnrlST!K18/'[1]Cl Enr. st (2)'!K18)</f>
        <v>0.90777515987882873</v>
      </c>
      <c r="L18" s="72">
        <f>IF('[1]Cl Enr. st (2)'!L18=0,"",EnrlST!L18/'[1]Cl Enr. st (2)'!L18)</f>
        <v>1.0164007092198581</v>
      </c>
      <c r="M18" s="72">
        <f>IF('[1]Cl Enr. st (2)'!M18=0,"",EnrlST!M18/'[1]Cl Enr. st (2)'!M18)</f>
        <v>1.0066730219256435</v>
      </c>
      <c r="N18" s="72">
        <f>IF('[1]Cl Enr. st (2)'!N18=0,"",EnrlST!N18/'[1]Cl Enr. st (2)'!N18)</f>
        <v>1.0117133670188332</v>
      </c>
      <c r="O18" s="72">
        <f>IF('[1]Cl Enr. st (2)'!O18=0,"",EnrlST!O18/'[1]Cl Enr. st (2)'!O18)</f>
        <v>0.98307291666666663</v>
      </c>
      <c r="P18" s="72">
        <f>IF('[1]Cl Enr. st (2)'!P18=0,"",EnrlST!P18/'[1]Cl Enr. st (2)'!P18)</f>
        <v>0.97600186393289845</v>
      </c>
      <c r="Q18" s="72">
        <f>IF('[1]Cl Enr. st (2)'!Q18=0,"",EnrlST!Q18/'[1]Cl Enr. st (2)'!Q18)</f>
        <v>0.97966292134831456</v>
      </c>
      <c r="R18" s="72">
        <f>IF('[1]Cl Enr. st (2)'!R18=0,"",EnrlST!R18/'[1]Cl Enr. st (2)'!R18)</f>
        <v>0.99835560123329903</v>
      </c>
      <c r="S18" s="72">
        <f>IF('[1]Cl Enr. st (2)'!S18=0,"",EnrlST!S18/'[1]Cl Enr. st (2)'!S18)</f>
        <v>1.0307941653160453</v>
      </c>
      <c r="T18" s="72">
        <f>IF('[1]Cl Enr. st (2)'!T18=0,"",EnrlST!T18/'[1]Cl Enr. st (2)'!T18)</f>
        <v>1.0136106271777003</v>
      </c>
      <c r="U18" s="72">
        <f>IF('[1]Cl Enr. st (2)'!U18=0,"",EnrlST!U18/'[1]Cl Enr. st (2)'!U18)</f>
        <v>0.98761514390233152</v>
      </c>
      <c r="V18" s="72">
        <f>IF('[1]Cl Enr. st (2)'!V18=0,"",EnrlST!V18/'[1]Cl Enr. st (2)'!V18)</f>
        <v>0.97585071350164654</v>
      </c>
      <c r="W18" s="72">
        <f>IF('[1]Cl Enr. st (2)'!W18=0,"",EnrlST!W18/'[1]Cl Enr. st (2)'!W18)</f>
        <v>0.98196691260712154</v>
      </c>
      <c r="X18" s="72">
        <f>IF('[1]Cl Enr. st (2)'!X18=0,"",EnrlST!X18/'[1]Cl Enr. st (2)'!X18)</f>
        <v>0.99770114942528731</v>
      </c>
      <c r="Y18" s="72">
        <f>IF('[1]Cl Enr. st (2)'!Y18=0,"",EnrlST!Y18/'[1]Cl Enr. st (2)'!Y18)</f>
        <v>1.0091894439208293</v>
      </c>
      <c r="Z18" s="72">
        <f>IF('[1]Cl Enr. st (2)'!Z18=0,"",EnrlST!Z18/'[1]Cl Enr. st (2)'!Z18)</f>
        <v>1.0031011186177872</v>
      </c>
      <c r="AA18" s="72">
        <f>IF('[1]Cl Enr. st (2)'!AA18=0,"",EnrlST!AA18/'[1]Cl Enr. st (2)'!AA18)</f>
        <v>1.0706855791962175</v>
      </c>
      <c r="AB18" s="72">
        <f>IF('[1]Cl Enr. st (2)'!AB18=0,"",EnrlST!AB18/'[1]Cl Enr. st (2)'!AB18)</f>
        <v>1.0233889027121175</v>
      </c>
      <c r="AC18" s="72">
        <f>IF('[1]Cl Enr. st (2)'!AC18=0,"",EnrlST!AC18/'[1]Cl Enr. st (2)'!AC18)</f>
        <v>1.0476421384410231</v>
      </c>
      <c r="AD18" s="72">
        <f>IF('[1]Cl Enr. st (2)'!AD18=0,"",EnrlST!AD18/'[1]Cl Enr. st (2)'!AD18)</f>
        <v>1.0354391371340523</v>
      </c>
      <c r="AE18" s="72">
        <f>IF('[1]Cl Enr. st (2)'!AE18=0,"",EnrlST!AE18/'[1]Cl Enr. st (2)'!AE18)</f>
        <v>1.0666488222698072</v>
      </c>
      <c r="AF18" s="72">
        <f>IF('[1]Cl Enr. st (2)'!AF18=0,"",EnrlST!AF18/'[1]Cl Enr. st (2)'!AF18)</f>
        <v>1.0507208387942333</v>
      </c>
      <c r="AG18" s="72">
        <f>IF('[1]Cl Enr. st (2)'!AG18=0,"",EnrlST!AG18/'[1]Cl Enr. st (2)'!AG18)</f>
        <v>1.0330002323960028</v>
      </c>
      <c r="AH18" s="72">
        <f>IF('[1]Cl Enr. st (2)'!AH18=0,"",EnrlST!AH18/'[1]Cl Enr. st (2)'!AH18)</f>
        <v>1.0318359863321944</v>
      </c>
      <c r="AI18" s="72">
        <f>IF('[1]Cl Enr. st (2)'!AI18=0,"",EnrlST!AI18/'[1]Cl Enr. st (2)'!AI18)</f>
        <v>1.0324393769070179</v>
      </c>
      <c r="AJ18" s="72">
        <f>IF('[1]Cl Enr. st (2)'!AJ18=0,"",EnrlST!AJ18/'[1]Cl Enr. st (2)'!AJ18)</f>
        <v>1.0040732625428395</v>
      </c>
      <c r="AK18" s="72">
        <f>IF('[1]Cl Enr. st (2)'!AK18=0,"",EnrlST!AK18/'[1]Cl Enr. st (2)'!AK18)</f>
        <v>0.99623695071619323</v>
      </c>
      <c r="AL18" s="72">
        <f>IF('[1]Cl Enr. st (2)'!AL18=0,"",EnrlST!AL18/'[1]Cl Enr. st (2)'!AL18)</f>
        <v>1.0003063457330417</v>
      </c>
      <c r="AM18" s="72">
        <f>IF('[1]Cl Enr. st (2)'!AM18=0,"",EnrlST!AM18/'[1]Cl Enr. st (2)'!AM18)</f>
        <v>1.118066818034382</v>
      </c>
      <c r="AN18" s="72">
        <f>IF('[1]Cl Enr. st (2)'!AN18=0,"",EnrlST!AN18/'[1]Cl Enr. st (2)'!AN18)</f>
        <v>1.160081053698075</v>
      </c>
      <c r="AO18" s="72">
        <f>IF('[1]Cl Enr. st (2)'!AO18=0,"",EnrlST!AO18/'[1]Cl Enr. st (2)'!AO18)</f>
        <v>1.1386499007279947</v>
      </c>
      <c r="AP18" s="72">
        <f>IF('[1]Cl Enr. st (2)'!AP18=0,"",EnrlST!AP18/'[1]Cl Enr. st (2)'!AP18)</f>
        <v>1.1117620549797207</v>
      </c>
      <c r="AQ18" s="72">
        <f>IF('[1]Cl Enr. st (2)'!AQ18=0,"",EnrlST!AQ18/'[1]Cl Enr. st (2)'!AQ18)</f>
        <v>1.0495698484227776</v>
      </c>
      <c r="AR18" s="72">
        <f>IF('[1]Cl Enr. st (2)'!AR18=0,"",EnrlST!AR18/'[1]Cl Enr. st (2)'!AR18)</f>
        <v>1.0791845493562231</v>
      </c>
      <c r="AS18" s="72">
        <f>IF('[1]Cl Enr. st (2)'!AS18=0,"",EnrlST!AS18/'[1]Cl Enr. st (2)'!AS18)</f>
        <v>1.115428140324406</v>
      </c>
      <c r="AT18" s="72">
        <f>IF('[1]Cl Enr. st (2)'!AT18=0,"",EnrlST!AT18/'[1]Cl Enr. st (2)'!AT18)</f>
        <v>1.1101443909663087</v>
      </c>
      <c r="AU18" s="72">
        <f>IF('[1]Cl Enr. st (2)'!AU18=0,"",EnrlST!AU18/'[1]Cl Enr. st (2)'!AU18)</f>
        <v>1.1127615844544096</v>
      </c>
      <c r="AV18" s="72">
        <f>IF('[1]Cl Enr. st (2)'!AV18=0,"",EnrlST!AV18/'[1]Cl Enr. st (2)'!AV18)</f>
        <v>1.0185085574572128</v>
      </c>
      <c r="AW18" s="72">
        <f>IF('[1]Cl Enr. st (2)'!AW18=0,"",EnrlST!AW18/'[1]Cl Enr. st (2)'!AW18)</f>
        <v>1.0122803358189498</v>
      </c>
      <c r="AX18" s="72">
        <f>IF('[1]Cl Enr. st (2)'!AX18=0,"",EnrlST!AX18/'[1]Cl Enr. st (2)'!AX18)</f>
        <v>1.0154944860827213</v>
      </c>
      <c r="AY18" s="72">
        <f>IF('[1]Cl Enr. st (2)'!AY18=0,"",EnrlST!AY18/'[1]Cl Enr. st (2)'!AY18)</f>
        <v>0.52456839309428949</v>
      </c>
      <c r="AZ18" s="72">
        <f>IF('[1]Cl Enr. st (2)'!AZ18=0,"",EnrlST!AZ18/'[1]Cl Enr. st (2)'!AZ18)</f>
        <v>0.43021978021978025</v>
      </c>
      <c r="BA18" s="72">
        <f>IF('[1]Cl Enr. st (2)'!BA18=0,"",EnrlST!BA18/'[1]Cl Enr. st (2)'!BA18)</f>
        <v>0.47294046903187009</v>
      </c>
      <c r="BB18" s="72">
        <f>IF('[1]Cl Enr. st (2)'!BB18=0,"",EnrlST!BB18/'[1]Cl Enr. st (2)'!BB18)</f>
        <v>0.48324022346368717</v>
      </c>
      <c r="BC18" s="72">
        <f>IF('[1]Cl Enr. st (2)'!BC18=0,"",EnrlST!BC18/'[1]Cl Enr. st (2)'!BC18)</f>
        <v>0.46518607442977189</v>
      </c>
      <c r="BD18" s="72">
        <f>IF('[1]Cl Enr. st (2)'!BD18=0,"",EnrlST!BD18/'[1]Cl Enr. st (2)'!BD18)</f>
        <v>0.47353131052291803</v>
      </c>
      <c r="BE18" s="72">
        <f>IF('[1]Cl Enr. st (2)'!BE18=0,"",EnrlST!BE18/'[1]Cl Enr. st (2)'!BE18)</f>
        <v>0.50442477876106195</v>
      </c>
      <c r="BF18" s="72">
        <f>IF('[1]Cl Enr. st (2)'!BF18=0,"",EnrlST!BF18/'[1]Cl Enr. st (2)'!BF18)</f>
        <v>0.44693057946069992</v>
      </c>
      <c r="BG18" s="72">
        <f>IF('[1]Cl Enr. st (2)'!BG18=0,"",EnrlST!BG18/'[1]Cl Enr. st (2)'!BG18)</f>
        <v>0.47322540473225405</v>
      </c>
      <c r="BH18" s="72">
        <f>IF('[1]Cl Enr. st (2)'!BH18=0,"",EnrlST!BH18/'[1]Cl Enr. st (2)'!BH18)</f>
        <v>0.98405492951320772</v>
      </c>
      <c r="BI18" s="72">
        <f>IF('[1]Cl Enr. st (2)'!BI18=0,"",EnrlST!BI18/'[1]Cl Enr. st (2)'!BI18)</f>
        <v>0.96517686424474192</v>
      </c>
      <c r="BJ18" s="72">
        <f>IF('[1]Cl Enr. st (2)'!BJ18=0,"",EnrlST!BJ18/'[1]Cl Enr. st (2)'!BJ18)</f>
        <v>0.97483601391255637</v>
      </c>
      <c r="BK18" s="57" t="e">
        <f t="shared" si="0"/>
        <v>#VALUE!</v>
      </c>
      <c r="BL18" s="57" t="e">
        <f t="shared" si="0"/>
        <v>#VALUE!</v>
      </c>
      <c r="BM18" s="57" t="e">
        <f t="shared" si="1"/>
        <v>#VALUE!</v>
      </c>
    </row>
    <row r="19" spans="1:65" s="58" customFormat="1" ht="18.75" customHeight="1" x14ac:dyDescent="0.25">
      <c r="A19" s="35">
        <v>14</v>
      </c>
      <c r="B19" s="36" t="s">
        <v>27</v>
      </c>
      <c r="C19" s="72" t="str">
        <f>IF('[1]Cl Enr. st (2)'!C19=0,"",EnrlST!C19/'[1]Cl Enr. st (2)'!C19)</f>
        <v/>
      </c>
      <c r="D19" s="72" t="str">
        <f>IF('[1]Cl Enr. st (2)'!D19=0,"",EnrlST!D19/'[1]Cl Enr. st (2)'!D19)</f>
        <v/>
      </c>
      <c r="E19" s="72" t="str">
        <f>IF('[1]Cl Enr. st (2)'!E19=0,"",EnrlST!E19/'[1]Cl Enr. st (2)'!E19)</f>
        <v/>
      </c>
      <c r="F19" s="72">
        <f>IF('[1]Cl Enr. st (2)'!F19=0,"",EnrlST!F19/'[1]Cl Enr. st (2)'!F19)</f>
        <v>1.0775335249336886</v>
      </c>
      <c r="G19" s="72">
        <f>IF('[1]Cl Enr. st (2)'!G19=0,"",EnrlST!G19/'[1]Cl Enr. st (2)'!G19)</f>
        <v>1.0737722474374012</v>
      </c>
      <c r="H19" s="72">
        <f>IF('[1]Cl Enr. st (2)'!H19=0,"",EnrlST!H19/'[1]Cl Enr. st (2)'!H19)</f>
        <v>1.0757465874786187</v>
      </c>
      <c r="I19" s="72">
        <f>IF('[1]Cl Enr. st (2)'!I19=0,"",EnrlST!I19/'[1]Cl Enr. st (2)'!I19)</f>
        <v>1.0254327162920698</v>
      </c>
      <c r="J19" s="72">
        <f>IF('[1]Cl Enr. st (2)'!J19=0,"",EnrlST!J19/'[1]Cl Enr. st (2)'!J19)</f>
        <v>1.0697375044947861</v>
      </c>
      <c r="K19" s="72">
        <f>IF('[1]Cl Enr. st (2)'!K19=0,"",EnrlST!K19/'[1]Cl Enr. st (2)'!K19)</f>
        <v>1.0466475315135997</v>
      </c>
      <c r="L19" s="72">
        <f>IF('[1]Cl Enr. st (2)'!L19=0,"",EnrlST!L19/'[1]Cl Enr. st (2)'!L19)</f>
        <v>0.95053774489656118</v>
      </c>
      <c r="M19" s="72">
        <f>IF('[1]Cl Enr. st (2)'!M19=0,"",EnrlST!M19/'[1]Cl Enr. st (2)'!M19)</f>
        <v>0.98689321764772597</v>
      </c>
      <c r="N19" s="72">
        <f>IF('[1]Cl Enr. st (2)'!N19=0,"",EnrlST!N19/'[1]Cl Enr. st (2)'!N19)</f>
        <v>0.96840467929155694</v>
      </c>
      <c r="O19" s="72">
        <f>IF('[1]Cl Enr. st (2)'!O19=0,"",EnrlST!O19/'[1]Cl Enr. st (2)'!O19)</f>
        <v>0.92715374474596202</v>
      </c>
      <c r="P19" s="72">
        <f>IF('[1]Cl Enr. st (2)'!P19=0,"",EnrlST!P19/'[1]Cl Enr. st (2)'!P19)</f>
        <v>0.94291983594607132</v>
      </c>
      <c r="Q19" s="72">
        <f>IF('[1]Cl Enr. st (2)'!Q19=0,"",EnrlST!Q19/'[1]Cl Enr. st (2)'!Q19)</f>
        <v>0.93500472082939934</v>
      </c>
      <c r="R19" s="72">
        <f>IF('[1]Cl Enr. st (2)'!R19=0,"",EnrlST!R19/'[1]Cl Enr. st (2)'!R19)</f>
        <v>0.81440727860483653</v>
      </c>
      <c r="S19" s="72">
        <f>IF('[1]Cl Enr. st (2)'!S19=0,"",EnrlST!S19/'[1]Cl Enr. st (2)'!S19)</f>
        <v>0.87227856659905345</v>
      </c>
      <c r="T19" s="72">
        <f>IF('[1]Cl Enr. st (2)'!T19=0,"",EnrlST!T19/'[1]Cl Enr. st (2)'!T19)</f>
        <v>0.84295479349761615</v>
      </c>
      <c r="U19" s="72">
        <f>IF('[1]Cl Enr. st (2)'!U19=0,"",EnrlST!U19/'[1]Cl Enr. st (2)'!U19)</f>
        <v>0.96438385486860556</v>
      </c>
      <c r="V19" s="72">
        <f>IF('[1]Cl Enr. st (2)'!V19=0,"",EnrlST!V19/'[1]Cl Enr. st (2)'!V19)</f>
        <v>0.99130092507130718</v>
      </c>
      <c r="W19" s="72">
        <f>IF('[1]Cl Enr. st (2)'!W19=0,"",EnrlST!W19/'[1]Cl Enr. st (2)'!W19)</f>
        <v>0.97749075245109007</v>
      </c>
      <c r="X19" s="72">
        <f>IF('[1]Cl Enr. st (2)'!X19=0,"",EnrlST!X19/'[1]Cl Enr. st (2)'!X19)</f>
        <v>0.78943272724038727</v>
      </c>
      <c r="Y19" s="72">
        <f>IF('[1]Cl Enr. st (2)'!Y19=0,"",EnrlST!Y19/'[1]Cl Enr. st (2)'!Y19)</f>
        <v>0.89158821169863856</v>
      </c>
      <c r="Z19" s="72">
        <f>IF('[1]Cl Enr. st (2)'!Z19=0,"",EnrlST!Z19/'[1]Cl Enr. st (2)'!Z19)</f>
        <v>0.8389928294733372</v>
      </c>
      <c r="AA19" s="72">
        <f>IF('[1]Cl Enr. st (2)'!AA19=0,"",EnrlST!AA19/'[1]Cl Enr. st (2)'!AA19)</f>
        <v>1.0271533053124076</v>
      </c>
      <c r="AB19" s="72">
        <f>IF('[1]Cl Enr. st (2)'!AB19=0,"",EnrlST!AB19/'[1]Cl Enr. st (2)'!AB19)</f>
        <v>1.2443906814087926</v>
      </c>
      <c r="AC19" s="72">
        <f>IF('[1]Cl Enr. st (2)'!AC19=0,"",EnrlST!AC19/'[1]Cl Enr. st (2)'!AC19)</f>
        <v>1.1271372524533525</v>
      </c>
      <c r="AD19" s="72">
        <f>IF('[1]Cl Enr. st (2)'!AD19=0,"",EnrlST!AD19/'[1]Cl Enr. st (2)'!AD19)</f>
        <v>1.0336529676737665</v>
      </c>
      <c r="AE19" s="72">
        <f>IF('[1]Cl Enr. st (2)'!AE19=0,"",EnrlST!AE19/'[1]Cl Enr. st (2)'!AE19)</f>
        <v>1.2602401627949147</v>
      </c>
      <c r="AF19" s="72">
        <f>IF('[1]Cl Enr. st (2)'!AF19=0,"",EnrlST!AF19/'[1]Cl Enr. st (2)'!AF19)</f>
        <v>1.1335574911499118</v>
      </c>
      <c r="AG19" s="72">
        <f>IF('[1]Cl Enr. st (2)'!AG19=0,"",EnrlST!AG19/'[1]Cl Enr. st (2)'!AG19)</f>
        <v>0.9231920751095084</v>
      </c>
      <c r="AH19" s="72">
        <f>IF('[1]Cl Enr. st (2)'!AH19=0,"",EnrlST!AH19/'[1]Cl Enr. st (2)'!AH19)</f>
        <v>1.0794994727972387</v>
      </c>
      <c r="AI19" s="72">
        <f>IF('[1]Cl Enr. st (2)'!AI19=0,"",EnrlST!AI19/'[1]Cl Enr. st (2)'!AI19)</f>
        <v>0.99620503343485522</v>
      </c>
      <c r="AJ19" s="72">
        <f>IF('[1]Cl Enr. st (2)'!AJ19=0,"",EnrlST!AJ19/'[1]Cl Enr. st (2)'!AJ19)</f>
        <v>0.95381379059055693</v>
      </c>
      <c r="AK19" s="72">
        <f>IF('[1]Cl Enr. st (2)'!AK19=0,"",EnrlST!AK19/'[1]Cl Enr. st (2)'!AK19)</f>
        <v>1.0126220746605927</v>
      </c>
      <c r="AL19" s="72">
        <f>IF('[1]Cl Enr. st (2)'!AL19=0,"",EnrlST!AL19/'[1]Cl Enr. st (2)'!AL19)</f>
        <v>0.98215886103164274</v>
      </c>
      <c r="AM19" s="72">
        <f>IF('[1]Cl Enr. st (2)'!AM19=0,"",EnrlST!AM19/'[1]Cl Enr. st (2)'!AM19)</f>
        <v>1.0529626602381716</v>
      </c>
      <c r="AN19" s="72">
        <f>IF('[1]Cl Enr. st (2)'!AN19=0,"",EnrlST!AN19/'[1]Cl Enr. st (2)'!AN19)</f>
        <v>1.0772706109568726</v>
      </c>
      <c r="AO19" s="72">
        <f>IF('[1]Cl Enr. st (2)'!AO19=0,"",EnrlST!AO19/'[1]Cl Enr. st (2)'!AO19)</f>
        <v>1.0620780631644293</v>
      </c>
      <c r="AP19" s="72">
        <f>IF('[1]Cl Enr. st (2)'!AP19=0,"",EnrlST!AP19/'[1]Cl Enr. st (2)'!AP19)</f>
        <v>1.0640496130335879</v>
      </c>
      <c r="AQ19" s="72">
        <f>IF('[1]Cl Enr. st (2)'!AQ19=0,"",EnrlST!AQ19/'[1]Cl Enr. st (2)'!AQ19)</f>
        <v>1.1023472192852612</v>
      </c>
      <c r="AR19" s="72">
        <f>IF('[1]Cl Enr. st (2)'!AR19=0,"",EnrlST!AR19/'[1]Cl Enr. st (2)'!AR19)</f>
        <v>1.0774927835051546</v>
      </c>
      <c r="AS19" s="72">
        <f>IF('[1]Cl Enr. st (2)'!AS19=0,"",EnrlST!AS19/'[1]Cl Enr. st (2)'!AS19)</f>
        <v>1.0579382007733458</v>
      </c>
      <c r="AT19" s="72">
        <f>IF('[1]Cl Enr. st (2)'!AT19=0,"",EnrlST!AT19/'[1]Cl Enr. st (2)'!AT19)</f>
        <v>1.0878848754873101</v>
      </c>
      <c r="AU19" s="72">
        <f>IF('[1]Cl Enr. st (2)'!AU19=0,"",EnrlST!AU19/'[1]Cl Enr. st (2)'!AU19)</f>
        <v>1.0688525303196155</v>
      </c>
      <c r="AV19" s="72">
        <f>IF('[1]Cl Enr. st (2)'!AV19=0,"",EnrlST!AV19/'[1]Cl Enr. st (2)'!AV19)</f>
        <v>0.96231107015449491</v>
      </c>
      <c r="AW19" s="72">
        <f>IF('[1]Cl Enr. st (2)'!AW19=0,"",EnrlST!AW19/'[1]Cl Enr. st (2)'!AW19)</f>
        <v>1.016529821787536</v>
      </c>
      <c r="AX19" s="72">
        <f>IF('[1]Cl Enr. st (2)'!AX19=0,"",EnrlST!AX19/'[1]Cl Enr. st (2)'!AX19)</f>
        <v>0.98801366677469793</v>
      </c>
      <c r="AY19" s="72">
        <f>IF('[1]Cl Enr. st (2)'!AY19=0,"",EnrlST!AY19/'[1]Cl Enr. st (2)'!AY19)</f>
        <v>1.0994701611320672</v>
      </c>
      <c r="AZ19" s="72">
        <f>IF('[1]Cl Enr. st (2)'!AZ19=0,"",EnrlST!AZ19/'[1]Cl Enr. st (2)'!AZ19)</f>
        <v>1.3874463473715524</v>
      </c>
      <c r="BA19" s="72">
        <f>IF('[1]Cl Enr. st (2)'!BA19=0,"",EnrlST!BA19/'[1]Cl Enr. st (2)'!BA19)</f>
        <v>1.197120788540796</v>
      </c>
      <c r="BB19" s="72">
        <f>IF('[1]Cl Enr. st (2)'!BB19=0,"",EnrlST!BB19/'[1]Cl Enr. st (2)'!BB19)</f>
        <v>1.1246276659120695</v>
      </c>
      <c r="BC19" s="72">
        <f>IF('[1]Cl Enr. st (2)'!BC19=0,"",EnrlST!BC19/'[1]Cl Enr. st (2)'!BC19)</f>
        <v>1.1818111783059204</v>
      </c>
      <c r="BD19" s="72">
        <f>IF('[1]Cl Enr. st (2)'!BD19=0,"",EnrlST!BD19/'[1]Cl Enr. st (2)'!BD19)</f>
        <v>1.1464829373141359</v>
      </c>
      <c r="BE19" s="72">
        <f>IF('[1]Cl Enr. st (2)'!BE19=0,"",EnrlST!BE19/'[1]Cl Enr. st (2)'!BE19)</f>
        <v>1.1114906407979233</v>
      </c>
      <c r="BF19" s="72">
        <f>IF('[1]Cl Enr. st (2)'!BF19=0,"",EnrlST!BF19/'[1]Cl Enr. st (2)'!BF19)</f>
        <v>1.279580538268811</v>
      </c>
      <c r="BG19" s="72">
        <f>IF('[1]Cl Enr. st (2)'!BG19=0,"",EnrlST!BG19/'[1]Cl Enr. st (2)'!BG19)</f>
        <v>1.1720725313137197</v>
      </c>
      <c r="BH19" s="72">
        <f>IF('[1]Cl Enr. st (2)'!BH19=0,"",EnrlST!BH19/'[1]Cl Enr. st (2)'!BH19)</f>
        <v>0.96816954422714996</v>
      </c>
      <c r="BI19" s="72">
        <f>IF('[1]Cl Enr. st (2)'!BI19=0,"",EnrlST!BI19/'[1]Cl Enr. st (2)'!BI19)</f>
        <v>1.0230847892340467</v>
      </c>
      <c r="BJ19" s="72">
        <f>IF('[1]Cl Enr. st (2)'!BJ19=0,"",EnrlST!BJ19/'[1]Cl Enr. st (2)'!BJ19)</f>
        <v>0.99399936910250564</v>
      </c>
      <c r="BK19" s="57" t="e">
        <f t="shared" si="0"/>
        <v>#VALUE!</v>
      </c>
      <c r="BL19" s="57" t="e">
        <f t="shared" si="0"/>
        <v>#VALUE!</v>
      </c>
      <c r="BM19" s="57" t="e">
        <f t="shared" si="1"/>
        <v>#VALUE!</v>
      </c>
    </row>
    <row r="20" spans="1:65" s="58" customFormat="1" ht="18.75" customHeight="1" x14ac:dyDescent="0.25">
      <c r="A20" s="35">
        <v>15</v>
      </c>
      <c r="B20" s="36" t="s">
        <v>28</v>
      </c>
      <c r="C20" s="72">
        <f>IF('[1]Cl Enr. st (2)'!C20=0,"",EnrlST!C20/'[1]Cl Enr. st (2)'!C20)</f>
        <v>1</v>
      </c>
      <c r="D20" s="72">
        <f>IF('[1]Cl Enr. st (2)'!D20=0,"",EnrlST!D20/'[1]Cl Enr. st (2)'!D20)</f>
        <v>1</v>
      </c>
      <c r="E20" s="72">
        <f>IF('[1]Cl Enr. st (2)'!E20=0,"",EnrlST!E20/'[1]Cl Enr. st (2)'!E20)</f>
        <v>1</v>
      </c>
      <c r="F20" s="72">
        <f>IF('[1]Cl Enr. st (2)'!F20=0,"",EnrlST!F20/'[1]Cl Enr. st (2)'!F20)</f>
        <v>0.91692410200496699</v>
      </c>
      <c r="G20" s="72">
        <f>IF('[1]Cl Enr. st (2)'!G20=0,"",EnrlST!G20/'[1]Cl Enr. st (2)'!G20)</f>
        <v>0.91358057209081811</v>
      </c>
      <c r="H20" s="72">
        <f>IF('[1]Cl Enr. st (2)'!H20=0,"",EnrlST!H20/'[1]Cl Enr. st (2)'!H20)</f>
        <v>0.91532209721284474</v>
      </c>
      <c r="I20" s="72">
        <f>IF('[1]Cl Enr. st (2)'!I20=0,"",EnrlST!I20/'[1]Cl Enr. st (2)'!I20)</f>
        <v>1.0357777522517349</v>
      </c>
      <c r="J20" s="72">
        <f>IF('[1]Cl Enr. st (2)'!J20=0,"",EnrlST!J20/'[1]Cl Enr. st (2)'!J20)</f>
        <v>1.0376190370649467</v>
      </c>
      <c r="K20" s="72">
        <f>IF('[1]Cl Enr. st (2)'!K20=0,"",EnrlST!K20/'[1]Cl Enr. st (2)'!K20)</f>
        <v>1.0366573261715029</v>
      </c>
      <c r="L20" s="72">
        <f>IF('[1]Cl Enr. st (2)'!L20=0,"",EnrlST!L20/'[1]Cl Enr. st (2)'!L20)</f>
        <v>1.0393728960838864</v>
      </c>
      <c r="M20" s="72">
        <f>IF('[1]Cl Enr. st (2)'!M20=0,"",EnrlST!M20/'[1]Cl Enr. st (2)'!M20)</f>
        <v>1.0437622416756605</v>
      </c>
      <c r="N20" s="72">
        <f>IF('[1]Cl Enr. st (2)'!N20=0,"",EnrlST!N20/'[1]Cl Enr. st (2)'!N20)</f>
        <v>1.0414682176222751</v>
      </c>
      <c r="O20" s="72">
        <f>IF('[1]Cl Enr. st (2)'!O20=0,"",EnrlST!O20/'[1]Cl Enr. st (2)'!O20)</f>
        <v>1.0473948549465923</v>
      </c>
      <c r="P20" s="72">
        <f>IF('[1]Cl Enr. st (2)'!P20=0,"",EnrlST!P20/'[1]Cl Enr. st (2)'!P20)</f>
        <v>1.0511362151710202</v>
      </c>
      <c r="Q20" s="72">
        <f>IF('[1]Cl Enr. st (2)'!Q20=0,"",EnrlST!Q20/'[1]Cl Enr. st (2)'!Q20)</f>
        <v>1.0491695587506198</v>
      </c>
      <c r="R20" s="72">
        <f>IF('[1]Cl Enr. st (2)'!R20=0,"",EnrlST!R20/'[1]Cl Enr. st (2)'!R20)</f>
        <v>1.0414362957222836</v>
      </c>
      <c r="S20" s="72">
        <f>IF('[1]Cl Enr. st (2)'!S20=0,"",EnrlST!S20/'[1]Cl Enr. st (2)'!S20)</f>
        <v>1.0367459264685501</v>
      </c>
      <c r="T20" s="72">
        <f>IF('[1]Cl Enr. st (2)'!T20=0,"",EnrlST!T20/'[1]Cl Enr. st (2)'!T20)</f>
        <v>1.0392413917700087</v>
      </c>
      <c r="U20" s="72">
        <f>IF('[1]Cl Enr. st (2)'!U20=0,"",EnrlST!U20/'[1]Cl Enr. st (2)'!U20)</f>
        <v>1.0112134706132228</v>
      </c>
      <c r="V20" s="72">
        <f>IF('[1]Cl Enr. st (2)'!V20=0,"",EnrlST!V20/'[1]Cl Enr. st (2)'!V20)</f>
        <v>1.0111839015498261</v>
      </c>
      <c r="W20" s="72">
        <f>IF('[1]Cl Enr. st (2)'!W20=0,"",EnrlST!W20/'[1]Cl Enr. st (2)'!W20)</f>
        <v>1.0111994025369457</v>
      </c>
      <c r="X20" s="72">
        <f>IF('[1]Cl Enr. st (2)'!X20=0,"",EnrlST!X20/'[1]Cl Enr. st (2)'!X20)</f>
        <v>1.1374749460189588</v>
      </c>
      <c r="Y20" s="72">
        <f>IF('[1]Cl Enr. st (2)'!Y20=0,"",EnrlST!Y20/'[1]Cl Enr. st (2)'!Y20)</f>
        <v>1.0733215161064427</v>
      </c>
      <c r="Z20" s="72">
        <f>IF('[1]Cl Enr. st (2)'!Z20=0,"",EnrlST!Z20/'[1]Cl Enr. st (2)'!Z20)</f>
        <v>1.1073565899038882</v>
      </c>
      <c r="AA20" s="72">
        <f>IF('[1]Cl Enr. st (2)'!AA20=0,"",EnrlST!AA20/'[1]Cl Enr. st (2)'!AA20)</f>
        <v>1.0822162265513797</v>
      </c>
      <c r="AB20" s="72">
        <f>IF('[1]Cl Enr. st (2)'!AB20=0,"",EnrlST!AB20/'[1]Cl Enr. st (2)'!AB20)</f>
        <v>1.0898083366180529</v>
      </c>
      <c r="AC20" s="72">
        <f>IF('[1]Cl Enr. st (2)'!AC20=0,"",EnrlST!AC20/'[1]Cl Enr. st (2)'!AC20)</f>
        <v>1.0857317226195773</v>
      </c>
      <c r="AD20" s="72">
        <f>IF('[1]Cl Enr. st (2)'!AD20=0,"",EnrlST!AD20/'[1]Cl Enr. st (2)'!AD20)</f>
        <v>1.0267963062036241</v>
      </c>
      <c r="AE20" s="72">
        <f>IF('[1]Cl Enr. st (2)'!AE20=0,"",EnrlST!AE20/'[1]Cl Enr. st (2)'!AE20)</f>
        <v>1.0538582004555808</v>
      </c>
      <c r="AF20" s="72">
        <f>IF('[1]Cl Enr. st (2)'!AF20=0,"",EnrlST!AF20/'[1]Cl Enr. st (2)'!AF20)</f>
        <v>1.0389637823097899</v>
      </c>
      <c r="AG20" s="72">
        <f>IF('[1]Cl Enr. st (2)'!AG20=0,"",EnrlST!AG20/'[1]Cl Enr. st (2)'!AG20)</f>
        <v>1.0855395711377165</v>
      </c>
      <c r="AH20" s="72">
        <f>IF('[1]Cl Enr. st (2)'!AH20=0,"",EnrlST!AH20/'[1]Cl Enr. st (2)'!AH20)</f>
        <v>1.073203578017923</v>
      </c>
      <c r="AI20" s="72">
        <f>IF('[1]Cl Enr. st (2)'!AI20=0,"",EnrlST!AI20/'[1]Cl Enr. st (2)'!AI20)</f>
        <v>1.0798472873358329</v>
      </c>
      <c r="AJ20" s="72">
        <f>IF('[1]Cl Enr. st (2)'!AJ20=0,"",EnrlST!AJ20/'[1]Cl Enr. st (2)'!AJ20)</f>
        <v>1.0328062613081295</v>
      </c>
      <c r="AK20" s="72">
        <f>IF('[1]Cl Enr. st (2)'!AK20=0,"",EnrlST!AK20/'[1]Cl Enr. st (2)'!AK20)</f>
        <v>1.0284746214195748</v>
      </c>
      <c r="AL20" s="72">
        <f>IF('[1]Cl Enr. st (2)'!AL20=0,"",EnrlST!AL20/'[1]Cl Enr. st (2)'!AL20)</f>
        <v>1.030763090140842</v>
      </c>
      <c r="AM20" s="72">
        <f>IF('[1]Cl Enr. st (2)'!AM20=0,"",EnrlST!AM20/'[1]Cl Enr. st (2)'!AM20)</f>
        <v>0.97945438906830684</v>
      </c>
      <c r="AN20" s="72">
        <f>IF('[1]Cl Enr. st (2)'!AN20=0,"",EnrlST!AN20/'[1]Cl Enr. st (2)'!AN20)</f>
        <v>1.0258132956152759</v>
      </c>
      <c r="AO20" s="72">
        <f>IF('[1]Cl Enr. st (2)'!AO20=0,"",EnrlST!AO20/'[1]Cl Enr. st (2)'!AO20)</f>
        <v>0.99758919485036213</v>
      </c>
      <c r="AP20" s="72">
        <f>IF('[1]Cl Enr. st (2)'!AP20=0,"",EnrlST!AP20/'[1]Cl Enr. st (2)'!AP20)</f>
        <v>1.0118734721635083</v>
      </c>
      <c r="AQ20" s="72">
        <f>IF('[1]Cl Enr. st (2)'!AQ20=0,"",EnrlST!AQ20/'[1]Cl Enr. st (2)'!AQ20)</f>
        <v>1.0196615231458437</v>
      </c>
      <c r="AR20" s="72">
        <f>IF('[1]Cl Enr. st (2)'!AR20=0,"",EnrlST!AR20/'[1]Cl Enr. st (2)'!AR20)</f>
        <v>1.0149830515960208</v>
      </c>
      <c r="AS20" s="72">
        <f>IF('[1]Cl Enr. st (2)'!AS20=0,"",EnrlST!AS20/'[1]Cl Enr. st (2)'!AS20)</f>
        <v>0.99465637012393771</v>
      </c>
      <c r="AT20" s="72">
        <f>IF('[1]Cl Enr. st (2)'!AT20=0,"",EnrlST!AT20/'[1]Cl Enr. st (2)'!AT20)</f>
        <v>1.0228766797792856</v>
      </c>
      <c r="AU20" s="72">
        <f>IF('[1]Cl Enr. st (2)'!AU20=0,"",EnrlST!AU20/'[1]Cl Enr. st (2)'!AU20)</f>
        <v>1.0058035248722494</v>
      </c>
      <c r="AV20" s="72">
        <f>IF('[1]Cl Enr. st (2)'!AV20=0,"",EnrlST!AV20/'[1]Cl Enr. st (2)'!AV20)</f>
        <v>1.028751095927684</v>
      </c>
      <c r="AW20" s="72">
        <f>IF('[1]Cl Enr. st (2)'!AW20=0,"",EnrlST!AW20/'[1]Cl Enr. st (2)'!AW20)</f>
        <v>1.0280266820181576</v>
      </c>
      <c r="AX20" s="72">
        <f>IF('[1]Cl Enr. st (2)'!AX20=0,"",EnrlST!AX20/'[1]Cl Enr. st (2)'!AX20)</f>
        <v>1.02841462708623</v>
      </c>
      <c r="AY20" s="72">
        <f>IF('[1]Cl Enr. st (2)'!AY20=0,"",EnrlST!AY20/'[1]Cl Enr. st (2)'!AY20)</f>
        <v>1.0175308902735241</v>
      </c>
      <c r="AZ20" s="72">
        <f>IF('[1]Cl Enr. st (2)'!AZ20=0,"",EnrlST!AZ20/'[1]Cl Enr. st (2)'!AZ20)</f>
        <v>1.005360170650331</v>
      </c>
      <c r="BA20" s="72">
        <f>IF('[1]Cl Enr. st (2)'!BA20=0,"",EnrlST!BA20/'[1]Cl Enr. st (2)'!BA20)</f>
        <v>1.0122272407670032</v>
      </c>
      <c r="BB20" s="72">
        <f>IF('[1]Cl Enr. st (2)'!BB20=0,"",EnrlST!BB20/'[1]Cl Enr. st (2)'!BB20)</f>
        <v>1.0175085794225009</v>
      </c>
      <c r="BC20" s="72">
        <f>IF('[1]Cl Enr. st (2)'!BC20=0,"",EnrlST!BC20/'[1]Cl Enr. st (2)'!BC20)</f>
        <v>1.0054912394916358</v>
      </c>
      <c r="BD20" s="72">
        <f>IF('[1]Cl Enr. st (2)'!BD20=0,"",EnrlST!BD20/'[1]Cl Enr. st (2)'!BD20)</f>
        <v>1.0122721330077209</v>
      </c>
      <c r="BE20" s="72">
        <f>IF('[1]Cl Enr. st (2)'!BE20=0,"",EnrlST!BE20/'[1]Cl Enr. st (2)'!BE20)</f>
        <v>1.0175199260962038</v>
      </c>
      <c r="BF20" s="72">
        <f>IF('[1]Cl Enr. st (2)'!BF20=0,"",EnrlST!BF20/'[1]Cl Enr. st (2)'!BF20)</f>
        <v>1.005424577508867</v>
      </c>
      <c r="BG20" s="72">
        <f>IF('[1]Cl Enr. st (2)'!BG20=0,"",EnrlST!BG20/'[1]Cl Enr. st (2)'!BG20)</f>
        <v>1.0122493014685827</v>
      </c>
      <c r="BH20" s="72">
        <f>IF('[1]Cl Enr. st (2)'!BH20=0,"",EnrlST!BH20/'[1]Cl Enr. st (2)'!BH20)</f>
        <v>1.0278684995800393</v>
      </c>
      <c r="BI20" s="72">
        <f>IF('[1]Cl Enr. st (2)'!BI20=0,"",EnrlST!BI20/'[1]Cl Enr. st (2)'!BI20)</f>
        <v>1.026431376398979</v>
      </c>
      <c r="BJ20" s="72">
        <f>IF('[1]Cl Enr. st (2)'!BJ20=0,"",EnrlST!BJ20/'[1]Cl Enr. st (2)'!BJ20)</f>
        <v>1.0272040885334519</v>
      </c>
      <c r="BK20" s="57">
        <f t="shared" si="0"/>
        <v>2.0278684995800393</v>
      </c>
      <c r="BL20" s="57">
        <f t="shared" si="0"/>
        <v>2.0264313763989792</v>
      </c>
      <c r="BM20" s="57">
        <f t="shared" si="1"/>
        <v>4.0542998759790185</v>
      </c>
    </row>
    <row r="21" spans="1:65" s="58" customFormat="1" ht="18.75" customHeight="1" x14ac:dyDescent="0.25">
      <c r="A21" s="35">
        <v>16</v>
      </c>
      <c r="B21" s="36" t="s">
        <v>29</v>
      </c>
      <c r="C21" s="72">
        <f>IF('[1]Cl Enr. st (2)'!C21=0,"",EnrlST!C21/'[1]Cl Enr. st (2)'!C21)</f>
        <v>1.0820227038183694</v>
      </c>
      <c r="D21" s="72">
        <f>IF('[1]Cl Enr. st (2)'!D21=0,"",EnrlST!D21/'[1]Cl Enr. st (2)'!D21)</f>
        <v>1.0650503670821239</v>
      </c>
      <c r="E21" s="72">
        <f>IF('[1]Cl Enr. st (2)'!E21=0,"",EnrlST!E21/'[1]Cl Enr. st (2)'!E21)</f>
        <v>1.0736784672528488</v>
      </c>
      <c r="F21" s="72">
        <f>IF('[1]Cl Enr. st (2)'!F21=0,"",EnrlST!F21/'[1]Cl Enr. st (2)'!F21)</f>
        <v>0.91283727783405466</v>
      </c>
      <c r="G21" s="72">
        <f>IF('[1]Cl Enr. st (2)'!G21=0,"",EnrlST!G21/'[1]Cl Enr. st (2)'!G21)</f>
        <v>0.79061292103810055</v>
      </c>
      <c r="H21" s="72">
        <f>IF('[1]Cl Enr. st (2)'!H21=0,"",EnrlST!H21/'[1]Cl Enr. st (2)'!H21)</f>
        <v>0.85726122326001808</v>
      </c>
      <c r="I21" s="72">
        <f>IF('[1]Cl Enr. st (2)'!I21=0,"",EnrlST!I21/'[1]Cl Enr. st (2)'!I21)</f>
        <v>1.0225314031431307</v>
      </c>
      <c r="J21" s="72">
        <f>IF('[1]Cl Enr. st (2)'!J21=0,"",EnrlST!J21/'[1]Cl Enr. st (2)'!J21)</f>
        <v>1.1564587525150904</v>
      </c>
      <c r="K21" s="72">
        <f>IF('[1]Cl Enr. st (2)'!K21=0,"",EnrlST!K21/'[1]Cl Enr. st (2)'!K21)</f>
        <v>1.077672476638611</v>
      </c>
      <c r="L21" s="72">
        <f>IF('[1]Cl Enr. st (2)'!L21=0,"",EnrlST!L21/'[1]Cl Enr. st (2)'!L21)</f>
        <v>1.0165351371664788</v>
      </c>
      <c r="M21" s="72">
        <f>IF('[1]Cl Enr. st (2)'!M21=0,"",EnrlST!M21/'[1]Cl Enr. st (2)'!M21)</f>
        <v>1.0214861235452104</v>
      </c>
      <c r="N21" s="72">
        <f>IF('[1]Cl Enr. st (2)'!N21=0,"",EnrlST!N21/'[1]Cl Enr. st (2)'!N21)</f>
        <v>1.0189121600500157</v>
      </c>
      <c r="O21" s="72">
        <f>IF('[1]Cl Enr. st (2)'!O21=0,"",EnrlST!O21/'[1]Cl Enr. st (2)'!O21)</f>
        <v>1.132618825722274</v>
      </c>
      <c r="P21" s="72">
        <f>IF('[1]Cl Enr. st (2)'!P21=0,"",EnrlST!P21/'[1]Cl Enr. st (2)'!P21)</f>
        <v>1.3935950413223142</v>
      </c>
      <c r="Q21" s="72">
        <f>IF('[1]Cl Enr. st (2)'!Q21=0,"",EnrlST!Q21/'[1]Cl Enr. st (2)'!Q21)</f>
        <v>1.2495628021808456</v>
      </c>
      <c r="R21" s="72">
        <f>IF('[1]Cl Enr. st (2)'!R21=0,"",EnrlST!R21/'[1]Cl Enr. st (2)'!R21)</f>
        <v>1.206290672451193</v>
      </c>
      <c r="S21" s="72">
        <f>IF('[1]Cl Enr. st (2)'!S21=0,"",EnrlST!S21/'[1]Cl Enr. st (2)'!S21)</f>
        <v>1.1537142103179838</v>
      </c>
      <c r="T21" s="72">
        <f>IF('[1]Cl Enr. st (2)'!T21=0,"",EnrlST!T21/'[1]Cl Enr. st (2)'!T21)</f>
        <v>1.1825703910947081</v>
      </c>
      <c r="U21" s="72">
        <f>IF('[1]Cl Enr. st (2)'!U21=0,"",EnrlST!U21/'[1]Cl Enr. st (2)'!U21)</f>
        <v>1.028215493771141</v>
      </c>
      <c r="V21" s="72">
        <f>IF('[1]Cl Enr. st (2)'!V21=0,"",EnrlST!V21/'[1]Cl Enr. st (2)'!V21)</f>
        <v>1.0509194255070797</v>
      </c>
      <c r="W21" s="72">
        <f>IF('[1]Cl Enr. st (2)'!W21=0,"",EnrlST!W21/'[1]Cl Enr. st (2)'!W21)</f>
        <v>1.0383953154984489</v>
      </c>
      <c r="X21" s="72">
        <f>IF('[1]Cl Enr. st (2)'!X21=0,"",EnrlST!X21/'[1]Cl Enr. st (2)'!X21)</f>
        <v>0.93665615141955838</v>
      </c>
      <c r="Y21" s="72">
        <f>IF('[1]Cl Enr. st (2)'!Y21=0,"",EnrlST!Y21/'[1]Cl Enr. st (2)'!Y21)</f>
        <v>1.0934192360791533</v>
      </c>
      <c r="Z21" s="72">
        <f>IF('[1]Cl Enr. st (2)'!Z21=0,"",EnrlST!Z21/'[1]Cl Enr. st (2)'!Z21)</f>
        <v>1.0074079202436999</v>
      </c>
      <c r="AA21" s="72">
        <f>IF('[1]Cl Enr. st (2)'!AA21=0,"",EnrlST!AA21/'[1]Cl Enr. st (2)'!AA21)</f>
        <v>1.0128987517337031</v>
      </c>
      <c r="AB21" s="72">
        <f>IF('[1]Cl Enr. st (2)'!AB21=0,"",EnrlST!AB21/'[1]Cl Enr. st (2)'!AB21)</f>
        <v>1.0977991064041039</v>
      </c>
      <c r="AC21" s="72">
        <f>IF('[1]Cl Enr. st (2)'!AC21=0,"",EnrlST!AC21/'[1]Cl Enr. st (2)'!AC21)</f>
        <v>1.05161095600996</v>
      </c>
      <c r="AD21" s="72">
        <f>IF('[1]Cl Enr. st (2)'!AD21=0,"",EnrlST!AD21/'[1]Cl Enr. st (2)'!AD21)</f>
        <v>1.1111981205951449</v>
      </c>
      <c r="AE21" s="72">
        <f>IF('[1]Cl Enr. st (2)'!AE21=0,"",EnrlST!AE21/'[1]Cl Enr. st (2)'!AE21)</f>
        <v>1.2253352011206724</v>
      </c>
      <c r="AF21" s="72">
        <f>IF('[1]Cl Enr. st (2)'!AF21=0,"",EnrlST!AF21/'[1]Cl Enr. st (2)'!AF21)</f>
        <v>1.1613073273589878</v>
      </c>
      <c r="AG21" s="72">
        <f>IF('[1]Cl Enr. st (2)'!AG21=0,"",EnrlST!AG21/'[1]Cl Enr. st (2)'!AG21)</f>
        <v>1.0139869888475836</v>
      </c>
      <c r="AH21" s="72">
        <f>IF('[1]Cl Enr. st (2)'!AH21=0,"",EnrlST!AH21/'[1]Cl Enr. st (2)'!AH21)</f>
        <v>1.1324676803918219</v>
      </c>
      <c r="AI21" s="72">
        <f>IF('[1]Cl Enr. st (2)'!AI21=0,"",EnrlST!AI21/'[1]Cl Enr. st (2)'!AI21)</f>
        <v>1.0672228050871313</v>
      </c>
      <c r="AJ21" s="72">
        <f>IF('[1]Cl Enr. st (2)'!AJ21=0,"",EnrlST!AJ21/'[1]Cl Enr. st (2)'!AJ21)</f>
        <v>1.0249665768308469</v>
      </c>
      <c r="AK21" s="72">
        <f>IF('[1]Cl Enr. st (2)'!AK21=0,"",EnrlST!AK21/'[1]Cl Enr. st (2)'!AK21)</f>
        <v>1.0695951585976629</v>
      </c>
      <c r="AL21" s="72">
        <f>IF('[1]Cl Enr. st (2)'!AL21=0,"",EnrlST!AL21/'[1]Cl Enr. st (2)'!AL21)</f>
        <v>1.0449864847470718</v>
      </c>
      <c r="AM21" s="72">
        <f>IF('[1]Cl Enr. st (2)'!AM21=0,"",EnrlST!AM21/'[1]Cl Enr. st (2)'!AM21)</f>
        <v>1.0671480144404333</v>
      </c>
      <c r="AN21" s="72">
        <f>IF('[1]Cl Enr. st (2)'!AN21=0,"",EnrlST!AN21/'[1]Cl Enr. st (2)'!AN21)</f>
        <v>0.99631396357328705</v>
      </c>
      <c r="AO21" s="72">
        <f>IF('[1]Cl Enr. st (2)'!AO21=0,"",EnrlST!AO21/'[1]Cl Enr. st (2)'!AO21)</f>
        <v>1.0349684791174152</v>
      </c>
      <c r="AP21" s="72">
        <f>IF('[1]Cl Enr. st (2)'!AP21=0,"",EnrlST!AP21/'[1]Cl Enr. st (2)'!AP21)</f>
        <v>1.1296753705010585</v>
      </c>
      <c r="AQ21" s="72">
        <f>IF('[1]Cl Enr. st (2)'!AQ21=0,"",EnrlST!AQ21/'[1]Cl Enr. st (2)'!AQ21)</f>
        <v>1.2487640449438202</v>
      </c>
      <c r="AR21" s="72">
        <f>IF('[1]Cl Enr. st (2)'!AR21=0,"",EnrlST!AR21/'[1]Cl Enr. st (2)'!AR21)</f>
        <v>1.1820517888910851</v>
      </c>
      <c r="AS21" s="72">
        <f>IF('[1]Cl Enr. st (2)'!AS21=0,"",EnrlST!AS21/'[1]Cl Enr. st (2)'!AS21)</f>
        <v>1.0987687366167023</v>
      </c>
      <c r="AT21" s="72">
        <f>IF('[1]Cl Enr. st (2)'!AT21=0,"",EnrlST!AT21/'[1]Cl Enr. st (2)'!AT21)</f>
        <v>1.1202824983447364</v>
      </c>
      <c r="AU21" s="72">
        <f>IF('[1]Cl Enr. st (2)'!AU21=0,"",EnrlST!AU21/'[1]Cl Enr. st (2)'!AU21)</f>
        <v>1.1083867784903798</v>
      </c>
      <c r="AV21" s="72">
        <f>IF('[1]Cl Enr. st (2)'!AV21=0,"",EnrlST!AV21/'[1]Cl Enr. st (2)'!AV21)</f>
        <v>1.0328105145371442</v>
      </c>
      <c r="AW21" s="72">
        <f>IF('[1]Cl Enr. st (2)'!AW21=0,"",EnrlST!AW21/'[1]Cl Enr. st (2)'!AW21)</f>
        <v>1.0749527608650011</v>
      </c>
      <c r="AX21" s="72">
        <f>IF('[1]Cl Enr. st (2)'!AX21=0,"",EnrlST!AX21/'[1]Cl Enr. st (2)'!AX21)</f>
        <v>1.0517082662091763</v>
      </c>
      <c r="AY21" s="72">
        <f>IF('[1]Cl Enr. st (2)'!AY21=0,"",EnrlST!AY21/'[1]Cl Enr. st (2)'!AY21)</f>
        <v>0.99934853420195435</v>
      </c>
      <c r="AZ21" s="72">
        <f>IF('[1]Cl Enr. st (2)'!AZ21=0,"",EnrlST!AZ21/'[1]Cl Enr. st (2)'!AZ21)</f>
        <v>1.0893582453290007</v>
      </c>
      <c r="BA21" s="72">
        <f>IF('[1]Cl Enr. st (2)'!BA21=0,"",EnrlST!BA21/'[1]Cl Enr. st (2)'!BA21)</f>
        <v>1.0394070860448301</v>
      </c>
      <c r="BB21" s="72">
        <f>IF('[1]Cl Enr. st (2)'!BB21=0,"",EnrlST!BB21/'[1]Cl Enr. st (2)'!BB21)</f>
        <v>1.1484716157205239</v>
      </c>
      <c r="BC21" s="72">
        <f>IF('[1]Cl Enr. st (2)'!BC21=0,"",EnrlST!BC21/'[1]Cl Enr. st (2)'!BC21)</f>
        <v>1.1761612620508326</v>
      </c>
      <c r="BD21" s="72">
        <f>IF('[1]Cl Enr. st (2)'!BD21=0,"",EnrlST!BD21/'[1]Cl Enr. st (2)'!BD21)</f>
        <v>1.1610337972166997</v>
      </c>
      <c r="BE21" s="72">
        <f>IF('[1]Cl Enr. st (2)'!BE21=0,"",EnrlST!BE21/'[1]Cl Enr. st (2)'!BE21)</f>
        <v>1.0697834307322103</v>
      </c>
      <c r="BF21" s="72">
        <f>IF('[1]Cl Enr. st (2)'!BF21=0,"",EnrlST!BF21/'[1]Cl Enr. st (2)'!BF21)</f>
        <v>1.1311129848229342</v>
      </c>
      <c r="BG21" s="72">
        <f>IF('[1]Cl Enr. st (2)'!BG21=0,"",EnrlST!BG21/'[1]Cl Enr. st (2)'!BG21)</f>
        <v>1.0973300511266806</v>
      </c>
      <c r="BH21" s="72">
        <f>IF('[1]Cl Enr. st (2)'!BH21=0,"",EnrlST!BH21/'[1]Cl Enr. st (2)'!BH21)</f>
        <v>1.0338030508568423</v>
      </c>
      <c r="BI21" s="72">
        <f>IF('[1]Cl Enr. st (2)'!BI21=0,"",EnrlST!BI21/'[1]Cl Enr. st (2)'!BI21)</f>
        <v>1.0764647129593898</v>
      </c>
      <c r="BJ21" s="72">
        <f>IF('[1]Cl Enr. st (2)'!BJ21=0,"",EnrlST!BJ21/'[1]Cl Enr. st (2)'!BJ21)</f>
        <v>1.0529345596506319</v>
      </c>
      <c r="BK21" s="57">
        <f t="shared" si="0"/>
        <v>2.1158257546752117</v>
      </c>
      <c r="BL21" s="57">
        <f t="shared" si="0"/>
        <v>2.1415150800415139</v>
      </c>
      <c r="BM21" s="57">
        <f t="shared" si="1"/>
        <v>4.2573408347167252</v>
      </c>
    </row>
    <row r="22" spans="1:65" s="58" customFormat="1" ht="18.75" customHeight="1" x14ac:dyDescent="0.25">
      <c r="A22" s="35">
        <v>17</v>
      </c>
      <c r="B22" s="36" t="s">
        <v>30</v>
      </c>
      <c r="C22" s="72">
        <f>IF('[1]Cl Enr. st (2)'!C22=0,"",EnrlST!C22/'[1]Cl Enr. st (2)'!C22)</f>
        <v>1.0003426804905435</v>
      </c>
      <c r="D22" s="72">
        <f>IF('[1]Cl Enr. st (2)'!D22=0,"",EnrlST!D22/'[1]Cl Enr. st (2)'!D22)</f>
        <v>1.0003782625141848</v>
      </c>
      <c r="E22" s="72">
        <f>IF('[1]Cl Enr. st (2)'!E22=0,"",EnrlST!E22/'[1]Cl Enr. st (2)'!E22)</f>
        <v>1.000360319287009</v>
      </c>
      <c r="F22" s="72">
        <f>IF('[1]Cl Enr. st (2)'!F22=0,"",EnrlST!F22/'[1]Cl Enr. st (2)'!F22)</f>
        <v>1.0488955435342606</v>
      </c>
      <c r="G22" s="72">
        <f>IF('[1]Cl Enr. st (2)'!G22=0,"",EnrlST!G22/'[1]Cl Enr. st (2)'!G22)</f>
        <v>1.0312278912124253</v>
      </c>
      <c r="H22" s="72">
        <f>IF('[1]Cl Enr. st (2)'!H22=0,"",EnrlST!H22/'[1]Cl Enr. st (2)'!H22)</f>
        <v>1.0401575379808123</v>
      </c>
      <c r="I22" s="72">
        <f>IF('[1]Cl Enr. st (2)'!I22=0,"",EnrlST!I22/'[1]Cl Enr. st (2)'!I22)</f>
        <v>1.0089805421586562</v>
      </c>
      <c r="J22" s="72">
        <f>IF('[1]Cl Enr. st (2)'!J22=0,"",EnrlST!J22/'[1]Cl Enr. st (2)'!J22)</f>
        <v>1.0139945111348543</v>
      </c>
      <c r="K22" s="72">
        <f>IF('[1]Cl Enr. st (2)'!K22=0,"",EnrlST!K22/'[1]Cl Enr. st (2)'!K22)</f>
        <v>1.0114778217181255</v>
      </c>
      <c r="L22" s="72">
        <f>IF('[1]Cl Enr. st (2)'!L22=0,"",EnrlST!L22/'[1]Cl Enr. st (2)'!L22)</f>
        <v>1.0123056838237072</v>
      </c>
      <c r="M22" s="72">
        <f>IF('[1]Cl Enr. st (2)'!M22=0,"",EnrlST!M22/'[1]Cl Enr. st (2)'!M22)</f>
        <v>0.97871884596157965</v>
      </c>
      <c r="N22" s="72">
        <f>IF('[1]Cl Enr. st (2)'!N22=0,"",EnrlST!N22/'[1]Cl Enr. st (2)'!N22)</f>
        <v>0.99538214268579384</v>
      </c>
      <c r="O22" s="72">
        <f>IF('[1]Cl Enr. st (2)'!O22=0,"",EnrlST!O22/'[1]Cl Enr. st (2)'!O22)</f>
        <v>1.0309692671394799</v>
      </c>
      <c r="P22" s="72">
        <f>IF('[1]Cl Enr. st (2)'!P22=0,"",EnrlST!P22/'[1]Cl Enr. st (2)'!P22)</f>
        <v>1.0249615756816759</v>
      </c>
      <c r="Q22" s="72">
        <f>IF('[1]Cl Enr. st (2)'!Q22=0,"",EnrlST!Q22/'[1]Cl Enr. st (2)'!Q22)</f>
        <v>1.0279090671847362</v>
      </c>
      <c r="R22" s="72">
        <f>IF('[1]Cl Enr. st (2)'!R22=0,"",EnrlST!R22/'[1]Cl Enr. st (2)'!R22)</f>
        <v>1.0580758764206819</v>
      </c>
      <c r="S22" s="72">
        <f>IF('[1]Cl Enr. st (2)'!S22=0,"",EnrlST!S22/'[1]Cl Enr. st (2)'!S22)</f>
        <v>1.0227114917254947</v>
      </c>
      <c r="T22" s="72">
        <f>IF('[1]Cl Enr. st (2)'!T22=0,"",EnrlST!T22/'[1]Cl Enr. st (2)'!T22)</f>
        <v>1.0394990805331388</v>
      </c>
      <c r="U22" s="72">
        <f>IF('[1]Cl Enr. st (2)'!U22=0,"",EnrlST!U22/'[1]Cl Enr. st (2)'!U22)</f>
        <v>1.0315710764629318</v>
      </c>
      <c r="V22" s="72">
        <f>IF('[1]Cl Enr. st (2)'!V22=0,"",EnrlST!V22/'[1]Cl Enr. st (2)'!V22)</f>
        <v>1.0151394747955444</v>
      </c>
      <c r="W22" s="72">
        <f>IF('[1]Cl Enr. st (2)'!W22=0,"",EnrlST!W22/'[1]Cl Enr. st (2)'!W22)</f>
        <v>1.0232882325069299</v>
      </c>
      <c r="X22" s="72">
        <f>IF('[1]Cl Enr. st (2)'!X22=0,"",EnrlST!X22/'[1]Cl Enr. st (2)'!X22)</f>
        <v>1.0597459620511211</v>
      </c>
      <c r="Y22" s="72">
        <f>IF('[1]Cl Enr. st (2)'!Y22=0,"",EnrlST!Y22/'[1]Cl Enr. st (2)'!Y22)</f>
        <v>1.0467586206896551</v>
      </c>
      <c r="Z22" s="72">
        <f>IF('[1]Cl Enr. st (2)'!Z22=0,"",EnrlST!Z22/'[1]Cl Enr. st (2)'!Z22)</f>
        <v>1.0528362809128935</v>
      </c>
      <c r="AA22" s="72">
        <f>IF('[1]Cl Enr. st (2)'!AA22=0,"",EnrlST!AA22/'[1]Cl Enr. st (2)'!AA22)</f>
        <v>1.0243085035077528</v>
      </c>
      <c r="AB22" s="72">
        <f>IF('[1]Cl Enr. st (2)'!AB22=0,"",EnrlST!AB22/'[1]Cl Enr. st (2)'!AB22)</f>
        <v>1.0216834220382416</v>
      </c>
      <c r="AC22" s="72">
        <f>IF('[1]Cl Enr. st (2)'!AC22=0,"",EnrlST!AC22/'[1]Cl Enr. st (2)'!AC22)</f>
        <v>1.0229138739946382</v>
      </c>
      <c r="AD22" s="72">
        <f>IF('[1]Cl Enr. st (2)'!AD22=0,"",EnrlST!AD22/'[1]Cl Enr. st (2)'!AD22)</f>
        <v>0.94496906545099313</v>
      </c>
      <c r="AE22" s="72">
        <f>IF('[1]Cl Enr. st (2)'!AE22=0,"",EnrlST!AE22/'[1]Cl Enr. st (2)'!AE22)</f>
        <v>0.93209328151027204</v>
      </c>
      <c r="AF22" s="72">
        <f>IF('[1]Cl Enr. st (2)'!AF22=0,"",EnrlST!AF22/'[1]Cl Enr. st (2)'!AF22)</f>
        <v>0.93801888206204109</v>
      </c>
      <c r="AG22" s="72">
        <f>IF('[1]Cl Enr. st (2)'!AG22=0,"",EnrlST!AG22/'[1]Cl Enr. st (2)'!AG22)</f>
        <v>1.0193384143448974</v>
      </c>
      <c r="AH22" s="72">
        <f>IF('[1]Cl Enr. st (2)'!AH22=0,"",EnrlST!AH22/'[1]Cl Enr. st (2)'!AH22)</f>
        <v>1.0094369602763384</v>
      </c>
      <c r="AI22" s="72">
        <f>IF('[1]Cl Enr. st (2)'!AI22=0,"",EnrlST!AI22/'[1]Cl Enr. st (2)'!AI22)</f>
        <v>1.0140542852297278</v>
      </c>
      <c r="AJ22" s="72">
        <f>IF('[1]Cl Enr. st (2)'!AJ22=0,"",EnrlST!AJ22/'[1]Cl Enr. st (2)'!AJ22)</f>
        <v>1.0288071283619631</v>
      </c>
      <c r="AK22" s="72">
        <f>IF('[1]Cl Enr. st (2)'!AK22=0,"",EnrlST!AK22/'[1]Cl Enr. st (2)'!AK22)</f>
        <v>1.0137289213039229</v>
      </c>
      <c r="AL22" s="72">
        <f>IF('[1]Cl Enr. st (2)'!AL22=0,"",EnrlST!AL22/'[1]Cl Enr. st (2)'!AL22)</f>
        <v>1.0211008052542403</v>
      </c>
      <c r="AM22" s="72">
        <f>IF('[1]Cl Enr. st (2)'!AM22=0,"",EnrlST!AM22/'[1]Cl Enr. st (2)'!AM22)</f>
        <v>1.0013945920818161</v>
      </c>
      <c r="AN22" s="72">
        <f>IF('[1]Cl Enr. st (2)'!AN22=0,"",EnrlST!AN22/'[1]Cl Enr. st (2)'!AN22)</f>
        <v>0.9395915108775198</v>
      </c>
      <c r="AO22" s="72">
        <f>IF('[1]Cl Enr. st (2)'!AO22=0,"",EnrlST!AO22/'[1]Cl Enr. st (2)'!AO22)</f>
        <v>0.96814374686806504</v>
      </c>
      <c r="AP22" s="72">
        <f>IF('[1]Cl Enr. st (2)'!AP22=0,"",EnrlST!AP22/'[1]Cl Enr. st (2)'!AP22)</f>
        <v>1.024174293672901</v>
      </c>
      <c r="AQ22" s="72">
        <f>IF('[1]Cl Enr. st (2)'!AQ22=0,"",EnrlST!AQ22/'[1]Cl Enr. st (2)'!AQ22)</f>
        <v>1.006288766368022</v>
      </c>
      <c r="AR22" s="72">
        <f>IF('[1]Cl Enr. st (2)'!AR22=0,"",EnrlST!AR22/'[1]Cl Enr. st (2)'!AR22)</f>
        <v>1.0145891043397968</v>
      </c>
      <c r="AS22" s="72">
        <f>IF('[1]Cl Enr. st (2)'!AS22=0,"",EnrlST!AS22/'[1]Cl Enr. st (2)'!AS22)</f>
        <v>1.0113680909447276</v>
      </c>
      <c r="AT22" s="72">
        <f>IF('[1]Cl Enr. st (2)'!AT22=0,"",EnrlST!AT22/'[1]Cl Enr. st (2)'!AT22)</f>
        <v>0.96865497954127411</v>
      </c>
      <c r="AU22" s="72">
        <f>IF('[1]Cl Enr. st (2)'!AU22=0,"",EnrlST!AU22/'[1]Cl Enr. st (2)'!AU22)</f>
        <v>0.9884269526997056</v>
      </c>
      <c r="AV22" s="72">
        <f>IF('[1]Cl Enr. st (2)'!AV22=0,"",EnrlST!AV22/'[1]Cl Enr. st (2)'!AV22)</f>
        <v>1.0274851001304255</v>
      </c>
      <c r="AW22" s="72">
        <f>IF('[1]Cl Enr. st (2)'!AW22=0,"",EnrlST!AW22/'[1]Cl Enr. st (2)'!AW22)</f>
        <v>1.0099676411899772</v>
      </c>
      <c r="AX22" s="72">
        <f>IF('[1]Cl Enr. st (2)'!AX22=0,"",EnrlST!AX22/'[1]Cl Enr. st (2)'!AX22)</f>
        <v>1.0184957755172901</v>
      </c>
      <c r="AY22" s="72">
        <f>IF('[1]Cl Enr. st (2)'!AY22=0,"",EnrlST!AY22/'[1]Cl Enr. st (2)'!AY22)</f>
        <v>1.5368746776689015</v>
      </c>
      <c r="AZ22" s="72">
        <f>IF('[1]Cl Enr. st (2)'!AZ22=0,"",EnrlST!AZ22/'[1]Cl Enr. st (2)'!AZ22)</f>
        <v>1.2750525578135949</v>
      </c>
      <c r="BA22" s="72">
        <f>IF('[1]Cl Enr. st (2)'!BA22=0,"",EnrlST!BA22/'[1]Cl Enr. st (2)'!BA22)</f>
        <v>1.3809722511996663</v>
      </c>
      <c r="BB22" s="72">
        <f>IF('[1]Cl Enr. st (2)'!BB22=0,"",EnrlST!BB22/'[1]Cl Enr. st (2)'!BB22)</f>
        <v>1.2181333333333333</v>
      </c>
      <c r="BC22" s="72">
        <f>IF('[1]Cl Enr. st (2)'!BC22=0,"",EnrlST!BC22/'[1]Cl Enr. st (2)'!BC22)</f>
        <v>1.0031512605042017</v>
      </c>
      <c r="BD22" s="72">
        <f>IF('[1]Cl Enr. st (2)'!BD22=0,"",EnrlST!BD22/'[1]Cl Enr. st (2)'!BD22)</f>
        <v>1.0883534136546185</v>
      </c>
      <c r="BE22" s="72">
        <f>IF('[1]Cl Enr. st (2)'!BE22=0,"",EnrlST!BE22/'[1]Cl Enr. st (2)'!BE22)</f>
        <v>1.3801782905086524</v>
      </c>
      <c r="BF22" s="72">
        <f>IF('[1]Cl Enr. st (2)'!BF22=0,"",EnrlST!BF22/'[1]Cl Enr. st (2)'!BF22)</f>
        <v>1.1390542907180385</v>
      </c>
      <c r="BG22" s="72">
        <f>IF('[1]Cl Enr. st (2)'!BG22=0,"",EnrlST!BG22/'[1]Cl Enr. st (2)'!BG22)</f>
        <v>1.2356152876942461</v>
      </c>
      <c r="BH22" s="72">
        <f>IF('[1]Cl Enr. st (2)'!BH22=0,"",EnrlST!BH22/'[1]Cl Enr. st (2)'!BH22)</f>
        <v>1.031871496629917</v>
      </c>
      <c r="BI22" s="72">
        <f>IF('[1]Cl Enr. st (2)'!BI22=0,"",EnrlST!BI22/'[1]Cl Enr. st (2)'!BI22)</f>
        <v>1.0122359921586248</v>
      </c>
      <c r="BJ22" s="72">
        <f>IF('[1]Cl Enr. st (2)'!BJ22=0,"",EnrlST!BJ22/'[1]Cl Enr. st (2)'!BJ22)</f>
        <v>1.0217696940526779</v>
      </c>
      <c r="BK22" s="57">
        <f t="shared" si="0"/>
        <v>2.0322141771204603</v>
      </c>
      <c r="BL22" s="57">
        <f t="shared" si="0"/>
        <v>2.0126142546728096</v>
      </c>
      <c r="BM22" s="57">
        <f t="shared" si="1"/>
        <v>4.0448284317932703</v>
      </c>
    </row>
    <row r="23" spans="1:65" s="58" customFormat="1" ht="18.75" customHeight="1" x14ac:dyDescent="0.25">
      <c r="A23" s="35">
        <v>18</v>
      </c>
      <c r="B23" s="36" t="s">
        <v>31</v>
      </c>
      <c r="C23" s="72">
        <f>IF('[1]Cl Enr. st (2)'!C23=0,"",EnrlST!C23/'[1]Cl Enr. st (2)'!C23)</f>
        <v>1.0057160512899737</v>
      </c>
      <c r="D23" s="72">
        <f>IF('[1]Cl Enr. st (2)'!D23=0,"",EnrlST!D23/'[1]Cl Enr. st (2)'!D23)</f>
        <v>1.0425925925925925</v>
      </c>
      <c r="E23" s="72">
        <f>IF('[1]Cl Enr. st (2)'!E23=0,"",EnrlST!E23/'[1]Cl Enr. st (2)'!E23)</f>
        <v>1.0233626037219044</v>
      </c>
      <c r="F23" s="72">
        <f>IF('[1]Cl Enr. st (2)'!F23=0,"",EnrlST!F23/'[1]Cl Enr. st (2)'!F23)</f>
        <v>1.0328277788864497</v>
      </c>
      <c r="G23" s="72">
        <f>IF('[1]Cl Enr. st (2)'!G23=0,"",EnrlST!G23/'[1]Cl Enr. st (2)'!G23)</f>
        <v>1.0323857700555341</v>
      </c>
      <c r="H23" s="72">
        <f>IF('[1]Cl Enr. st (2)'!H23=0,"",EnrlST!H23/'[1]Cl Enr. st (2)'!H23)</f>
        <v>1.0326175093510501</v>
      </c>
      <c r="I23" s="72">
        <f>IF('[1]Cl Enr. st (2)'!I23=0,"",EnrlST!I23/'[1]Cl Enr. st (2)'!I23)</f>
        <v>1.0713617533074971</v>
      </c>
      <c r="J23" s="72">
        <f>IF('[1]Cl Enr. st (2)'!J23=0,"",EnrlST!J23/'[1]Cl Enr. st (2)'!J23)</f>
        <v>1.0775937866354044</v>
      </c>
      <c r="K23" s="72">
        <f>IF('[1]Cl Enr. st (2)'!K23=0,"",EnrlST!K23/'[1]Cl Enr. st (2)'!K23)</f>
        <v>1.0743342419794506</v>
      </c>
      <c r="L23" s="72">
        <f>IF('[1]Cl Enr. st (2)'!L23=0,"",EnrlST!L23/'[1]Cl Enr. st (2)'!L23)</f>
        <v>1.0780035650623887</v>
      </c>
      <c r="M23" s="72">
        <f>IF('[1]Cl Enr. st (2)'!M23=0,"",EnrlST!M23/'[1]Cl Enr. st (2)'!M23)</f>
        <v>1.0810810810810811</v>
      </c>
      <c r="N23" s="72">
        <f>IF('[1]Cl Enr. st (2)'!N23=0,"",EnrlST!N23/'[1]Cl Enr. st (2)'!N23)</f>
        <v>1.07947438951757</v>
      </c>
      <c r="O23" s="72">
        <f>IF('[1]Cl Enr. st (2)'!O23=0,"",EnrlST!O23/'[1]Cl Enr. st (2)'!O23)</f>
        <v>1.1457074261114331</v>
      </c>
      <c r="P23" s="72">
        <f>IF('[1]Cl Enr. st (2)'!P23=0,"",EnrlST!P23/'[1]Cl Enr. st (2)'!P23)</f>
        <v>1.1799945290416705</v>
      </c>
      <c r="Q23" s="72">
        <f>IF('[1]Cl Enr. st (2)'!Q23=0,"",EnrlST!Q23/'[1]Cl Enr. st (2)'!Q23)</f>
        <v>1.1620237785298968</v>
      </c>
      <c r="R23" s="72">
        <f>IF('[1]Cl Enr. st (2)'!R23=0,"",EnrlST!R23/'[1]Cl Enr. st (2)'!R23)</f>
        <v>0.99507224588657817</v>
      </c>
      <c r="S23" s="72">
        <f>IF('[1]Cl Enr. st (2)'!S23=0,"",EnrlST!S23/'[1]Cl Enr. st (2)'!S23)</f>
        <v>1.0084002584694913</v>
      </c>
      <c r="T23" s="72">
        <f>IF('[1]Cl Enr. st (2)'!T23=0,"",EnrlST!T23/'[1]Cl Enr. st (2)'!T23)</f>
        <v>1.0014031395246865</v>
      </c>
      <c r="U23" s="72">
        <f>IF('[1]Cl Enr. st (2)'!U23=0,"",EnrlST!U23/'[1]Cl Enr. st (2)'!U23)</f>
        <v>1.0618577859263618</v>
      </c>
      <c r="V23" s="72">
        <f>IF('[1]Cl Enr. st (2)'!V23=0,"",EnrlST!V23/'[1]Cl Enr. st (2)'!V23)</f>
        <v>1.0715166832144898</v>
      </c>
      <c r="W23" s="72">
        <f>IF('[1]Cl Enr. st (2)'!W23=0,"",EnrlST!W23/'[1]Cl Enr. st (2)'!W23)</f>
        <v>1.0664583945371557</v>
      </c>
      <c r="X23" s="72">
        <f>IF('[1]Cl Enr. st (2)'!X23=0,"",EnrlST!X23/'[1]Cl Enr. st (2)'!X23)</f>
        <v>1.0381706557522912</v>
      </c>
      <c r="Y23" s="72">
        <f>IF('[1]Cl Enr. st (2)'!Y23=0,"",EnrlST!Y23/'[1]Cl Enr. st (2)'!Y23)</f>
        <v>1.0532148562300319</v>
      </c>
      <c r="Z23" s="72">
        <f>IF('[1]Cl Enr. st (2)'!Z23=0,"",EnrlST!Z23/'[1]Cl Enr. st (2)'!Z23)</f>
        <v>1.0452599388379205</v>
      </c>
      <c r="AA23" s="72">
        <f>IF('[1]Cl Enr. st (2)'!AA23=0,"",EnrlST!AA23/'[1]Cl Enr. st (2)'!AA23)</f>
        <v>1.0494752623688155</v>
      </c>
      <c r="AB23" s="72">
        <f>IF('[1]Cl Enr. st (2)'!AB23=0,"",EnrlST!AB23/'[1]Cl Enr. st (2)'!AB23)</f>
        <v>1.0460579243765085</v>
      </c>
      <c r="AC23" s="72">
        <f>IF('[1]Cl Enr. st (2)'!AC23=0,"",EnrlST!AC23/'[1]Cl Enr. st (2)'!AC23)</f>
        <v>1.0478269305393868</v>
      </c>
      <c r="AD23" s="72">
        <f>IF('[1]Cl Enr. st (2)'!AD23=0,"",EnrlST!AD23/'[1]Cl Enr. st (2)'!AD23)</f>
        <v>1.1389885807504079</v>
      </c>
      <c r="AE23" s="72">
        <f>IF('[1]Cl Enr. st (2)'!AE23=0,"",EnrlST!AE23/'[1]Cl Enr. st (2)'!AE23)</f>
        <v>1.1170392002695722</v>
      </c>
      <c r="AF23" s="72">
        <f>IF('[1]Cl Enr. st (2)'!AF23=0,"",EnrlST!AF23/'[1]Cl Enr. st (2)'!AF23)</f>
        <v>1.1281909603271079</v>
      </c>
      <c r="AG23" s="72">
        <f>IF('[1]Cl Enr. st (2)'!AG23=0,"",EnrlST!AG23/'[1]Cl Enr. st (2)'!AG23)</f>
        <v>1.0718510898218994</v>
      </c>
      <c r="AH23" s="72">
        <f>IF('[1]Cl Enr. st (2)'!AH23=0,"",EnrlST!AH23/'[1]Cl Enr. st (2)'!AH23)</f>
        <v>1.0704361985933548</v>
      </c>
      <c r="AI23" s="72">
        <f>IF('[1]Cl Enr. st (2)'!AI23=0,"",EnrlST!AI23/'[1]Cl Enr. st (2)'!AI23)</f>
        <v>1.0711701045540196</v>
      </c>
      <c r="AJ23" s="72">
        <f>IF('[1]Cl Enr. st (2)'!AJ23=0,"",EnrlST!AJ23/'[1]Cl Enr. st (2)'!AJ23)</f>
        <v>1.0648412081425815</v>
      </c>
      <c r="AK23" s="72">
        <f>IF('[1]Cl Enr. st (2)'!AK23=0,"",EnrlST!AK23/'[1]Cl Enr. st (2)'!AK23)</f>
        <v>1.0711895696319373</v>
      </c>
      <c r="AL23" s="72">
        <f>IF('[1]Cl Enr. st (2)'!AL23=0,"",EnrlST!AL23/'[1]Cl Enr. st (2)'!AL23)</f>
        <v>1.0678745050869543</v>
      </c>
      <c r="AM23" s="72">
        <f>IF('[1]Cl Enr. st (2)'!AM23=0,"",EnrlST!AM23/'[1]Cl Enr. st (2)'!AM23)</f>
        <v>1.1532666757978358</v>
      </c>
      <c r="AN23" s="72">
        <f>IF('[1]Cl Enr. st (2)'!AN23=0,"",EnrlST!AN23/'[1]Cl Enr. st (2)'!AN23)</f>
        <v>1.1647742633144094</v>
      </c>
      <c r="AO23" s="72">
        <f>IF('[1]Cl Enr. st (2)'!AO23=0,"",EnrlST!AO23/'[1]Cl Enr. st (2)'!AO23)</f>
        <v>1.1590584393496157</v>
      </c>
      <c r="AP23" s="72">
        <f>IF('[1]Cl Enr. st (2)'!AP23=0,"",EnrlST!AP23/'[1]Cl Enr. st (2)'!AP23)</f>
        <v>0.9121096323626301</v>
      </c>
      <c r="AQ23" s="72">
        <f>IF('[1]Cl Enr. st (2)'!AQ23=0,"",EnrlST!AQ23/'[1]Cl Enr. st (2)'!AQ23)</f>
        <v>0.93140223831468072</v>
      </c>
      <c r="AR23" s="72">
        <f>IF('[1]Cl Enr. st (2)'!AR23=0,"",EnrlST!AR23/'[1]Cl Enr. st (2)'!AR23)</f>
        <v>0.92175974710221287</v>
      </c>
      <c r="AS23" s="72">
        <f>IF('[1]Cl Enr. st (2)'!AS23=0,"",EnrlST!AS23/'[1]Cl Enr. st (2)'!AS23)</f>
        <v>1.0303559435862994</v>
      </c>
      <c r="AT23" s="72">
        <f>IF('[1]Cl Enr. st (2)'!AT23=0,"",EnrlST!AT23/'[1]Cl Enr. st (2)'!AT23)</f>
        <v>1.0465550590275461</v>
      </c>
      <c r="AU23" s="72">
        <f>IF('[1]Cl Enr. st (2)'!AU23=0,"",EnrlST!AU23/'[1]Cl Enr. st (2)'!AU23)</f>
        <v>1.0384834186661311</v>
      </c>
      <c r="AV23" s="72">
        <f>IF('[1]Cl Enr. st (2)'!AV23=0,"",EnrlST!AV23/'[1]Cl Enr. st (2)'!AV23)</f>
        <v>1.0605292107185744</v>
      </c>
      <c r="AW23" s="72">
        <f>IF('[1]Cl Enr. st (2)'!AW23=0,"",EnrlST!AW23/'[1]Cl Enr. st (2)'!AW23)</f>
        <v>1.0678419287591769</v>
      </c>
      <c r="AX23" s="72">
        <f>IF('[1]Cl Enr. st (2)'!AX23=0,"",EnrlST!AX23/'[1]Cl Enr. st (2)'!AX23)</f>
        <v>1.0640460653929813</v>
      </c>
      <c r="AY23" s="72">
        <f>IF('[1]Cl Enr. st (2)'!AY23=0,"",EnrlST!AY23/'[1]Cl Enr. st (2)'!AY23)</f>
        <v>1.1534365924491772</v>
      </c>
      <c r="AZ23" s="72">
        <f>IF('[1]Cl Enr. st (2)'!AZ23=0,"",EnrlST!AZ23/'[1]Cl Enr. st (2)'!AZ23)</f>
        <v>1.1734642497482377</v>
      </c>
      <c r="BA23" s="72">
        <f>IF('[1]Cl Enr. st (2)'!BA23=0,"",EnrlST!BA23/'[1]Cl Enr. st (2)'!BA23)</f>
        <v>1.1632527147087859</v>
      </c>
      <c r="BB23" s="72">
        <f>IF('[1]Cl Enr. st (2)'!BB23=0,"",EnrlST!BB23/'[1]Cl Enr. st (2)'!BB23)</f>
        <v>0.99884898710865566</v>
      </c>
      <c r="BC23" s="72">
        <f>IF('[1]Cl Enr. st (2)'!BC23=0,"",EnrlST!BC23/'[1]Cl Enr. st (2)'!BC23)</f>
        <v>1.0239099859353025</v>
      </c>
      <c r="BD23" s="72">
        <f>IF('[1]Cl Enr. st (2)'!BD23=0,"",EnrlST!BD23/'[1]Cl Enr. st (2)'!BD23)</f>
        <v>1.0112659698025552</v>
      </c>
      <c r="BE23" s="72">
        <f>IF('[1]Cl Enr. st (2)'!BE23=0,"",EnrlST!BE23/'[1]Cl Enr. st (2)'!BE23)</f>
        <v>1.07420953279849</v>
      </c>
      <c r="BF23" s="72">
        <f>IF('[1]Cl Enr. st (2)'!BF23=0,"",EnrlST!BF23/'[1]Cl Enr. st (2)'!BF23)</f>
        <v>1.0960184510803592</v>
      </c>
      <c r="BG23" s="72">
        <f>IF('[1]Cl Enr. st (2)'!BG23=0,"",EnrlST!BG23/'[1]Cl Enr. st (2)'!BG23)</f>
        <v>1.0849587172430297</v>
      </c>
      <c r="BH23" s="72">
        <f>IF('[1]Cl Enr. st (2)'!BH23=0,"",EnrlST!BH23/'[1]Cl Enr. st (2)'!BH23)</f>
        <v>1.0614382364239294</v>
      </c>
      <c r="BI23" s="72">
        <f>IF('[1]Cl Enr. st (2)'!BI23=0,"",EnrlST!BI23/'[1]Cl Enr. st (2)'!BI23)</f>
        <v>1.069799608663383</v>
      </c>
      <c r="BJ23" s="72">
        <f>IF('[1]Cl Enr. st (2)'!BJ23=0,"",EnrlST!BJ23/'[1]Cl Enr. st (2)'!BJ23)</f>
        <v>1.0654662024077002</v>
      </c>
      <c r="BK23" s="57">
        <f t="shared" si="0"/>
        <v>2.0671542877139029</v>
      </c>
      <c r="BL23" s="57">
        <f t="shared" si="0"/>
        <v>2.1123922012559753</v>
      </c>
      <c r="BM23" s="57">
        <f t="shared" si="1"/>
        <v>4.1795464889698781</v>
      </c>
    </row>
    <row r="24" spans="1:65" s="58" customFormat="1" ht="18.75" customHeight="1" x14ac:dyDescent="0.25">
      <c r="A24" s="35">
        <v>19</v>
      </c>
      <c r="B24" s="36" t="s">
        <v>55</v>
      </c>
      <c r="C24" s="72">
        <f>IF('[1]Cl Enr. st (2)'!C24=0,"",EnrlST!C24/'[1]Cl Enr. st (2)'!C24)</f>
        <v>1</v>
      </c>
      <c r="D24" s="72">
        <f>IF('[1]Cl Enr. st (2)'!D24=0,"",EnrlST!D24/'[1]Cl Enr. st (2)'!D24)</f>
        <v>1</v>
      </c>
      <c r="E24" s="72">
        <f>IF('[1]Cl Enr. st (2)'!E24=0,"",EnrlST!E24/'[1]Cl Enr. st (2)'!E24)</f>
        <v>1</v>
      </c>
      <c r="F24" s="72">
        <f>IF('[1]Cl Enr. st (2)'!F24=0,"",EnrlST!F24/'[1]Cl Enr. st (2)'!F24)</f>
        <v>1</v>
      </c>
      <c r="G24" s="72">
        <f>IF('[1]Cl Enr. st (2)'!G24=0,"",EnrlST!G24/'[1]Cl Enr. st (2)'!G24)</f>
        <v>1</v>
      </c>
      <c r="H24" s="72">
        <f>IF('[1]Cl Enr. st (2)'!H24=0,"",EnrlST!H24/'[1]Cl Enr. st (2)'!H24)</f>
        <v>1</v>
      </c>
      <c r="I24" s="72">
        <f>IF('[1]Cl Enr. st (2)'!I24=0,"",EnrlST!I24/'[1]Cl Enr. st (2)'!I24)</f>
        <v>1</v>
      </c>
      <c r="J24" s="72">
        <f>IF('[1]Cl Enr. st (2)'!J24=0,"",EnrlST!J24/'[1]Cl Enr. st (2)'!J24)</f>
        <v>1</v>
      </c>
      <c r="K24" s="72">
        <f>IF('[1]Cl Enr. st (2)'!K24=0,"",EnrlST!K24/'[1]Cl Enr. st (2)'!K24)</f>
        <v>1</v>
      </c>
      <c r="L24" s="72">
        <f>IF('[1]Cl Enr. st (2)'!L24=0,"",EnrlST!L24/'[1]Cl Enr. st (2)'!L24)</f>
        <v>1</v>
      </c>
      <c r="M24" s="72">
        <f>IF('[1]Cl Enr. st (2)'!M24=0,"",EnrlST!M24/'[1]Cl Enr. st (2)'!M24)</f>
        <v>1</v>
      </c>
      <c r="N24" s="72">
        <f>IF('[1]Cl Enr. st (2)'!N24=0,"",EnrlST!N24/'[1]Cl Enr. st (2)'!N24)</f>
        <v>1</v>
      </c>
      <c r="O24" s="72">
        <f>IF('[1]Cl Enr. st (2)'!O24=0,"",EnrlST!O24/'[1]Cl Enr. st (2)'!O24)</f>
        <v>1</v>
      </c>
      <c r="P24" s="72">
        <f>IF('[1]Cl Enr. st (2)'!P24=0,"",EnrlST!P24/'[1]Cl Enr. st (2)'!P24)</f>
        <v>1</v>
      </c>
      <c r="Q24" s="72">
        <f>IF('[1]Cl Enr. st (2)'!Q24=0,"",EnrlST!Q24/'[1]Cl Enr. st (2)'!Q24)</f>
        <v>1</v>
      </c>
      <c r="R24" s="72">
        <f>IF('[1]Cl Enr. st (2)'!R24=0,"",EnrlST!R24/'[1]Cl Enr. st (2)'!R24)</f>
        <v>1</v>
      </c>
      <c r="S24" s="72">
        <f>IF('[1]Cl Enr. st (2)'!S24=0,"",EnrlST!S24/'[1]Cl Enr. st (2)'!S24)</f>
        <v>1</v>
      </c>
      <c r="T24" s="72">
        <f>IF('[1]Cl Enr. st (2)'!T24=0,"",EnrlST!T24/'[1]Cl Enr. st (2)'!T24)</f>
        <v>1</v>
      </c>
      <c r="U24" s="72">
        <f>IF('[1]Cl Enr. st (2)'!U24=0,"",EnrlST!U24/'[1]Cl Enr. st (2)'!U24)</f>
        <v>1</v>
      </c>
      <c r="V24" s="72">
        <f>IF('[1]Cl Enr. st (2)'!V24=0,"",EnrlST!V24/'[1]Cl Enr. st (2)'!V24)</f>
        <v>1</v>
      </c>
      <c r="W24" s="72">
        <f>IF('[1]Cl Enr. st (2)'!W24=0,"",EnrlST!W24/'[1]Cl Enr. st (2)'!W24)</f>
        <v>1</v>
      </c>
      <c r="X24" s="72">
        <f>IF('[1]Cl Enr. st (2)'!X24=0,"",EnrlST!X24/'[1]Cl Enr. st (2)'!X24)</f>
        <v>1</v>
      </c>
      <c r="Y24" s="72">
        <f>IF('[1]Cl Enr. st (2)'!Y24=0,"",EnrlST!Y24/'[1]Cl Enr. st (2)'!Y24)</f>
        <v>1</v>
      </c>
      <c r="Z24" s="72">
        <f>IF('[1]Cl Enr. st (2)'!Z24=0,"",EnrlST!Z24/'[1]Cl Enr. st (2)'!Z24)</f>
        <v>1</v>
      </c>
      <c r="AA24" s="72">
        <f>IF('[1]Cl Enr. st (2)'!AA24=0,"",EnrlST!AA24/'[1]Cl Enr. st (2)'!AA24)</f>
        <v>1</v>
      </c>
      <c r="AB24" s="72">
        <f>IF('[1]Cl Enr. st (2)'!AB24=0,"",EnrlST!AB24/'[1]Cl Enr. st (2)'!AB24)</f>
        <v>1</v>
      </c>
      <c r="AC24" s="72">
        <f>IF('[1]Cl Enr. st (2)'!AC24=0,"",EnrlST!AC24/'[1]Cl Enr. st (2)'!AC24)</f>
        <v>1</v>
      </c>
      <c r="AD24" s="72">
        <f>IF('[1]Cl Enr. st (2)'!AD24=0,"",EnrlST!AD24/'[1]Cl Enr. st (2)'!AD24)</f>
        <v>1</v>
      </c>
      <c r="AE24" s="72">
        <f>IF('[1]Cl Enr. st (2)'!AE24=0,"",EnrlST!AE24/'[1]Cl Enr. st (2)'!AE24)</f>
        <v>1</v>
      </c>
      <c r="AF24" s="72">
        <f>IF('[1]Cl Enr. st (2)'!AF24=0,"",EnrlST!AF24/'[1]Cl Enr. st (2)'!AF24)</f>
        <v>1</v>
      </c>
      <c r="AG24" s="72">
        <f>IF('[1]Cl Enr. st (2)'!AG24=0,"",EnrlST!AG24/'[1]Cl Enr. st (2)'!AG24)</f>
        <v>1</v>
      </c>
      <c r="AH24" s="72">
        <f>IF('[1]Cl Enr. st (2)'!AH24=0,"",EnrlST!AH24/'[1]Cl Enr. st (2)'!AH24)</f>
        <v>1</v>
      </c>
      <c r="AI24" s="72">
        <f>IF('[1]Cl Enr. st (2)'!AI24=0,"",EnrlST!AI24/'[1]Cl Enr. st (2)'!AI24)</f>
        <v>1</v>
      </c>
      <c r="AJ24" s="72">
        <f>IF('[1]Cl Enr. st (2)'!AJ24=0,"",EnrlST!AJ24/'[1]Cl Enr. st (2)'!AJ24)</f>
        <v>1</v>
      </c>
      <c r="AK24" s="72">
        <f>IF('[1]Cl Enr. st (2)'!AK24=0,"",EnrlST!AK24/'[1]Cl Enr. st (2)'!AK24)</f>
        <v>1</v>
      </c>
      <c r="AL24" s="72">
        <f>IF('[1]Cl Enr. st (2)'!AL24=0,"",EnrlST!AL24/'[1]Cl Enr. st (2)'!AL24)</f>
        <v>1</v>
      </c>
      <c r="AM24" s="72">
        <f>IF('[1]Cl Enr. st (2)'!AM24=0,"",EnrlST!AM24/'[1]Cl Enr. st (2)'!AM24)</f>
        <v>1</v>
      </c>
      <c r="AN24" s="72">
        <f>IF('[1]Cl Enr. st (2)'!AN24=0,"",EnrlST!AN24/'[1]Cl Enr. st (2)'!AN24)</f>
        <v>1</v>
      </c>
      <c r="AO24" s="72">
        <f>IF('[1]Cl Enr. st (2)'!AO24=0,"",EnrlST!AO24/'[1]Cl Enr. st (2)'!AO24)</f>
        <v>1</v>
      </c>
      <c r="AP24" s="72">
        <f>IF('[1]Cl Enr. st (2)'!AP24=0,"",EnrlST!AP24/'[1]Cl Enr. st (2)'!AP24)</f>
        <v>1</v>
      </c>
      <c r="AQ24" s="72">
        <f>IF('[1]Cl Enr. st (2)'!AQ24=0,"",EnrlST!AQ24/'[1]Cl Enr. st (2)'!AQ24)</f>
        <v>1</v>
      </c>
      <c r="AR24" s="72">
        <f>IF('[1]Cl Enr. st (2)'!AR24=0,"",EnrlST!AR24/'[1]Cl Enr. st (2)'!AR24)</f>
        <v>1</v>
      </c>
      <c r="AS24" s="72">
        <f>IF('[1]Cl Enr. st (2)'!AS24=0,"",EnrlST!AS24/'[1]Cl Enr. st (2)'!AS24)</f>
        <v>1</v>
      </c>
      <c r="AT24" s="72">
        <f>IF('[1]Cl Enr. st (2)'!AT24=0,"",EnrlST!AT24/'[1]Cl Enr. st (2)'!AT24)</f>
        <v>1</v>
      </c>
      <c r="AU24" s="72">
        <f>IF('[1]Cl Enr. st (2)'!AU24=0,"",EnrlST!AU24/'[1]Cl Enr. st (2)'!AU24)</f>
        <v>1</v>
      </c>
      <c r="AV24" s="72">
        <f>IF('[1]Cl Enr. st (2)'!AV24=0,"",EnrlST!AV24/'[1]Cl Enr. st (2)'!AV24)</f>
        <v>1</v>
      </c>
      <c r="AW24" s="72">
        <f>IF('[1]Cl Enr. st (2)'!AW24=0,"",EnrlST!AW24/'[1]Cl Enr. st (2)'!AW24)</f>
        <v>1</v>
      </c>
      <c r="AX24" s="72">
        <f>IF('[1]Cl Enr. st (2)'!AX24=0,"",EnrlST!AX24/'[1]Cl Enr. st (2)'!AX24)</f>
        <v>1</v>
      </c>
      <c r="AY24" s="72">
        <f>IF('[1]Cl Enr. st (2)'!AY24=0,"",EnrlST!AY24/'[1]Cl Enr. st (2)'!AY24)</f>
        <v>1</v>
      </c>
      <c r="AZ24" s="72">
        <f>IF('[1]Cl Enr. st (2)'!AZ24=0,"",EnrlST!AZ24/'[1]Cl Enr. st (2)'!AZ24)</f>
        <v>1</v>
      </c>
      <c r="BA24" s="72">
        <f>IF('[1]Cl Enr. st (2)'!BA24=0,"",EnrlST!BA24/'[1]Cl Enr. st (2)'!BA24)</f>
        <v>1</v>
      </c>
      <c r="BB24" s="72">
        <f>IF('[1]Cl Enr. st (2)'!BB24=0,"",EnrlST!BB24/'[1]Cl Enr. st (2)'!BB24)</f>
        <v>1</v>
      </c>
      <c r="BC24" s="72">
        <f>IF('[1]Cl Enr. st (2)'!BC24=0,"",EnrlST!BC24/'[1]Cl Enr. st (2)'!BC24)</f>
        <v>1</v>
      </c>
      <c r="BD24" s="72">
        <f>IF('[1]Cl Enr. st (2)'!BD24=0,"",EnrlST!BD24/'[1]Cl Enr. st (2)'!BD24)</f>
        <v>1</v>
      </c>
      <c r="BE24" s="72">
        <f>IF('[1]Cl Enr. st (2)'!BE24=0,"",EnrlST!BE24/'[1]Cl Enr. st (2)'!BE24)</f>
        <v>1</v>
      </c>
      <c r="BF24" s="72">
        <f>IF('[1]Cl Enr. st (2)'!BF24=0,"",EnrlST!BF24/'[1]Cl Enr. st (2)'!BF24)</f>
        <v>1</v>
      </c>
      <c r="BG24" s="72">
        <f>IF('[1]Cl Enr. st (2)'!BG24=0,"",EnrlST!BG24/'[1]Cl Enr. st (2)'!BG24)</f>
        <v>1</v>
      </c>
      <c r="BH24" s="72">
        <f>IF('[1]Cl Enr. st (2)'!BH24=0,"",EnrlST!BH24/'[1]Cl Enr. st (2)'!BH24)</f>
        <v>1</v>
      </c>
      <c r="BI24" s="72">
        <f>IF('[1]Cl Enr. st (2)'!BI24=0,"",EnrlST!BI24/'[1]Cl Enr. st (2)'!BI24)</f>
        <v>1</v>
      </c>
      <c r="BJ24" s="72">
        <f>IF('[1]Cl Enr. st (2)'!BJ24=0,"",EnrlST!BJ24/'[1]Cl Enr. st (2)'!BJ24)</f>
        <v>1</v>
      </c>
      <c r="BK24" s="57">
        <f t="shared" si="0"/>
        <v>2</v>
      </c>
      <c r="BL24" s="57">
        <f t="shared" si="0"/>
        <v>2</v>
      </c>
      <c r="BM24" s="57">
        <f t="shared" si="1"/>
        <v>4</v>
      </c>
    </row>
    <row r="25" spans="1:65" s="58" customFormat="1" ht="18.75" customHeight="1" x14ac:dyDescent="0.25">
      <c r="A25" s="35">
        <v>20</v>
      </c>
      <c r="B25" s="36" t="s">
        <v>32</v>
      </c>
      <c r="C25" s="72" t="str">
        <f>IF('[1]Cl Enr. st (2)'!C25=0,"",EnrlST!C25/'[1]Cl Enr. st (2)'!C25)</f>
        <v/>
      </c>
      <c r="D25" s="72" t="str">
        <f>IF('[1]Cl Enr. st (2)'!D25=0,"",EnrlST!D25/'[1]Cl Enr. st (2)'!D25)</f>
        <v/>
      </c>
      <c r="E25" s="72" t="str">
        <f>IF('[1]Cl Enr. st (2)'!E25=0,"",EnrlST!E25/'[1]Cl Enr. st (2)'!E25)</f>
        <v/>
      </c>
      <c r="F25" s="72">
        <f>IF('[1]Cl Enr. st (2)'!F25=0,"",EnrlST!F25/'[1]Cl Enr. st (2)'!F25)</f>
        <v>1.0566033107018222</v>
      </c>
      <c r="G25" s="72">
        <f>IF('[1]Cl Enr. st (2)'!G25=0,"",EnrlST!G25/'[1]Cl Enr. st (2)'!G25)</f>
        <v>1.0657336922374852</v>
      </c>
      <c r="H25" s="72">
        <f>IF('[1]Cl Enr. st (2)'!H25=0,"",EnrlST!H25/'[1]Cl Enr. st (2)'!H25)</f>
        <v>1.0609964104783483</v>
      </c>
      <c r="I25" s="72">
        <f>IF('[1]Cl Enr. st (2)'!I25=0,"",EnrlST!I25/'[1]Cl Enr. st (2)'!I25)</f>
        <v>0.96313072506881858</v>
      </c>
      <c r="J25" s="72">
        <f>IF('[1]Cl Enr. st (2)'!J25=0,"",EnrlST!J25/'[1]Cl Enr. st (2)'!J25)</f>
        <v>0.95620799434029002</v>
      </c>
      <c r="K25" s="72">
        <f>IF('[1]Cl Enr. st (2)'!K25=0,"",EnrlST!K25/'[1]Cl Enr. st (2)'!K25)</f>
        <v>0.95975566431781578</v>
      </c>
      <c r="L25" s="72">
        <f>IF('[1]Cl Enr. st (2)'!L25=0,"",EnrlST!L25/'[1]Cl Enr. st (2)'!L25)</f>
        <v>1.0060677903315429</v>
      </c>
      <c r="M25" s="72">
        <f>IF('[1]Cl Enr. st (2)'!M25=0,"",EnrlST!M25/'[1]Cl Enr. st (2)'!M25)</f>
        <v>0.92919478832064095</v>
      </c>
      <c r="N25" s="72">
        <f>IF('[1]Cl Enr. st (2)'!N25=0,"",EnrlST!N25/'[1]Cl Enr. st (2)'!N25)</f>
        <v>0.96713100069467295</v>
      </c>
      <c r="O25" s="72">
        <f>IF('[1]Cl Enr. st (2)'!O25=0,"",EnrlST!O25/'[1]Cl Enr. st (2)'!O25)</f>
        <v>1.0156550899794143</v>
      </c>
      <c r="P25" s="72">
        <f>IF('[1]Cl Enr. st (2)'!P25=0,"",EnrlST!P25/'[1]Cl Enr. st (2)'!P25)</f>
        <v>1.0758097385422538</v>
      </c>
      <c r="Q25" s="72">
        <f>IF('[1]Cl Enr. st (2)'!Q25=0,"",EnrlST!Q25/'[1]Cl Enr. st (2)'!Q25)</f>
        <v>1.0450745800234957</v>
      </c>
      <c r="R25" s="72">
        <f>IF('[1]Cl Enr. st (2)'!R25=0,"",EnrlST!R25/'[1]Cl Enr. st (2)'!R25)</f>
        <v>0.98731916254931928</v>
      </c>
      <c r="S25" s="72">
        <f>IF('[1]Cl Enr. st (2)'!S25=0,"",EnrlST!S25/'[1]Cl Enr. st (2)'!S25)</f>
        <v>1.0048801492751542</v>
      </c>
      <c r="T25" s="72">
        <f>IF('[1]Cl Enr. st (2)'!T25=0,"",EnrlST!T25/'[1]Cl Enr. st (2)'!T25)</f>
        <v>0.99577491395476347</v>
      </c>
      <c r="U25" s="72">
        <f>IF('[1]Cl Enr. st (2)'!U25=0,"",EnrlST!U25/'[1]Cl Enr. st (2)'!U25)</f>
        <v>1.0073998866988914</v>
      </c>
      <c r="V25" s="72">
        <f>IF('[1]Cl Enr. st (2)'!V25=0,"",EnrlST!V25/'[1]Cl Enr. st (2)'!V25)</f>
        <v>1.0049039339013621</v>
      </c>
      <c r="W25" s="72">
        <f>IF('[1]Cl Enr. st (2)'!W25=0,"",EnrlST!W25/'[1]Cl Enr. st (2)'!W25)</f>
        <v>1.0061788290363627</v>
      </c>
      <c r="X25" s="72">
        <f>IF('[1]Cl Enr. st (2)'!X25=0,"",EnrlST!X25/'[1]Cl Enr. st (2)'!X25)</f>
        <v>0.99784547610163576</v>
      </c>
      <c r="Y25" s="72">
        <f>IF('[1]Cl Enr. st (2)'!Y25=0,"",EnrlST!Y25/'[1]Cl Enr. st (2)'!Y25)</f>
        <v>1.0257089995305553</v>
      </c>
      <c r="Z25" s="72">
        <f>IF('[1]Cl Enr. st (2)'!Z25=0,"",EnrlST!Z25/'[1]Cl Enr. st (2)'!Z25)</f>
        <v>1.0108226639315272</v>
      </c>
      <c r="AA25" s="72">
        <f>IF('[1]Cl Enr. st (2)'!AA25=0,"",EnrlST!AA25/'[1]Cl Enr. st (2)'!AA25)</f>
        <v>0.94840721870387124</v>
      </c>
      <c r="AB25" s="72">
        <f>IF('[1]Cl Enr. st (2)'!AB25=0,"",EnrlST!AB25/'[1]Cl Enr. st (2)'!AB25)</f>
        <v>0.98867055615985533</v>
      </c>
      <c r="AC25" s="72">
        <f>IF('[1]Cl Enr. st (2)'!AC25=0,"",EnrlST!AC25/'[1]Cl Enr. st (2)'!AC25)</f>
        <v>0.9668202050480319</v>
      </c>
      <c r="AD25" s="72">
        <f>IF('[1]Cl Enr. st (2)'!AD25=0,"",EnrlST!AD25/'[1]Cl Enr. st (2)'!AD25)</f>
        <v>1.0253424361578014</v>
      </c>
      <c r="AE25" s="72">
        <f>IF('[1]Cl Enr. st (2)'!AE25=0,"",EnrlST!AE25/'[1]Cl Enr. st (2)'!AE25)</f>
        <v>1.113700623129924</v>
      </c>
      <c r="AF25" s="72">
        <f>IF('[1]Cl Enr. st (2)'!AF25=0,"",EnrlST!AF25/'[1]Cl Enr. st (2)'!AF25)</f>
        <v>1.0642567853472769</v>
      </c>
      <c r="AG25" s="72">
        <f>IF('[1]Cl Enr. st (2)'!AG25=0,"",EnrlST!AG25/'[1]Cl Enr. st (2)'!AG25)</f>
        <v>0.9843465138186539</v>
      </c>
      <c r="AH25" s="72">
        <f>IF('[1]Cl Enr. st (2)'!AH25=0,"",EnrlST!AH25/'[1]Cl Enr. st (2)'!AH25)</f>
        <v>1.0289572710471822</v>
      </c>
      <c r="AI25" s="72">
        <f>IF('[1]Cl Enr. st (2)'!AI25=0,"",EnrlST!AI25/'[1]Cl Enr. st (2)'!AI25)</f>
        <v>1.0047377326565143</v>
      </c>
      <c r="AJ25" s="72">
        <f>IF('[1]Cl Enr. st (2)'!AJ25=0,"",EnrlST!AJ25/'[1]Cl Enr. st (2)'!AJ25)</f>
        <v>1.0018914282130762</v>
      </c>
      <c r="AK25" s="72">
        <f>IF('[1]Cl Enr. st (2)'!AK25=0,"",EnrlST!AK25/'[1]Cl Enr. st (2)'!AK25)</f>
        <v>1.0101065558966951</v>
      </c>
      <c r="AL25" s="72">
        <f>IF('[1]Cl Enr. st (2)'!AL25=0,"",EnrlST!AL25/'[1]Cl Enr. st (2)'!AL25)</f>
        <v>1.0058502163587901</v>
      </c>
      <c r="AM25" s="72">
        <f>IF('[1]Cl Enr. st (2)'!AM25=0,"",EnrlST!AM25/'[1]Cl Enr. st (2)'!AM25)</f>
        <v>1.1071853524683712</v>
      </c>
      <c r="AN25" s="72">
        <f>IF('[1]Cl Enr. st (2)'!AN25=0,"",EnrlST!AN25/'[1]Cl Enr. st (2)'!AN25)</f>
        <v>1.2087727342197769</v>
      </c>
      <c r="AO25" s="72">
        <f>IF('[1]Cl Enr. st (2)'!AO25=0,"",EnrlST!AO25/'[1]Cl Enr. st (2)'!AO25)</f>
        <v>1.1521597921403053</v>
      </c>
      <c r="AP25" s="72">
        <f>IF('[1]Cl Enr. st (2)'!AP25=0,"",EnrlST!AP25/'[1]Cl Enr. st (2)'!AP25)</f>
        <v>1.0547940899088337</v>
      </c>
      <c r="AQ25" s="72">
        <f>IF('[1]Cl Enr. st (2)'!AQ25=0,"",EnrlST!AQ25/'[1]Cl Enr. st (2)'!AQ25)</f>
        <v>1.1230751099937146</v>
      </c>
      <c r="AR25" s="72">
        <f>IF('[1]Cl Enr. st (2)'!AR25=0,"",EnrlST!AR25/'[1]Cl Enr. st (2)'!AR25)</f>
        <v>1.0851465092725177</v>
      </c>
      <c r="AS25" s="72">
        <f>IF('[1]Cl Enr. st (2)'!AS25=0,"",EnrlST!AS25/'[1]Cl Enr. st (2)'!AS25)</f>
        <v>1.0843528654217642</v>
      </c>
      <c r="AT25" s="72">
        <f>IF('[1]Cl Enr. st (2)'!AT25=0,"",EnrlST!AT25/'[1]Cl Enr. st (2)'!AT25)</f>
        <v>1.1712709081844905</v>
      </c>
      <c r="AU25" s="72">
        <f>IF('[1]Cl Enr. st (2)'!AU25=0,"",EnrlST!AU25/'[1]Cl Enr. st (2)'!AU25)</f>
        <v>1.1229014501151249</v>
      </c>
      <c r="AV25" s="72">
        <f>IF('[1]Cl Enr. st (2)'!AV25=0,"",EnrlST!AV25/'[1]Cl Enr. st (2)'!AV25)</f>
        <v>1.0081224306834498</v>
      </c>
      <c r="AW25" s="72">
        <f>IF('[1]Cl Enr. st (2)'!AW25=0,"",EnrlST!AW25/'[1]Cl Enr. st (2)'!AW25)</f>
        <v>1.0206555263125323</v>
      </c>
      <c r="AX25" s="72">
        <f>IF('[1]Cl Enr. st (2)'!AX25=0,"",EnrlST!AX25/'[1]Cl Enr. st (2)'!AX25)</f>
        <v>1.014127982711917</v>
      </c>
      <c r="AY25" s="72">
        <f>IF('[1]Cl Enr. st (2)'!AY25=0,"",EnrlST!AY25/'[1]Cl Enr. st (2)'!AY25)</f>
        <v>1.0655293261918932</v>
      </c>
      <c r="AZ25" s="72">
        <f>IF('[1]Cl Enr. st (2)'!AZ25=0,"",EnrlST!AZ25/'[1]Cl Enr. st (2)'!AZ25)</f>
        <v>1.0567060189665183</v>
      </c>
      <c r="BA25" s="72">
        <f>IF('[1]Cl Enr. st (2)'!BA25=0,"",EnrlST!BA25/'[1]Cl Enr. st (2)'!BA25)</f>
        <v>1.0619475979102015</v>
      </c>
      <c r="BB25" s="72">
        <f>IF('[1]Cl Enr. st (2)'!BB25=0,"",EnrlST!BB25/'[1]Cl Enr. st (2)'!BB25)</f>
        <v>1.0484897738046863</v>
      </c>
      <c r="BC25" s="72">
        <f>IF('[1]Cl Enr. st (2)'!BC25=0,"",EnrlST!BC25/'[1]Cl Enr. st (2)'!BC25)</f>
        <v>1.0575488812739366</v>
      </c>
      <c r="BD25" s="72">
        <f>IF('[1]Cl Enr. st (2)'!BD25=0,"",EnrlST!BD25/'[1]Cl Enr. st (2)'!BD25)</f>
        <v>1.0521305897602073</v>
      </c>
      <c r="BE25" s="72">
        <f>IF('[1]Cl Enr. st (2)'!BE25=0,"",EnrlST!BE25/'[1]Cl Enr. st (2)'!BE25)</f>
        <v>1.0571113118538593</v>
      </c>
      <c r="BF25" s="72">
        <f>IF('[1]Cl Enr. st (2)'!BF25=0,"",EnrlST!BF25/'[1]Cl Enr. st (2)'!BF25)</f>
        <v>1.05711887835703</v>
      </c>
      <c r="BG25" s="72">
        <f>IF('[1]Cl Enr. st (2)'!BG25=0,"",EnrlST!BG25/'[1]Cl Enr. st (2)'!BG25)</f>
        <v>1.0571143683318376</v>
      </c>
      <c r="BH25" s="72">
        <f>IF('[1]Cl Enr. st (2)'!BH25=0,"",EnrlST!BH25/'[1]Cl Enr. st (2)'!BH25)</f>
        <v>1.0095927523658039</v>
      </c>
      <c r="BI25" s="72">
        <f>IF('[1]Cl Enr. st (2)'!BI25=0,"",EnrlST!BI25/'[1]Cl Enr. st (2)'!BI25)</f>
        <v>1.021468089951671</v>
      </c>
      <c r="BJ25" s="72">
        <f>IF('[1]Cl Enr. st (2)'!BJ25=0,"",EnrlST!BJ25/'[1]Cl Enr. st (2)'!BJ25)</f>
        <v>1.0152596054352272</v>
      </c>
      <c r="BK25" s="57" t="e">
        <f t="shared" si="0"/>
        <v>#VALUE!</v>
      </c>
      <c r="BL25" s="57" t="e">
        <f t="shared" si="0"/>
        <v>#VALUE!</v>
      </c>
      <c r="BM25" s="57" t="e">
        <f t="shared" si="1"/>
        <v>#VALUE!</v>
      </c>
    </row>
    <row r="26" spans="1:65" s="58" customFormat="1" ht="18.75" customHeight="1" x14ac:dyDescent="0.25">
      <c r="A26" s="35">
        <v>21</v>
      </c>
      <c r="B26" s="36" t="s">
        <v>87</v>
      </c>
      <c r="C26" s="72" t="str">
        <f>IF('[1]Cl Enr. st (2)'!C26=0,"",EnrlST!C26/'[1]Cl Enr. st (2)'!C26)</f>
        <v/>
      </c>
      <c r="D26" s="72" t="str">
        <f>IF('[1]Cl Enr. st (2)'!D26=0,"",EnrlST!D26/'[1]Cl Enr. st (2)'!D26)</f>
        <v/>
      </c>
      <c r="E26" s="72" t="str">
        <f>IF('[1]Cl Enr. st (2)'!E26=0,"",EnrlST!E26/'[1]Cl Enr. st (2)'!E26)</f>
        <v/>
      </c>
      <c r="F26" s="72" t="str">
        <f>IF('[1]Cl Enr. st (2)'!F26=0,"",EnrlST!F26/'[1]Cl Enr. st (2)'!F26)</f>
        <v/>
      </c>
      <c r="G26" s="72" t="str">
        <f>IF('[1]Cl Enr. st (2)'!G26=0,"",EnrlST!G26/'[1]Cl Enr. st (2)'!G26)</f>
        <v/>
      </c>
      <c r="H26" s="72" t="str">
        <f>IF('[1]Cl Enr. st (2)'!H26=0,"",EnrlST!H26/'[1]Cl Enr. st (2)'!H26)</f>
        <v/>
      </c>
      <c r="I26" s="72" t="str">
        <f>IF('[1]Cl Enr. st (2)'!I26=0,"",EnrlST!I26/'[1]Cl Enr. st (2)'!I26)</f>
        <v/>
      </c>
      <c r="J26" s="72" t="str">
        <f>IF('[1]Cl Enr. st (2)'!J26=0,"",EnrlST!J26/'[1]Cl Enr. st (2)'!J26)</f>
        <v/>
      </c>
      <c r="K26" s="72" t="str">
        <f>IF('[1]Cl Enr. st (2)'!K26=0,"",EnrlST!K26/'[1]Cl Enr. st (2)'!K26)</f>
        <v/>
      </c>
      <c r="L26" s="72" t="str">
        <f>IF('[1]Cl Enr. st (2)'!L26=0,"",EnrlST!L26/'[1]Cl Enr. st (2)'!L26)</f>
        <v/>
      </c>
      <c r="M26" s="72" t="str">
        <f>IF('[1]Cl Enr. st (2)'!M26=0,"",EnrlST!M26/'[1]Cl Enr. st (2)'!M26)</f>
        <v/>
      </c>
      <c r="N26" s="72" t="str">
        <f>IF('[1]Cl Enr. st (2)'!N26=0,"",EnrlST!N26/'[1]Cl Enr. st (2)'!N26)</f>
        <v/>
      </c>
      <c r="O26" s="72" t="str">
        <f>IF('[1]Cl Enr. st (2)'!O26=0,"",EnrlST!O26/'[1]Cl Enr. st (2)'!O26)</f>
        <v/>
      </c>
      <c r="P26" s="72" t="str">
        <f>IF('[1]Cl Enr. st (2)'!P26=0,"",EnrlST!P26/'[1]Cl Enr. st (2)'!P26)</f>
        <v/>
      </c>
      <c r="Q26" s="72" t="str">
        <f>IF('[1]Cl Enr. st (2)'!Q26=0,"",EnrlST!Q26/'[1]Cl Enr. st (2)'!Q26)</f>
        <v/>
      </c>
      <c r="R26" s="72" t="str">
        <f>IF('[1]Cl Enr. st (2)'!R26=0,"",EnrlST!R26/'[1]Cl Enr. st (2)'!R26)</f>
        <v/>
      </c>
      <c r="S26" s="72" t="str">
        <f>IF('[1]Cl Enr. st (2)'!S26=0,"",EnrlST!S26/'[1]Cl Enr. st (2)'!S26)</f>
        <v/>
      </c>
      <c r="T26" s="72" t="str">
        <f>IF('[1]Cl Enr. st (2)'!T26=0,"",EnrlST!T26/'[1]Cl Enr. st (2)'!T26)</f>
        <v/>
      </c>
      <c r="U26" s="72" t="str">
        <f>IF('[1]Cl Enr. st (2)'!U26=0,"",EnrlST!U26/'[1]Cl Enr. st (2)'!U26)</f>
        <v/>
      </c>
      <c r="V26" s="72" t="str">
        <f>IF('[1]Cl Enr. st (2)'!V26=0,"",EnrlST!V26/'[1]Cl Enr. st (2)'!V26)</f>
        <v/>
      </c>
      <c r="W26" s="72" t="str">
        <f>IF('[1]Cl Enr. st (2)'!W26=0,"",EnrlST!W26/'[1]Cl Enr. st (2)'!W26)</f>
        <v/>
      </c>
      <c r="X26" s="72" t="str">
        <f>IF('[1]Cl Enr. st (2)'!X26=0,"",EnrlST!X26/'[1]Cl Enr. st (2)'!X26)</f>
        <v/>
      </c>
      <c r="Y26" s="72" t="str">
        <f>IF('[1]Cl Enr. st (2)'!Y26=0,"",EnrlST!Y26/'[1]Cl Enr. st (2)'!Y26)</f>
        <v/>
      </c>
      <c r="Z26" s="72" t="str">
        <f>IF('[1]Cl Enr. st (2)'!Z26=0,"",EnrlST!Z26/'[1]Cl Enr. st (2)'!Z26)</f>
        <v/>
      </c>
      <c r="AA26" s="72" t="str">
        <f>IF('[1]Cl Enr. st (2)'!AA26=0,"",EnrlST!AA26/'[1]Cl Enr. st (2)'!AA26)</f>
        <v/>
      </c>
      <c r="AB26" s="72" t="str">
        <f>IF('[1]Cl Enr. st (2)'!AB26=0,"",EnrlST!AB26/'[1]Cl Enr. st (2)'!AB26)</f>
        <v/>
      </c>
      <c r="AC26" s="72" t="str">
        <f>IF('[1]Cl Enr. st (2)'!AC26=0,"",EnrlST!AC26/'[1]Cl Enr. st (2)'!AC26)</f>
        <v/>
      </c>
      <c r="AD26" s="72" t="str">
        <f>IF('[1]Cl Enr. st (2)'!AD26=0,"",EnrlST!AD26/'[1]Cl Enr. st (2)'!AD26)</f>
        <v/>
      </c>
      <c r="AE26" s="72" t="str">
        <f>IF('[1]Cl Enr. st (2)'!AE26=0,"",EnrlST!AE26/'[1]Cl Enr. st (2)'!AE26)</f>
        <v/>
      </c>
      <c r="AF26" s="72" t="str">
        <f>IF('[1]Cl Enr. st (2)'!AF26=0,"",EnrlST!AF26/'[1]Cl Enr. st (2)'!AF26)</f>
        <v/>
      </c>
      <c r="AG26" s="72" t="str">
        <f>IF('[1]Cl Enr. st (2)'!AG26=0,"",EnrlST!AG26/'[1]Cl Enr. st (2)'!AG26)</f>
        <v/>
      </c>
      <c r="AH26" s="72" t="str">
        <f>IF('[1]Cl Enr. st (2)'!AH26=0,"",EnrlST!AH26/'[1]Cl Enr. st (2)'!AH26)</f>
        <v/>
      </c>
      <c r="AI26" s="72" t="str">
        <f>IF('[1]Cl Enr. st (2)'!AI26=0,"",EnrlST!AI26/'[1]Cl Enr. st (2)'!AI26)</f>
        <v/>
      </c>
      <c r="AJ26" s="72" t="str">
        <f>IF('[1]Cl Enr. st (2)'!AJ26=0,"",EnrlST!AJ26/'[1]Cl Enr. st (2)'!AJ26)</f>
        <v/>
      </c>
      <c r="AK26" s="72" t="str">
        <f>IF('[1]Cl Enr. st (2)'!AK26=0,"",EnrlST!AK26/'[1]Cl Enr. st (2)'!AK26)</f>
        <v/>
      </c>
      <c r="AL26" s="72" t="str">
        <f>IF('[1]Cl Enr. st (2)'!AL26=0,"",EnrlST!AL26/'[1]Cl Enr. st (2)'!AL26)</f>
        <v/>
      </c>
      <c r="AM26" s="72" t="str">
        <f>IF('[1]Cl Enr. st (2)'!AM26=0,"",EnrlST!AM26/'[1]Cl Enr. st (2)'!AM26)</f>
        <v/>
      </c>
      <c r="AN26" s="72" t="str">
        <f>IF('[1]Cl Enr. st (2)'!AN26=0,"",EnrlST!AN26/'[1]Cl Enr. st (2)'!AN26)</f>
        <v/>
      </c>
      <c r="AO26" s="72" t="str">
        <f>IF('[1]Cl Enr. st (2)'!AO26=0,"",EnrlST!AO26/'[1]Cl Enr. st (2)'!AO26)</f>
        <v/>
      </c>
      <c r="AP26" s="72" t="str">
        <f>IF('[1]Cl Enr. st (2)'!AP26=0,"",EnrlST!AP26/'[1]Cl Enr. st (2)'!AP26)</f>
        <v/>
      </c>
      <c r="AQ26" s="72" t="str">
        <f>IF('[1]Cl Enr. st (2)'!AQ26=0,"",EnrlST!AQ26/'[1]Cl Enr. st (2)'!AQ26)</f>
        <v/>
      </c>
      <c r="AR26" s="72" t="str">
        <f>IF('[1]Cl Enr. st (2)'!AR26=0,"",EnrlST!AR26/'[1]Cl Enr. st (2)'!AR26)</f>
        <v/>
      </c>
      <c r="AS26" s="72" t="str">
        <f>IF('[1]Cl Enr. st (2)'!AS26=0,"",EnrlST!AS26/'[1]Cl Enr. st (2)'!AS26)</f>
        <v/>
      </c>
      <c r="AT26" s="72" t="str">
        <f>IF('[1]Cl Enr. st (2)'!AT26=0,"",EnrlST!AT26/'[1]Cl Enr. st (2)'!AT26)</f>
        <v/>
      </c>
      <c r="AU26" s="72" t="str">
        <f>IF('[1]Cl Enr. st (2)'!AU26=0,"",EnrlST!AU26/'[1]Cl Enr. st (2)'!AU26)</f>
        <v/>
      </c>
      <c r="AV26" s="72" t="str">
        <f>IF('[1]Cl Enr. st (2)'!AV26=0,"",EnrlST!AV26/'[1]Cl Enr. st (2)'!AV26)</f>
        <v/>
      </c>
      <c r="AW26" s="72" t="str">
        <f>IF('[1]Cl Enr. st (2)'!AW26=0,"",EnrlST!AW26/'[1]Cl Enr. st (2)'!AW26)</f>
        <v/>
      </c>
      <c r="AX26" s="72" t="str">
        <f>IF('[1]Cl Enr. st (2)'!AX26=0,"",EnrlST!AX26/'[1]Cl Enr. st (2)'!AX26)</f>
        <v/>
      </c>
      <c r="AY26" s="72" t="str">
        <f>IF('[1]Cl Enr. st (2)'!AY26=0,"",EnrlST!AY26/'[1]Cl Enr. st (2)'!AY26)</f>
        <v/>
      </c>
      <c r="AZ26" s="72" t="str">
        <f>IF('[1]Cl Enr. st (2)'!AZ26=0,"",EnrlST!AZ26/'[1]Cl Enr. st (2)'!AZ26)</f>
        <v/>
      </c>
      <c r="BA26" s="72" t="str">
        <f>IF('[1]Cl Enr. st (2)'!BA26=0,"",EnrlST!BA26/'[1]Cl Enr. st (2)'!BA26)</f>
        <v/>
      </c>
      <c r="BB26" s="72" t="str">
        <f>IF('[1]Cl Enr. st (2)'!BB26=0,"",EnrlST!BB26/'[1]Cl Enr. st (2)'!BB26)</f>
        <v/>
      </c>
      <c r="BC26" s="72" t="str">
        <f>IF('[1]Cl Enr. st (2)'!BC26=0,"",EnrlST!BC26/'[1]Cl Enr. st (2)'!BC26)</f>
        <v/>
      </c>
      <c r="BD26" s="72" t="str">
        <f>IF('[1]Cl Enr. st (2)'!BD26=0,"",EnrlST!BD26/'[1]Cl Enr. st (2)'!BD26)</f>
        <v/>
      </c>
      <c r="BE26" s="72" t="str">
        <f>IF('[1]Cl Enr. st (2)'!BE26=0,"",EnrlST!BE26/'[1]Cl Enr. st (2)'!BE26)</f>
        <v/>
      </c>
      <c r="BF26" s="72" t="str">
        <f>IF('[1]Cl Enr. st (2)'!BF26=0,"",EnrlST!BF26/'[1]Cl Enr. st (2)'!BF26)</f>
        <v/>
      </c>
      <c r="BG26" s="72" t="str">
        <f>IF('[1]Cl Enr. st (2)'!BG26=0,"",EnrlST!BG26/'[1]Cl Enr. st (2)'!BG26)</f>
        <v/>
      </c>
      <c r="BH26" s="72" t="str">
        <f>IF('[1]Cl Enr. st (2)'!BH26=0,"",EnrlST!BH26/'[1]Cl Enr. st (2)'!BH26)</f>
        <v/>
      </c>
      <c r="BI26" s="72" t="str">
        <f>IF('[1]Cl Enr. st (2)'!BI26=0,"",EnrlST!BI26/'[1]Cl Enr. st (2)'!BI26)</f>
        <v/>
      </c>
      <c r="BJ26" s="72" t="str">
        <f>IF('[1]Cl Enr. st (2)'!BJ26=0,"",EnrlST!BJ26/'[1]Cl Enr. st (2)'!BJ26)</f>
        <v/>
      </c>
      <c r="BK26" s="57" t="e">
        <f t="shared" si="0"/>
        <v>#VALUE!</v>
      </c>
      <c r="BL26" s="57" t="e">
        <f t="shared" si="0"/>
        <v>#VALUE!</v>
      </c>
      <c r="BM26" s="57" t="e">
        <f t="shared" si="1"/>
        <v>#VALUE!</v>
      </c>
    </row>
    <row r="27" spans="1:65" s="58" customFormat="1" ht="18.75" customHeight="1" x14ac:dyDescent="0.25">
      <c r="A27" s="35">
        <v>22</v>
      </c>
      <c r="B27" s="36" t="s">
        <v>33</v>
      </c>
      <c r="C27" s="72">
        <f>IF('[1]Cl Enr. st (2)'!C27=0,"",EnrlST!C27/'[1]Cl Enr. st (2)'!C27)</f>
        <v>2.4054392258279802</v>
      </c>
      <c r="D27" s="72">
        <f>IF('[1]Cl Enr. st (2)'!D27=0,"",EnrlST!D27/'[1]Cl Enr. st (2)'!D27)</f>
        <v>2.4688239936858722</v>
      </c>
      <c r="E27" s="72">
        <f>IF('[1]Cl Enr. st (2)'!E27=0,"",EnrlST!E27/'[1]Cl Enr. st (2)'!E27)</f>
        <v>2.4300372658124458</v>
      </c>
      <c r="F27" s="72">
        <f>IF('[1]Cl Enr. st (2)'!F27=0,"",EnrlST!F27/'[1]Cl Enr. st (2)'!F27)</f>
        <v>1.0000538131509558</v>
      </c>
      <c r="G27" s="72">
        <f>IF('[1]Cl Enr. st (2)'!G27=0,"",EnrlST!G27/'[1]Cl Enr. st (2)'!G27)</f>
        <v>0.99749458931956847</v>
      </c>
      <c r="H27" s="72">
        <f>IF('[1]Cl Enr. st (2)'!H27=0,"",EnrlST!H27/'[1]Cl Enr. st (2)'!H27)</f>
        <v>0.99885967475940962</v>
      </c>
      <c r="I27" s="72">
        <f>IF('[1]Cl Enr. st (2)'!I27=0,"",EnrlST!I27/'[1]Cl Enr. st (2)'!I27)</f>
        <v>1.0111543779263543</v>
      </c>
      <c r="J27" s="72">
        <f>IF('[1]Cl Enr. st (2)'!J27=0,"",EnrlST!J27/'[1]Cl Enr. st (2)'!J27)</f>
        <v>1.0087521957533361</v>
      </c>
      <c r="K27" s="72">
        <f>IF('[1]Cl Enr. st (2)'!K27=0,"",EnrlST!K27/'[1]Cl Enr. st (2)'!K27)</f>
        <v>1.0100388890677714</v>
      </c>
      <c r="L27" s="72">
        <f>IF('[1]Cl Enr. st (2)'!L27=0,"",EnrlST!L27/'[1]Cl Enr. st (2)'!L27)</f>
        <v>1.0271349611273082</v>
      </c>
      <c r="M27" s="72">
        <f>IF('[1]Cl Enr. st (2)'!M27=0,"",EnrlST!M27/'[1]Cl Enr. st (2)'!M27)</f>
        <v>1.0331581694171001</v>
      </c>
      <c r="N27" s="72">
        <f>IF('[1]Cl Enr. st (2)'!N27=0,"",EnrlST!N27/'[1]Cl Enr. st (2)'!N27)</f>
        <v>1.0298913714864564</v>
      </c>
      <c r="O27" s="72">
        <f>IF('[1]Cl Enr. st (2)'!O27=0,"",EnrlST!O27/'[1]Cl Enr. st (2)'!O27)</f>
        <v>1.0393767582774291</v>
      </c>
      <c r="P27" s="72">
        <f>IF('[1]Cl Enr. st (2)'!P27=0,"",EnrlST!P27/'[1]Cl Enr. st (2)'!P27)</f>
        <v>1.0521886225043855</v>
      </c>
      <c r="Q27" s="72">
        <f>IF('[1]Cl Enr. st (2)'!Q27=0,"",EnrlST!Q27/'[1]Cl Enr. st (2)'!Q27)</f>
        <v>1.0451837022523227</v>
      </c>
      <c r="R27" s="72">
        <f>IF('[1]Cl Enr. st (2)'!R27=0,"",EnrlST!R27/'[1]Cl Enr. st (2)'!R27)</f>
        <v>1.0256124321018742</v>
      </c>
      <c r="S27" s="72">
        <f>IF('[1]Cl Enr. st (2)'!S27=0,"",EnrlST!S27/'[1]Cl Enr. st (2)'!S27)</f>
        <v>1.0302057831006419</v>
      </c>
      <c r="T27" s="72">
        <f>IF('[1]Cl Enr. st (2)'!T27=0,"",EnrlST!T27/'[1]Cl Enr. st (2)'!T27)</f>
        <v>1.0276756788888117</v>
      </c>
      <c r="U27" s="72">
        <f>IF('[1]Cl Enr. st (2)'!U27=0,"",EnrlST!U27/'[1]Cl Enr. st (2)'!U27)</f>
        <v>1.017755672847658</v>
      </c>
      <c r="V27" s="72">
        <f>IF('[1]Cl Enr. st (2)'!V27=0,"",EnrlST!V27/'[1]Cl Enr. st (2)'!V27)</f>
        <v>1.0199772678158132</v>
      </c>
      <c r="W27" s="72">
        <f>IF('[1]Cl Enr. st (2)'!W27=0,"",EnrlST!W27/'[1]Cl Enr. st (2)'!W27)</f>
        <v>1.0187768720379147</v>
      </c>
      <c r="X27" s="72">
        <f>IF('[1]Cl Enr. st (2)'!X27=0,"",EnrlST!X27/'[1]Cl Enr. st (2)'!X27)</f>
        <v>0.94686884943911731</v>
      </c>
      <c r="Y27" s="72">
        <f>IF('[1]Cl Enr. st (2)'!Y27=0,"",EnrlST!Y27/'[1]Cl Enr. st (2)'!Y27)</f>
        <v>0.98402573708619412</v>
      </c>
      <c r="Z27" s="72">
        <f>IF('[1]Cl Enr. st (2)'!Z27=0,"",EnrlST!Z27/'[1]Cl Enr. st (2)'!Z27)</f>
        <v>0.96211930674958845</v>
      </c>
      <c r="AA27" s="72">
        <f>IF('[1]Cl Enr. st (2)'!AA27=0,"",EnrlST!AA27/'[1]Cl Enr. st (2)'!AA27)</f>
        <v>0.91525308955476559</v>
      </c>
      <c r="AB27" s="72">
        <f>IF('[1]Cl Enr. st (2)'!AB27=0,"",EnrlST!AB27/'[1]Cl Enr. st (2)'!AB27)</f>
        <v>0.9801189835977413</v>
      </c>
      <c r="AC27" s="72">
        <f>IF('[1]Cl Enr. st (2)'!AC27=0,"",EnrlST!AC27/'[1]Cl Enr. st (2)'!AC27)</f>
        <v>0.94131349209028481</v>
      </c>
      <c r="AD27" s="72">
        <f>IF('[1]Cl Enr. st (2)'!AD27=0,"",EnrlST!AD27/'[1]Cl Enr. st (2)'!AD27)</f>
        <v>0.9186250811938963</v>
      </c>
      <c r="AE27" s="72">
        <f>IF('[1]Cl Enr. st (2)'!AE27=0,"",EnrlST!AE27/'[1]Cl Enr. st (2)'!AE27)</f>
        <v>1.0198640878201777</v>
      </c>
      <c r="AF27" s="72">
        <f>IF('[1]Cl Enr. st (2)'!AF27=0,"",EnrlST!AF27/'[1]Cl Enr. st (2)'!AF27)</f>
        <v>0.95781064393593274</v>
      </c>
      <c r="AG27" s="72">
        <f>IF('[1]Cl Enr. st (2)'!AG27=0,"",EnrlST!AG27/'[1]Cl Enr. st (2)'!AG27)</f>
        <v>0.92777701929236811</v>
      </c>
      <c r="AH27" s="72">
        <f>IF('[1]Cl Enr. st (2)'!AH27=0,"",EnrlST!AH27/'[1]Cl Enr. st (2)'!AH27)</f>
        <v>0.99395624573736951</v>
      </c>
      <c r="AI27" s="72">
        <f>IF('[1]Cl Enr. st (2)'!AI27=0,"",EnrlST!AI27/'[1]Cl Enr. st (2)'!AI27)</f>
        <v>0.95426304992787658</v>
      </c>
      <c r="AJ27" s="72">
        <f>IF('[1]Cl Enr. st (2)'!AJ27=0,"",EnrlST!AJ27/'[1]Cl Enr. st (2)'!AJ27)</f>
        <v>0.99200675603926192</v>
      </c>
      <c r="AK27" s="72">
        <f>IF('[1]Cl Enr. st (2)'!AK27=0,"",EnrlST!AK27/'[1]Cl Enr. st (2)'!AK27)</f>
        <v>1.0137525272998587</v>
      </c>
      <c r="AL27" s="72">
        <f>IF('[1]Cl Enr. st (2)'!AL27=0,"",EnrlST!AL27/'[1]Cl Enr. st (2)'!AL27)</f>
        <v>1.0016595943102489</v>
      </c>
      <c r="AM27" s="72">
        <f>IF('[1]Cl Enr. st (2)'!AM27=0,"",EnrlST!AM27/'[1]Cl Enr. st (2)'!AM27)</f>
        <v>0.89655704563342031</v>
      </c>
      <c r="AN27" s="72">
        <f>IF('[1]Cl Enr. st (2)'!AN27=0,"",EnrlST!AN27/'[1]Cl Enr. st (2)'!AN27)</f>
        <v>0.99147651170153184</v>
      </c>
      <c r="AO27" s="72">
        <f>IF('[1]Cl Enr. st (2)'!AO27=0,"",EnrlST!AO27/'[1]Cl Enr. st (2)'!AO27)</f>
        <v>0.93337552662900758</v>
      </c>
      <c r="AP27" s="72">
        <f>IF('[1]Cl Enr. st (2)'!AP27=0,"",EnrlST!AP27/'[1]Cl Enr. st (2)'!AP27)</f>
        <v>0.8530595097674869</v>
      </c>
      <c r="AQ27" s="72">
        <f>IF('[1]Cl Enr. st (2)'!AQ27=0,"",EnrlST!AQ27/'[1]Cl Enr. st (2)'!AQ27)</f>
        <v>0.9939890710382514</v>
      </c>
      <c r="AR27" s="72">
        <f>IF('[1]Cl Enr. st (2)'!AR27=0,"",EnrlST!AR27/'[1]Cl Enr. st (2)'!AR27)</f>
        <v>0.90543106336748269</v>
      </c>
      <c r="AS27" s="72">
        <f>IF('[1]Cl Enr. st (2)'!AS27=0,"",EnrlST!AS27/'[1]Cl Enr. st (2)'!AS27)</f>
        <v>0.8753078428896186</v>
      </c>
      <c r="AT27" s="72">
        <f>IF('[1]Cl Enr. st (2)'!AT27=0,"",EnrlST!AT27/'[1]Cl Enr. st (2)'!AT27)</f>
        <v>0.99266059771062154</v>
      </c>
      <c r="AU27" s="72">
        <f>IF('[1]Cl Enr. st (2)'!AU27=0,"",EnrlST!AU27/'[1]Cl Enr. st (2)'!AU27)</f>
        <v>0.91990741420399214</v>
      </c>
      <c r="AV27" s="72">
        <f>IF('[1]Cl Enr. st (2)'!AV27=0,"",EnrlST!AV27/'[1]Cl Enr. st (2)'!AV27)</f>
        <v>0.97886401174853721</v>
      </c>
      <c r="AW27" s="72">
        <f>IF('[1]Cl Enr. st (2)'!AW27=0,"",EnrlST!AW27/'[1]Cl Enr. st (2)'!AW27)</f>
        <v>1.0118793040749627</v>
      </c>
      <c r="AX27" s="72">
        <f>IF('[1]Cl Enr. st (2)'!AX27=0,"",EnrlST!AX27/'[1]Cl Enr. st (2)'!AX27)</f>
        <v>0.99330388402735259</v>
      </c>
      <c r="AY27" s="72">
        <f>IF('[1]Cl Enr. st (2)'!AY27=0,"",EnrlST!AY27/'[1]Cl Enr. st (2)'!AY27)</f>
        <v>0.59607985480943737</v>
      </c>
      <c r="AZ27" s="72">
        <f>IF('[1]Cl Enr. st (2)'!AZ27=0,"",EnrlST!AZ27/'[1]Cl Enr. st (2)'!AZ27)</f>
        <v>0.69282219329353145</v>
      </c>
      <c r="BA27" s="72">
        <f>IF('[1]Cl Enr. st (2)'!BA27=0,"",EnrlST!BA27/'[1]Cl Enr. st (2)'!BA27)</f>
        <v>0.62996446652620985</v>
      </c>
      <c r="BB27" s="72">
        <f>IF('[1]Cl Enr. st (2)'!BB27=0,"",EnrlST!BB27/'[1]Cl Enr. st (2)'!BB27)</f>
        <v>0.85974590437980614</v>
      </c>
      <c r="BC27" s="72">
        <f>IF('[1]Cl Enr. st (2)'!BC27=0,"",EnrlST!BC27/'[1]Cl Enr. st (2)'!BC27)</f>
        <v>1.0966008329974473</v>
      </c>
      <c r="BD27" s="72">
        <f>IF('[1]Cl Enr. st (2)'!BD27=0,"",EnrlST!BD27/'[1]Cl Enr. st (2)'!BD27)</f>
        <v>0.93845432627913206</v>
      </c>
      <c r="BE27" s="72">
        <f>IF('[1]Cl Enr. st (2)'!BE27=0,"",EnrlST!BE27/'[1]Cl Enr. st (2)'!BE27)</f>
        <v>0.70678739383729905</v>
      </c>
      <c r="BF27" s="72">
        <f>IF('[1]Cl Enr. st (2)'!BF27=0,"",EnrlST!BF27/'[1]Cl Enr. st (2)'!BF27)</f>
        <v>0.85455964265532924</v>
      </c>
      <c r="BG27" s="72">
        <f>IF('[1]Cl Enr. st (2)'!BG27=0,"",EnrlST!BG27/'[1]Cl Enr. st (2)'!BG27)</f>
        <v>0.75744939943541389</v>
      </c>
      <c r="BH27" s="72">
        <f>IF('[1]Cl Enr. st (2)'!BH27=0,"",EnrlST!BH27/'[1]Cl Enr. st (2)'!BH27)</f>
        <v>0.96266075654960415</v>
      </c>
      <c r="BI27" s="72">
        <f>IF('[1]Cl Enr. st (2)'!BI27=0,"",EnrlST!BI27/'[1]Cl Enr. st (2)'!BI27)</f>
        <v>1.0054660633484163</v>
      </c>
      <c r="BJ27" s="72">
        <f>IF('[1]Cl Enr. st (2)'!BJ27=0,"",EnrlST!BJ27/'[1]Cl Enr. st (2)'!BJ27)</f>
        <v>0.98117438083734154</v>
      </c>
      <c r="BK27" s="57">
        <f t="shared" si="0"/>
        <v>3.3680999823775846</v>
      </c>
      <c r="BL27" s="57">
        <f t="shared" si="0"/>
        <v>3.4742900570342883</v>
      </c>
      <c r="BM27" s="57">
        <f t="shared" si="1"/>
        <v>6.8423900394118728</v>
      </c>
    </row>
    <row r="28" spans="1:65" s="58" customFormat="1" ht="18.75" customHeight="1" x14ac:dyDescent="0.25">
      <c r="A28" s="35">
        <v>23</v>
      </c>
      <c r="B28" s="36" t="s">
        <v>34</v>
      </c>
      <c r="C28" s="72" t="str">
        <f>IF('[1]Cl Enr. st (2)'!C28=0,"",EnrlST!C28/'[1]Cl Enr. st (2)'!C28)</f>
        <v/>
      </c>
      <c r="D28" s="72" t="str">
        <f>IF('[1]Cl Enr. st (2)'!D28=0,"",EnrlST!D28/'[1]Cl Enr. st (2)'!D28)</f>
        <v/>
      </c>
      <c r="E28" s="72" t="str">
        <f>IF('[1]Cl Enr. st (2)'!E28=0,"",EnrlST!E28/'[1]Cl Enr. st (2)'!E28)</f>
        <v/>
      </c>
      <c r="F28" s="72">
        <f>IF('[1]Cl Enr. st (2)'!F28=0,"",EnrlST!F28/'[1]Cl Enr. st (2)'!F28)</f>
        <v>1.0066050198150593</v>
      </c>
      <c r="G28" s="72">
        <f>IF('[1]Cl Enr. st (2)'!G28=0,"",EnrlST!G28/'[1]Cl Enr. st (2)'!G28)</f>
        <v>1</v>
      </c>
      <c r="H28" s="72">
        <f>IF('[1]Cl Enr. st (2)'!H28=0,"",EnrlST!H28/'[1]Cl Enr. st (2)'!H28)</f>
        <v>1.0033858134416793</v>
      </c>
      <c r="I28" s="72">
        <f>IF('[1]Cl Enr. st (2)'!I28=0,"",EnrlST!I28/'[1]Cl Enr. st (2)'!I28)</f>
        <v>1.0061312078479461</v>
      </c>
      <c r="J28" s="72">
        <f>IF('[1]Cl Enr. st (2)'!J28=0,"",EnrlST!J28/'[1]Cl Enr. st (2)'!J28)</f>
        <v>1</v>
      </c>
      <c r="K28" s="72">
        <f>IF('[1]Cl Enr. st (2)'!K28=0,"",EnrlST!K28/'[1]Cl Enr. st (2)'!K28)</f>
        <v>1.0031620553359684</v>
      </c>
      <c r="L28" s="72">
        <f>IF('[1]Cl Enr. st (2)'!L28=0,"",EnrlST!L28/'[1]Cl Enr. st (2)'!L28)</f>
        <v>1.0061957868649318</v>
      </c>
      <c r="M28" s="72">
        <f>IF('[1]Cl Enr. st (2)'!M28=0,"",EnrlST!M28/'[1]Cl Enr. st (2)'!M28)</f>
        <v>1</v>
      </c>
      <c r="N28" s="72">
        <f>IF('[1]Cl Enr. st (2)'!N28=0,"",EnrlST!N28/'[1]Cl Enr. st (2)'!N28)</f>
        <v>1.0031289111389237</v>
      </c>
      <c r="O28" s="72">
        <f>IF('[1]Cl Enr. st (2)'!O28=0,"",EnrlST!O28/'[1]Cl Enr. st (2)'!O28)</f>
        <v>1.006809669731018</v>
      </c>
      <c r="P28" s="72">
        <f>IF('[1]Cl Enr. st (2)'!P28=0,"",EnrlST!P28/'[1]Cl Enr. st (2)'!P28)</f>
        <v>1</v>
      </c>
      <c r="Q28" s="72">
        <f>IF('[1]Cl Enr. st (2)'!Q28=0,"",EnrlST!Q28/'[1]Cl Enr. st (2)'!Q28)</f>
        <v>1.0032346757237587</v>
      </c>
      <c r="R28" s="72">
        <f>IF('[1]Cl Enr. st (2)'!R28=0,"",EnrlST!R28/'[1]Cl Enr. st (2)'!R28)</f>
        <v>1.0081300813008129</v>
      </c>
      <c r="S28" s="72">
        <f>IF('[1]Cl Enr. st (2)'!S28=0,"",EnrlST!S28/'[1]Cl Enr. st (2)'!S28)</f>
        <v>1</v>
      </c>
      <c r="T28" s="72">
        <f>IF('[1]Cl Enr. st (2)'!T28=0,"",EnrlST!T28/'[1]Cl Enr. st (2)'!T28)</f>
        <v>1.0037629350893698</v>
      </c>
      <c r="U28" s="72">
        <f>IF('[1]Cl Enr. st (2)'!U28=0,"",EnrlST!U28/'[1]Cl Enr. st (2)'!U28)</f>
        <v>1.0067046597385183</v>
      </c>
      <c r="V28" s="72">
        <f>IF('[1]Cl Enr. st (2)'!V28=0,"",EnrlST!V28/'[1]Cl Enr. st (2)'!V28)</f>
        <v>1</v>
      </c>
      <c r="W28" s="72">
        <f>IF('[1]Cl Enr. st (2)'!W28=0,"",EnrlST!W28/'[1]Cl Enr. st (2)'!W28)</f>
        <v>1.0033198326804329</v>
      </c>
      <c r="X28" s="72">
        <f>IF('[1]Cl Enr. st (2)'!X28=0,"",EnrlST!X28/'[1]Cl Enr. st (2)'!X28)</f>
        <v>1.0096993210475267</v>
      </c>
      <c r="Y28" s="72">
        <f>IF('[1]Cl Enr. st (2)'!Y28=0,"",EnrlST!Y28/'[1]Cl Enr. st (2)'!Y28)</f>
        <v>1</v>
      </c>
      <c r="Z28" s="72">
        <f>IF('[1]Cl Enr. st (2)'!Z28=0,"",EnrlST!Z28/'[1]Cl Enr. st (2)'!Z28)</f>
        <v>1.0042799058420715</v>
      </c>
      <c r="AA28" s="72">
        <f>IF('[1]Cl Enr. st (2)'!AA28=0,"",EnrlST!AA28/'[1]Cl Enr. st (2)'!AA28)</f>
        <v>1.0120192307692308</v>
      </c>
      <c r="AB28" s="72">
        <f>IF('[1]Cl Enr. st (2)'!AB28=0,"",EnrlST!AB28/'[1]Cl Enr. st (2)'!AB28)</f>
        <v>1</v>
      </c>
      <c r="AC28" s="72">
        <f>IF('[1]Cl Enr. st (2)'!AC28=0,"",EnrlST!AC28/'[1]Cl Enr. st (2)'!AC28)</f>
        <v>1.0053734551316496</v>
      </c>
      <c r="AD28" s="72">
        <f>IF('[1]Cl Enr. st (2)'!AD28=0,"",EnrlST!AD28/'[1]Cl Enr. st (2)'!AD28)</f>
        <v>1.0127226463104326</v>
      </c>
      <c r="AE28" s="72">
        <f>IF('[1]Cl Enr. st (2)'!AE28=0,"",EnrlST!AE28/'[1]Cl Enr. st (2)'!AE28)</f>
        <v>1</v>
      </c>
      <c r="AF28" s="72">
        <f>IF('[1]Cl Enr. st (2)'!AF28=0,"",EnrlST!AF28/'[1]Cl Enr. st (2)'!AF28)</f>
        <v>1.0055309734513274</v>
      </c>
      <c r="AG28" s="72">
        <f>IF('[1]Cl Enr. st (2)'!AG28=0,"",EnrlST!AG28/'[1]Cl Enr. st (2)'!AG28)</f>
        <v>1.0113250283125708</v>
      </c>
      <c r="AH28" s="72">
        <f>IF('[1]Cl Enr. st (2)'!AH28=0,"",EnrlST!AH28/'[1]Cl Enr. st (2)'!AH28)</f>
        <v>1</v>
      </c>
      <c r="AI28" s="72">
        <f>IF('[1]Cl Enr. st (2)'!AI28=0,"",EnrlST!AI28/'[1]Cl Enr. st (2)'!AI28)</f>
        <v>1.0049954208642078</v>
      </c>
      <c r="AJ28" s="72">
        <f>IF('[1]Cl Enr. st (2)'!AJ28=0,"",EnrlST!AJ28/'[1]Cl Enr. st (2)'!AJ28)</f>
        <v>1.0079156978182358</v>
      </c>
      <c r="AK28" s="72">
        <f>IF('[1]Cl Enr. st (2)'!AK28=0,"",EnrlST!AK28/'[1]Cl Enr. st (2)'!AK28)</f>
        <v>1</v>
      </c>
      <c r="AL28" s="72">
        <f>IF('[1]Cl Enr. st (2)'!AL28=0,"",EnrlST!AL28/'[1]Cl Enr. st (2)'!AL28)</f>
        <v>1.0037974983979303</v>
      </c>
      <c r="AM28" s="72">
        <f>IF('[1]Cl Enr. st (2)'!AM28=0,"",EnrlST!AM28/'[1]Cl Enr. st (2)'!AM28)</f>
        <v>1.0171526586620927</v>
      </c>
      <c r="AN28" s="72">
        <f>IF('[1]Cl Enr. st (2)'!AN28=0,"",EnrlST!AN28/'[1]Cl Enr. st (2)'!AN28)</f>
        <v>1</v>
      </c>
      <c r="AO28" s="72">
        <f>IF('[1]Cl Enr. st (2)'!AO28=0,"",EnrlST!AO28/'[1]Cl Enr. st (2)'!AO28)</f>
        <v>1.0075046904315197</v>
      </c>
      <c r="AP28" s="72">
        <f>IF('[1]Cl Enr. st (2)'!AP28=0,"",EnrlST!AP28/'[1]Cl Enr. st (2)'!AP28)</f>
        <v>1.0239520958083832</v>
      </c>
      <c r="AQ28" s="72">
        <f>IF('[1]Cl Enr. st (2)'!AQ28=0,"",EnrlST!AQ28/'[1]Cl Enr. st (2)'!AQ28)</f>
        <v>1</v>
      </c>
      <c r="AR28" s="72">
        <f>IF('[1]Cl Enr. st (2)'!AR28=0,"",EnrlST!AR28/'[1]Cl Enr. st (2)'!AR28)</f>
        <v>1.0105207785376118</v>
      </c>
      <c r="AS28" s="72">
        <f>IF('[1]Cl Enr. st (2)'!AS28=0,"",EnrlST!AS28/'[1]Cl Enr. st (2)'!AS28)</f>
        <v>1.0199900049975013</v>
      </c>
      <c r="AT28" s="72">
        <f>IF('[1]Cl Enr. st (2)'!AT28=0,"",EnrlST!AT28/'[1]Cl Enr. st (2)'!AT28)</f>
        <v>1</v>
      </c>
      <c r="AU28" s="72">
        <f>IF('[1]Cl Enr. st (2)'!AU28=0,"",EnrlST!AU28/'[1]Cl Enr. st (2)'!AU28)</f>
        <v>1.0087604029785371</v>
      </c>
      <c r="AV28" s="72">
        <f>IF('[1]Cl Enr. st (2)'!AV28=0,"",EnrlST!AV28/'[1]Cl Enr. st (2)'!AV28)</f>
        <v>1.0090033312325561</v>
      </c>
      <c r="AW28" s="72">
        <f>IF('[1]Cl Enr. st (2)'!AW28=0,"",EnrlST!AW28/'[1]Cl Enr. st (2)'!AW28)</f>
        <v>1</v>
      </c>
      <c r="AX28" s="72">
        <f>IF('[1]Cl Enr. st (2)'!AX28=0,"",EnrlST!AX28/'[1]Cl Enr. st (2)'!AX28)</f>
        <v>1.0042827469538962</v>
      </c>
      <c r="AY28" s="72">
        <f>IF('[1]Cl Enr. st (2)'!AY28=0,"",EnrlST!AY28/'[1]Cl Enr. st (2)'!AY28)</f>
        <v>1.0269541778975741</v>
      </c>
      <c r="AZ28" s="72">
        <f>IF('[1]Cl Enr. st (2)'!AZ28=0,"",EnrlST!AZ28/'[1]Cl Enr. st (2)'!AZ28)</f>
        <v>1</v>
      </c>
      <c r="BA28" s="72">
        <f>IF('[1]Cl Enr. st (2)'!BA28=0,"",EnrlST!BA28/'[1]Cl Enr. st (2)'!BA28)</f>
        <v>1.0129449838187703</v>
      </c>
      <c r="BB28" s="72">
        <f>IF('[1]Cl Enr. st (2)'!BB28=0,"",EnrlST!BB28/'[1]Cl Enr. st (2)'!BB28)</f>
        <v>1.0317965023847377</v>
      </c>
      <c r="BC28" s="72">
        <f>IF('[1]Cl Enr. st (2)'!BC28=0,"",EnrlST!BC28/'[1]Cl Enr. st (2)'!BC28)</f>
        <v>1</v>
      </c>
      <c r="BD28" s="72">
        <f>IF('[1]Cl Enr. st (2)'!BD28=0,"",EnrlST!BD28/'[1]Cl Enr. st (2)'!BD28)</f>
        <v>1.0134228187919463</v>
      </c>
      <c r="BE28" s="72">
        <f>IF('[1]Cl Enr. st (2)'!BE28=0,"",EnrlST!BE28/'[1]Cl Enr. st (2)'!BE28)</f>
        <v>1.0291757840991977</v>
      </c>
      <c r="BF28" s="72">
        <f>IF('[1]Cl Enr. st (2)'!BF28=0,"",EnrlST!BF28/'[1]Cl Enr. st (2)'!BF28)</f>
        <v>1</v>
      </c>
      <c r="BG28" s="72">
        <f>IF('[1]Cl Enr. st (2)'!BG28=0,"",EnrlST!BG28/'[1]Cl Enr. st (2)'!BG28)</f>
        <v>1.0131795716639209</v>
      </c>
      <c r="BH28" s="72">
        <f>IF('[1]Cl Enr. st (2)'!BH28=0,"",EnrlST!BH28/'[1]Cl Enr. st (2)'!BH28)</f>
        <v>1.0101759592961628</v>
      </c>
      <c r="BI28" s="72">
        <f>IF('[1]Cl Enr. st (2)'!BI28=0,"",EnrlST!BI28/'[1]Cl Enr. st (2)'!BI28)</f>
        <v>1</v>
      </c>
      <c r="BJ28" s="72">
        <f>IF('[1]Cl Enr. st (2)'!BJ28=0,"",EnrlST!BJ28/'[1]Cl Enr. st (2)'!BJ28)</f>
        <v>1.0048256725781155</v>
      </c>
      <c r="BK28" s="57" t="e">
        <f t="shared" si="0"/>
        <v>#VALUE!</v>
      </c>
      <c r="BL28" s="57" t="e">
        <f t="shared" si="0"/>
        <v>#VALUE!</v>
      </c>
      <c r="BM28" s="57" t="e">
        <f t="shared" si="1"/>
        <v>#VALUE!</v>
      </c>
    </row>
    <row r="29" spans="1:65" s="58" customFormat="1" ht="18.75" customHeight="1" x14ac:dyDescent="0.25">
      <c r="A29" s="35">
        <v>24</v>
      </c>
      <c r="B29" s="36" t="s">
        <v>35</v>
      </c>
      <c r="C29" s="72">
        <f>IF('[1]Cl Enr. st (2)'!C29=0,"",EnrlST!C29/'[1]Cl Enr. st (2)'!C29)</f>
        <v>0.2803755331322168</v>
      </c>
      <c r="D29" s="72">
        <f>IF('[1]Cl Enr. st (2)'!D29=0,"",EnrlST!D29/'[1]Cl Enr. st (2)'!D29)</f>
        <v>0.24742672836909269</v>
      </c>
      <c r="E29" s="72">
        <f>IF('[1]Cl Enr. st (2)'!E29=0,"",EnrlST!E29/'[1]Cl Enr. st (2)'!E29)</f>
        <v>0.2645229195622546</v>
      </c>
      <c r="F29" s="72">
        <f>IF('[1]Cl Enr. st (2)'!F29=0,"",EnrlST!F29/'[1]Cl Enr. st (2)'!F29)</f>
        <v>1.0838206627680311</v>
      </c>
      <c r="G29" s="72">
        <f>IF('[1]Cl Enr. st (2)'!G29=0,"",EnrlST!G29/'[1]Cl Enr. st (2)'!G29)</f>
        <v>1.0785162869516098</v>
      </c>
      <c r="H29" s="72">
        <f>IF('[1]Cl Enr. st (2)'!H29=0,"",EnrlST!H29/'[1]Cl Enr. st (2)'!H29)</f>
        <v>1.0813077026002409</v>
      </c>
      <c r="I29" s="72">
        <f>IF('[1]Cl Enr. st (2)'!I29=0,"",EnrlST!I29/'[1]Cl Enr. st (2)'!I29)</f>
        <v>1.0221084080239009</v>
      </c>
      <c r="J29" s="72">
        <f>IF('[1]Cl Enr. st (2)'!J29=0,"",EnrlST!J29/'[1]Cl Enr. st (2)'!J29)</f>
        <v>1.0338286141482105</v>
      </c>
      <c r="K29" s="72">
        <f>IF('[1]Cl Enr. st (2)'!K29=0,"",EnrlST!K29/'[1]Cl Enr. st (2)'!K29)</f>
        <v>1.0277034261241971</v>
      </c>
      <c r="L29" s="72">
        <f>IF('[1]Cl Enr. st (2)'!L29=0,"",EnrlST!L29/'[1]Cl Enr. st (2)'!L29)</f>
        <v>0.99363605091159268</v>
      </c>
      <c r="M29" s="72">
        <f>IF('[1]Cl Enr. st (2)'!M29=0,"",EnrlST!M29/'[1]Cl Enr. st (2)'!M29)</f>
        <v>0.99751952227836471</v>
      </c>
      <c r="N29" s="72">
        <f>IF('[1]Cl Enr. st (2)'!N29=0,"",EnrlST!N29/'[1]Cl Enr. st (2)'!N29)</f>
        <v>0.99551370319371035</v>
      </c>
      <c r="O29" s="72">
        <f>IF('[1]Cl Enr. st (2)'!O29=0,"",EnrlST!O29/'[1]Cl Enr. st (2)'!O29)</f>
        <v>1.0989661654135339</v>
      </c>
      <c r="P29" s="72">
        <f>IF('[1]Cl Enr. st (2)'!P29=0,"",EnrlST!P29/'[1]Cl Enr. st (2)'!P29)</f>
        <v>1.1157661460531869</v>
      </c>
      <c r="Q29" s="72">
        <f>IF('[1]Cl Enr. st (2)'!Q29=0,"",EnrlST!Q29/'[1]Cl Enr. st (2)'!Q29)</f>
        <v>1.1068800954464109</v>
      </c>
      <c r="R29" s="72">
        <f>IF('[1]Cl Enr. st (2)'!R29=0,"",EnrlST!R29/'[1]Cl Enr. st (2)'!R29)</f>
        <v>1.1026211432440274</v>
      </c>
      <c r="S29" s="72">
        <f>IF('[1]Cl Enr. st (2)'!S29=0,"",EnrlST!S29/'[1]Cl Enr. st (2)'!S29)</f>
        <v>1.1311650797047181</v>
      </c>
      <c r="T29" s="72">
        <f>IF('[1]Cl Enr. st (2)'!T29=0,"",EnrlST!T29/'[1]Cl Enr. st (2)'!T29)</f>
        <v>1.1161739307121812</v>
      </c>
      <c r="U29" s="72">
        <f>IF('[1]Cl Enr. st (2)'!U29=0,"",EnrlST!U29/'[1]Cl Enr. st (2)'!U29)</f>
        <v>1.0585876944459294</v>
      </c>
      <c r="V29" s="72">
        <f>IF('[1]Cl Enr. st (2)'!V29=0,"",EnrlST!V29/'[1]Cl Enr. st (2)'!V29)</f>
        <v>1.0684289941408163</v>
      </c>
      <c r="W29" s="72">
        <f>IF('[1]Cl Enr. st (2)'!W29=0,"",EnrlST!W29/'[1]Cl Enr. st (2)'!W29)</f>
        <v>1.0632746005674183</v>
      </c>
      <c r="X29" s="72">
        <f>IF('[1]Cl Enr. st (2)'!X29=0,"",EnrlST!X29/'[1]Cl Enr. st (2)'!X29)</f>
        <v>1.1653998865570052</v>
      </c>
      <c r="Y29" s="72">
        <f>IF('[1]Cl Enr. st (2)'!Y29=0,"",EnrlST!Y29/'[1]Cl Enr. st (2)'!Y29)</f>
        <v>1.3483583750695605</v>
      </c>
      <c r="Z29" s="72">
        <f>IF('[1]Cl Enr. st (2)'!Z29=0,"",EnrlST!Z29/'[1]Cl Enr. st (2)'!Z29)</f>
        <v>1.2475785790164344</v>
      </c>
      <c r="AA29" s="72">
        <f>IF('[1]Cl Enr. st (2)'!AA29=0,"",EnrlST!AA29/'[1]Cl Enr. st (2)'!AA29)</f>
        <v>1.2168262653898769</v>
      </c>
      <c r="AB29" s="72">
        <f>IF('[1]Cl Enr. st (2)'!AB29=0,"",EnrlST!AB29/'[1]Cl Enr. st (2)'!AB29)</f>
        <v>1.3367264501534981</v>
      </c>
      <c r="AC29" s="72">
        <f>IF('[1]Cl Enr. st (2)'!AC29=0,"",EnrlST!AC29/'[1]Cl Enr. st (2)'!AC29)</f>
        <v>1.2717979109563671</v>
      </c>
      <c r="AD29" s="72">
        <f>IF('[1]Cl Enr. st (2)'!AD29=0,"",EnrlST!AD29/'[1]Cl Enr. st (2)'!AD29)</f>
        <v>1.3169608595548734</v>
      </c>
      <c r="AE29" s="72">
        <f>IF('[1]Cl Enr. st (2)'!AE29=0,"",EnrlST!AE29/'[1]Cl Enr. st (2)'!AE29)</f>
        <v>1.3939611790079081</v>
      </c>
      <c r="AF29" s="72">
        <f>IF('[1]Cl Enr. st (2)'!AF29=0,"",EnrlST!AF29/'[1]Cl Enr. st (2)'!AF29)</f>
        <v>1.3524298369070287</v>
      </c>
      <c r="AG29" s="72">
        <f>IF('[1]Cl Enr. st (2)'!AG29=0,"",EnrlST!AG29/'[1]Cl Enr. st (2)'!AG29)</f>
        <v>1.2256183745583038</v>
      </c>
      <c r="AH29" s="72">
        <f>IF('[1]Cl Enr. st (2)'!AH29=0,"",EnrlST!AH29/'[1]Cl Enr. st (2)'!AH29)</f>
        <v>1.357953645530859</v>
      </c>
      <c r="AI29" s="72">
        <f>IF('[1]Cl Enr. st (2)'!AI29=0,"",EnrlST!AI29/'[1]Cl Enr. st (2)'!AI29)</f>
        <v>1.2858998100093793</v>
      </c>
      <c r="AJ29" s="72">
        <f>IF('[1]Cl Enr. st (2)'!AJ29=0,"",EnrlST!AJ29/'[1]Cl Enr. st (2)'!AJ29)</f>
        <v>1.1066009827198739</v>
      </c>
      <c r="AK29" s="72">
        <f>IF('[1]Cl Enr. st (2)'!AK29=0,"",EnrlST!AK29/'[1]Cl Enr. st (2)'!AK29)</f>
        <v>1.1468015777739666</v>
      </c>
      <c r="AL29" s="72">
        <f>IF('[1]Cl Enr. st (2)'!AL29=0,"",EnrlST!AL29/'[1]Cl Enr. st (2)'!AL29)</f>
        <v>1.12551350406433</v>
      </c>
      <c r="AM29" s="72">
        <f>IF('[1]Cl Enr. st (2)'!AM29=0,"",EnrlST!AM29/'[1]Cl Enr. st (2)'!AM29)</f>
        <v>0.86196100754233673</v>
      </c>
      <c r="AN29" s="72">
        <f>IF('[1]Cl Enr. st (2)'!AN29=0,"",EnrlST!AN29/'[1]Cl Enr. st (2)'!AN29)</f>
        <v>0.64863856769861994</v>
      </c>
      <c r="AO29" s="72">
        <f>IF('[1]Cl Enr. st (2)'!AO29=0,"",EnrlST!AO29/'[1]Cl Enr. st (2)'!AO29)</f>
        <v>0.74810882548108826</v>
      </c>
      <c r="AP29" s="72">
        <f>IF('[1]Cl Enr. st (2)'!AP29=0,"",EnrlST!AP29/'[1]Cl Enr. st (2)'!AP29)</f>
        <v>0.73247200689061154</v>
      </c>
      <c r="AQ29" s="72">
        <f>IF('[1]Cl Enr. st (2)'!AQ29=0,"",EnrlST!AQ29/'[1]Cl Enr. st (2)'!AQ29)</f>
        <v>0.60653536257833485</v>
      </c>
      <c r="AR29" s="72">
        <f>IF('[1]Cl Enr. st (2)'!AR29=0,"",EnrlST!AR29/'[1]Cl Enr. st (2)'!AR29)</f>
        <v>0.6649876069401135</v>
      </c>
      <c r="AS29" s="72">
        <f>IF('[1]Cl Enr. st (2)'!AS29=0,"",EnrlST!AS29/'[1]Cl Enr. st (2)'!AS29)</f>
        <v>0.8033821695760599</v>
      </c>
      <c r="AT29" s="72">
        <f>IF('[1]Cl Enr. st (2)'!AT29=0,"",EnrlST!AT29/'[1]Cl Enr. st (2)'!AT29)</f>
        <v>0.62950152594099695</v>
      </c>
      <c r="AU29" s="72">
        <f>IF('[1]Cl Enr. st (2)'!AU29=0,"",EnrlST!AU29/'[1]Cl Enr. st (2)'!AU29)</f>
        <v>0.71041084962106105</v>
      </c>
      <c r="AV29" s="72">
        <f>IF('[1]Cl Enr. st (2)'!AV29=0,"",EnrlST!AV29/'[1]Cl Enr. st (2)'!AV29)</f>
        <v>1.0641206205714411</v>
      </c>
      <c r="AW29" s="72">
        <f>IF('[1]Cl Enr. st (2)'!AW29=0,"",EnrlST!AW29/'[1]Cl Enr. st (2)'!AW29)</f>
        <v>1.0567654661992281</v>
      </c>
      <c r="AX29" s="72">
        <f>IF('[1]Cl Enr. st (2)'!AX29=0,"",EnrlST!AX29/'[1]Cl Enr. st (2)'!AX29)</f>
        <v>1.06058646701832</v>
      </c>
      <c r="AY29" s="72">
        <f>IF('[1]Cl Enr. st (2)'!AY29=0,"",EnrlST!AY29/'[1]Cl Enr. st (2)'!AY29)</f>
        <v>0.97775263951734537</v>
      </c>
      <c r="AZ29" s="72">
        <f>IF('[1]Cl Enr. st (2)'!AZ29=0,"",EnrlST!AZ29/'[1]Cl Enr. st (2)'!AZ29)</f>
        <v>1.1806627326373127</v>
      </c>
      <c r="BA29" s="72">
        <f>IF('[1]Cl Enr. st (2)'!BA29=0,"",EnrlST!BA29/'[1]Cl Enr. st (2)'!BA29)</f>
        <v>1.0698249227600412</v>
      </c>
      <c r="BB29" s="72">
        <f>IF('[1]Cl Enr. st (2)'!BB29=0,"",EnrlST!BB29/'[1]Cl Enr. st (2)'!BB29)</f>
        <v>1.0135535789919525</v>
      </c>
      <c r="BC29" s="72">
        <f>IF('[1]Cl Enr. st (2)'!BC29=0,"",EnrlST!BC29/'[1]Cl Enr. st (2)'!BC29)</f>
        <v>1.1987636709462672</v>
      </c>
      <c r="BD29" s="72">
        <f>IF('[1]Cl Enr. st (2)'!BD29=0,"",EnrlST!BD29/'[1]Cl Enr. st (2)'!BD29)</f>
        <v>1.1008064516129032</v>
      </c>
      <c r="BE29" s="72">
        <f>IF('[1]Cl Enr. st (2)'!BE29=0,"",EnrlST!BE29/'[1]Cl Enr. st (2)'!BE29)</f>
        <v>0.99461400359066432</v>
      </c>
      <c r="BF29" s="72">
        <f>IF('[1]Cl Enr. st (2)'!BF29=0,"",EnrlST!BF29/'[1]Cl Enr. st (2)'!BF29)</f>
        <v>1.1895030190431954</v>
      </c>
      <c r="BG29" s="72">
        <f>IF('[1]Cl Enr. st (2)'!BG29=0,"",EnrlST!BG29/'[1]Cl Enr. st (2)'!BG29)</f>
        <v>1.0846657366670243</v>
      </c>
      <c r="BH29" s="72">
        <f>IF('[1]Cl Enr. st (2)'!BH29=0,"",EnrlST!BH29/'[1]Cl Enr. st (2)'!BH29)</f>
        <v>1.0605138397201002</v>
      </c>
      <c r="BI29" s="72">
        <f>IF('[1]Cl Enr. st (2)'!BI29=0,"",EnrlST!BI29/'[1]Cl Enr. st (2)'!BI29)</f>
        <v>1.0631859182458465</v>
      </c>
      <c r="BJ29" s="72">
        <f>IF('[1]Cl Enr. st (2)'!BJ29=0,"",EnrlST!BJ29/'[1]Cl Enr. st (2)'!BJ29)</f>
        <v>1.0617953013807111</v>
      </c>
      <c r="BK29" s="57">
        <f t="shared" si="0"/>
        <v>1.340889372852317</v>
      </c>
      <c r="BL29" s="57">
        <f t="shared" si="0"/>
        <v>1.3106126466149393</v>
      </c>
      <c r="BM29" s="57">
        <f t="shared" si="1"/>
        <v>2.6515020194672561</v>
      </c>
    </row>
    <row r="30" spans="1:65" s="58" customFormat="1" ht="18.75" customHeight="1" x14ac:dyDescent="0.25">
      <c r="A30" s="35">
        <v>25</v>
      </c>
      <c r="B30" s="36" t="s">
        <v>36</v>
      </c>
      <c r="C30" s="72">
        <f>IF('[1]Cl Enr. st (2)'!C30=0,"",EnrlST!C30/'[1]Cl Enr. st (2)'!C30)</f>
        <v>1.0785340314136125</v>
      </c>
      <c r="D30" s="72">
        <f>IF('[1]Cl Enr. st (2)'!D30=0,"",EnrlST!D30/'[1]Cl Enr. st (2)'!D30)</f>
        <v>1.0269320843091334</v>
      </c>
      <c r="E30" s="72">
        <f>IF('[1]Cl Enr. st (2)'!E30=0,"",EnrlST!E30/'[1]Cl Enr. st (2)'!E30)</f>
        <v>1.0541735765616362</v>
      </c>
      <c r="F30" s="72">
        <f>IF('[1]Cl Enr. st (2)'!F30=0,"",EnrlST!F30/'[1]Cl Enr. st (2)'!F30)</f>
        <v>0.81715168684007211</v>
      </c>
      <c r="G30" s="72">
        <f>IF('[1]Cl Enr. st (2)'!G30=0,"",EnrlST!G30/'[1]Cl Enr. st (2)'!G30)</f>
        <v>0.80242152466367711</v>
      </c>
      <c r="H30" s="72">
        <f>IF('[1]Cl Enr. st (2)'!H30=0,"",EnrlST!H30/'[1]Cl Enr. st (2)'!H30)</f>
        <v>0.80994780472827754</v>
      </c>
      <c r="I30" s="72">
        <f>IF('[1]Cl Enr. st (2)'!I30=0,"",EnrlST!I30/'[1]Cl Enr. st (2)'!I30)</f>
        <v>0.96439426834563613</v>
      </c>
      <c r="J30" s="72">
        <f>IF('[1]Cl Enr. st (2)'!J30=0,"",EnrlST!J30/'[1]Cl Enr. st (2)'!J30)</f>
        <v>0.96005801628918885</v>
      </c>
      <c r="K30" s="72">
        <f>IF('[1]Cl Enr. st (2)'!K30=0,"",EnrlST!K30/'[1]Cl Enr. st (2)'!K30)</f>
        <v>0.96225584594222835</v>
      </c>
      <c r="L30" s="72">
        <f>IF('[1]Cl Enr. st (2)'!L30=0,"",EnrlST!L30/'[1]Cl Enr. st (2)'!L30)</f>
        <v>0.82343920055407138</v>
      </c>
      <c r="M30" s="72">
        <f>IF('[1]Cl Enr. st (2)'!M30=0,"",EnrlST!M30/'[1]Cl Enr. st (2)'!M30)</f>
        <v>0.85759813034471766</v>
      </c>
      <c r="N30" s="72">
        <f>IF('[1]Cl Enr. st (2)'!N30=0,"",EnrlST!N30/'[1]Cl Enr. st (2)'!N30)</f>
        <v>0.83991188750288159</v>
      </c>
      <c r="O30" s="72">
        <f>IF('[1]Cl Enr. st (2)'!O30=0,"",EnrlST!O30/'[1]Cl Enr. st (2)'!O30)</f>
        <v>0.89251939220061627</v>
      </c>
      <c r="P30" s="72">
        <f>IF('[1]Cl Enr. st (2)'!P30=0,"",EnrlST!P30/'[1]Cl Enr. st (2)'!P30)</f>
        <v>0.89921812119121536</v>
      </c>
      <c r="Q30" s="72">
        <f>IF('[1]Cl Enr. st (2)'!Q30=0,"",EnrlST!Q30/'[1]Cl Enr. st (2)'!Q30)</f>
        <v>0.89573669096531916</v>
      </c>
      <c r="R30" s="72">
        <f>IF('[1]Cl Enr. st (2)'!R30=0,"",EnrlST!R30/'[1]Cl Enr. st (2)'!R30)</f>
        <v>0.84799663033749273</v>
      </c>
      <c r="S30" s="72">
        <f>IF('[1]Cl Enr. st (2)'!S30=0,"",EnrlST!S30/'[1]Cl Enr. st (2)'!S30)</f>
        <v>0.86928563077282828</v>
      </c>
      <c r="T30" s="72">
        <f>IF('[1]Cl Enr. st (2)'!T30=0,"",EnrlST!T30/'[1]Cl Enr. st (2)'!T30)</f>
        <v>0.85808471148785281</v>
      </c>
      <c r="U30" s="72">
        <f>IF('[1]Cl Enr. st (2)'!U30=0,"",EnrlST!U30/'[1]Cl Enr. st (2)'!U30)</f>
        <v>0.86571563192348944</v>
      </c>
      <c r="V30" s="72">
        <f>IF('[1]Cl Enr. st (2)'!V30=0,"",EnrlST!V30/'[1]Cl Enr. st (2)'!V30)</f>
        <v>0.87395380158840441</v>
      </c>
      <c r="W30" s="72">
        <f>IF('[1]Cl Enr. st (2)'!W30=0,"",EnrlST!W30/'[1]Cl Enr. st (2)'!W30)</f>
        <v>0.86970264453917145</v>
      </c>
      <c r="X30" s="72">
        <f>IF('[1]Cl Enr. st (2)'!X30=0,"",EnrlST!X30/'[1]Cl Enr. st (2)'!X30)</f>
        <v>0.94720515783711456</v>
      </c>
      <c r="Y30" s="72">
        <f>IF('[1]Cl Enr. st (2)'!Y30=0,"",EnrlST!Y30/'[1]Cl Enr. st (2)'!Y30)</f>
        <v>0.94726496305836105</v>
      </c>
      <c r="Z30" s="72">
        <f>IF('[1]Cl Enr. st (2)'!Z30=0,"",EnrlST!Z30/'[1]Cl Enr. st (2)'!Z30)</f>
        <v>0.94723344232865292</v>
      </c>
      <c r="AA30" s="72">
        <f>IF('[1]Cl Enr. st (2)'!AA30=0,"",EnrlST!AA30/'[1]Cl Enr. st (2)'!AA30)</f>
        <v>1.0386349001931745</v>
      </c>
      <c r="AB30" s="72">
        <f>IF('[1]Cl Enr. st (2)'!AB30=0,"",EnrlST!AB30/'[1]Cl Enr. st (2)'!AB30)</f>
        <v>1.1116970278044103</v>
      </c>
      <c r="AC30" s="72">
        <f>IF('[1]Cl Enr. st (2)'!AC30=0,"",EnrlST!AC30/'[1]Cl Enr. st (2)'!AC30)</f>
        <v>1.0719786470639714</v>
      </c>
      <c r="AD30" s="72">
        <f>IF('[1]Cl Enr. st (2)'!AD30=0,"",EnrlST!AD30/'[1]Cl Enr. st (2)'!AD30)</f>
        <v>1.0805469607745284</v>
      </c>
      <c r="AE30" s="72">
        <f>IF('[1]Cl Enr. st (2)'!AE30=0,"",EnrlST!AE30/'[1]Cl Enr. st (2)'!AE30)</f>
        <v>1.0202857454466137</v>
      </c>
      <c r="AF30" s="72">
        <f>IF('[1]Cl Enr. st (2)'!AF30=0,"",EnrlST!AF30/'[1]Cl Enr. st (2)'!AF30)</f>
        <v>1.0517510944340214</v>
      </c>
      <c r="AG30" s="72">
        <f>IF('[1]Cl Enr. st (2)'!AG30=0,"",EnrlST!AG30/'[1]Cl Enr. st (2)'!AG30)</f>
        <v>1.0107756403662174</v>
      </c>
      <c r="AH30" s="72">
        <f>IF('[1]Cl Enr. st (2)'!AH30=0,"",EnrlST!AH30/'[1]Cl Enr. st (2)'!AH30)</f>
        <v>1.0166802515137401</v>
      </c>
      <c r="AI30" s="72">
        <f>IF('[1]Cl Enr. st (2)'!AI30=0,"",EnrlST!AI30/'[1]Cl Enr. st (2)'!AI30)</f>
        <v>1.0135452509694685</v>
      </c>
      <c r="AJ30" s="72">
        <f>IF('[1]Cl Enr. st (2)'!AJ30=0,"",EnrlST!AJ30/'[1]Cl Enr. st (2)'!AJ30)</f>
        <v>0.90640170231182604</v>
      </c>
      <c r="AK30" s="72">
        <f>IF('[1]Cl Enr. st (2)'!AK30=0,"",EnrlST!AK30/'[1]Cl Enr. st (2)'!AK30)</f>
        <v>0.91228646260896762</v>
      </c>
      <c r="AL30" s="72">
        <f>IF('[1]Cl Enr. st (2)'!AL30=0,"",EnrlST!AL30/'[1]Cl Enr. st (2)'!AL30)</f>
        <v>0.90922563217528329</v>
      </c>
      <c r="AM30" s="72">
        <f>IF('[1]Cl Enr. st (2)'!AM30=0,"",EnrlST!AM30/'[1]Cl Enr. st (2)'!AM30)</f>
        <v>1.1140090133282194</v>
      </c>
      <c r="AN30" s="72">
        <f>IF('[1]Cl Enr. st (2)'!AN30=0,"",EnrlST!AN30/'[1]Cl Enr. st (2)'!AN30)</f>
        <v>1.1140139921294272</v>
      </c>
      <c r="AO30" s="72">
        <f>IF('[1]Cl Enr. st (2)'!AO30=0,"",EnrlST!AO30/'[1]Cl Enr. st (2)'!AO30)</f>
        <v>1.1140113398375644</v>
      </c>
      <c r="AP30" s="72">
        <f>IF('[1]Cl Enr. st (2)'!AP30=0,"",EnrlST!AP30/'[1]Cl Enr. st (2)'!AP30)</f>
        <v>1.0662180349932706</v>
      </c>
      <c r="AQ30" s="72">
        <f>IF('[1]Cl Enr. st (2)'!AQ30=0,"",EnrlST!AQ30/'[1]Cl Enr. st (2)'!AQ30)</f>
        <v>1.0663448061049681</v>
      </c>
      <c r="AR30" s="72">
        <f>IF('[1]Cl Enr. st (2)'!AR30=0,"",EnrlST!AR30/'[1]Cl Enr. st (2)'!AR30)</f>
        <v>1.0662768031189085</v>
      </c>
      <c r="AS30" s="72">
        <f>IF('[1]Cl Enr. st (2)'!AS30=0,"",EnrlST!AS30/'[1]Cl Enr. st (2)'!AS30)</f>
        <v>1.094126210874069</v>
      </c>
      <c r="AT30" s="72">
        <f>IF('[1]Cl Enr. st (2)'!AT30=0,"",EnrlST!AT30/'[1]Cl Enr. st (2)'!AT30)</f>
        <v>1.0943541653285376</v>
      </c>
      <c r="AU30" s="72">
        <f>IF('[1]Cl Enr. st (2)'!AU30=0,"",EnrlST!AU30/'[1]Cl Enr. st (2)'!AU30)</f>
        <v>1.0942323800406843</v>
      </c>
      <c r="AV30" s="72">
        <f>IF('[1]Cl Enr. st (2)'!AV30=0,"",EnrlST!AV30/'[1]Cl Enr. st (2)'!AV30)</f>
        <v>0.92782470893452784</v>
      </c>
      <c r="AW30" s="72">
        <f>IF('[1]Cl Enr. st (2)'!AW30=0,"",EnrlST!AW30/'[1]Cl Enr. st (2)'!AW30)</f>
        <v>0.93204343644144583</v>
      </c>
      <c r="AX30" s="72">
        <f>IF('[1]Cl Enr. st (2)'!AX30=0,"",EnrlST!AX30/'[1]Cl Enr. st (2)'!AX30)</f>
        <v>0.92984251653509709</v>
      </c>
      <c r="AY30" s="72">
        <f>IF('[1]Cl Enr. st (2)'!AY30=0,"",EnrlST!AY30/'[1]Cl Enr. st (2)'!AY30)</f>
        <v>1.0557308096740274</v>
      </c>
      <c r="AZ30" s="72">
        <f>IF('[1]Cl Enr. st (2)'!AZ30=0,"",EnrlST!AZ30/'[1]Cl Enr. st (2)'!AZ30)</f>
        <v>1.0554425228891149</v>
      </c>
      <c r="BA30" s="72">
        <f>IF('[1]Cl Enr. st (2)'!BA30=0,"",EnrlST!BA30/'[1]Cl Enr. st (2)'!BA30)</f>
        <v>1.0556131977588712</v>
      </c>
      <c r="BB30" s="72">
        <f>IF('[1]Cl Enr. st (2)'!BB30=0,"",EnrlST!BB30/'[1]Cl Enr. st (2)'!BB30)</f>
        <v>0.89190116678105702</v>
      </c>
      <c r="BC30" s="72">
        <f>IF('[1]Cl Enr. st (2)'!BC30=0,"",EnrlST!BC30/'[1]Cl Enr. st (2)'!BC30)</f>
        <v>0.89233753637245394</v>
      </c>
      <c r="BD30" s="72">
        <f>IF('[1]Cl Enr. st (2)'!BD30=0,"",EnrlST!BD30/'[1]Cl Enr. st (2)'!BD30)</f>
        <v>0.89208199356913187</v>
      </c>
      <c r="BE30" s="72">
        <f>IF('[1]Cl Enr. st (2)'!BE30=0,"",EnrlST!BE30/'[1]Cl Enr. st (2)'!BE30)</f>
        <v>0.97294954048898907</v>
      </c>
      <c r="BF30" s="72">
        <f>IF('[1]Cl Enr. st (2)'!BF30=0,"",EnrlST!BF30/'[1]Cl Enr. st (2)'!BF30)</f>
        <v>0.97194637537239326</v>
      </c>
      <c r="BG30" s="72">
        <f>IF('[1]Cl Enr. st (2)'!BG30=0,"",EnrlST!BG30/'[1]Cl Enr. st (2)'!BG30)</f>
        <v>0.97253700867789694</v>
      </c>
      <c r="BH30" s="72">
        <f>IF('[1]Cl Enr. st (2)'!BH30=0,"",EnrlST!BH30/'[1]Cl Enr. st (2)'!BH30)</f>
        <v>0.92942851332113074</v>
      </c>
      <c r="BI30" s="72">
        <f>IF('[1]Cl Enr. st (2)'!BI30=0,"",EnrlST!BI30/'[1]Cl Enr. st (2)'!BI30)</f>
        <v>0.9331331100595246</v>
      </c>
      <c r="BJ30" s="72">
        <f>IF('[1]Cl Enr. st (2)'!BJ30=0,"",EnrlST!BJ30/'[1]Cl Enr. st (2)'!BJ30)</f>
        <v>0.9311925568902677</v>
      </c>
      <c r="BK30" s="57">
        <f t="shared" si="0"/>
        <v>2.0079625447347431</v>
      </c>
      <c r="BL30" s="57">
        <f t="shared" si="0"/>
        <v>1.960065194368658</v>
      </c>
      <c r="BM30" s="57">
        <f t="shared" si="1"/>
        <v>3.9680277391034009</v>
      </c>
    </row>
    <row r="31" spans="1:65" s="58" customFormat="1" ht="18.75" customHeight="1" x14ac:dyDescent="0.25">
      <c r="A31" s="35">
        <v>26</v>
      </c>
      <c r="B31" s="36" t="s">
        <v>37</v>
      </c>
      <c r="C31" s="72" t="str">
        <f>IF('[1]Cl Enr. st (2)'!C31=0,"",EnrlST!C31/'[1]Cl Enr. st (2)'!C31)</f>
        <v/>
      </c>
      <c r="D31" s="72" t="str">
        <f>IF('[1]Cl Enr. st (2)'!D31=0,"",EnrlST!D31/'[1]Cl Enr. st (2)'!D31)</f>
        <v/>
      </c>
      <c r="E31" s="72" t="str">
        <f>IF('[1]Cl Enr. st (2)'!E31=0,"",EnrlST!E31/'[1]Cl Enr. st (2)'!E31)</f>
        <v/>
      </c>
      <c r="F31" s="72">
        <f>IF('[1]Cl Enr. st (2)'!F31=0,"",EnrlST!F31/'[1]Cl Enr. st (2)'!F31)</f>
        <v>1.0504989779968739</v>
      </c>
      <c r="G31" s="72">
        <f>IF('[1]Cl Enr. st (2)'!G31=0,"",EnrlST!G31/'[1]Cl Enr. st (2)'!G31)</f>
        <v>1.0441083004957417</v>
      </c>
      <c r="H31" s="72">
        <f>IF('[1]Cl Enr. st (2)'!H31=0,"",EnrlST!H31/'[1]Cl Enr. st (2)'!H31)</f>
        <v>1.0473924864063273</v>
      </c>
      <c r="I31" s="72">
        <f>IF('[1]Cl Enr. st (2)'!I31=0,"",EnrlST!I31/'[1]Cl Enr. st (2)'!I31)</f>
        <v>1.0775380215780579</v>
      </c>
      <c r="J31" s="72">
        <f>IF('[1]Cl Enr. st (2)'!J31=0,"",EnrlST!J31/'[1]Cl Enr. st (2)'!J31)</f>
        <v>1.0391892801831526</v>
      </c>
      <c r="K31" s="72">
        <f>IF('[1]Cl Enr. st (2)'!K31=0,"",EnrlST!K31/'[1]Cl Enr. st (2)'!K31)</f>
        <v>1.0587029136488408</v>
      </c>
      <c r="L31" s="72">
        <f>IF('[1]Cl Enr. st (2)'!L31=0,"",EnrlST!L31/'[1]Cl Enr. st (2)'!L31)</f>
        <v>1.0761223162003903</v>
      </c>
      <c r="M31" s="72">
        <f>IF('[1]Cl Enr. st (2)'!M31=0,"",EnrlST!M31/'[1]Cl Enr. st (2)'!M31)</f>
        <v>1.0456642692359885</v>
      </c>
      <c r="N31" s="72">
        <f>IF('[1]Cl Enr. st (2)'!N31=0,"",EnrlST!N31/'[1]Cl Enr. st (2)'!N31)</f>
        <v>1.0612129666533812</v>
      </c>
      <c r="O31" s="72">
        <f>IF('[1]Cl Enr. st (2)'!O31=0,"",EnrlST!O31/'[1]Cl Enr. st (2)'!O31)</f>
        <v>1.0693368081750223</v>
      </c>
      <c r="P31" s="72">
        <f>IF('[1]Cl Enr. st (2)'!P31=0,"",EnrlST!P31/'[1]Cl Enr. st (2)'!P31)</f>
        <v>1.0410949113779302</v>
      </c>
      <c r="Q31" s="72">
        <f>IF('[1]Cl Enr. st (2)'!Q31=0,"",EnrlST!Q31/'[1]Cl Enr. st (2)'!Q31)</f>
        <v>1.0555069471179086</v>
      </c>
      <c r="R31" s="72">
        <f>IF('[1]Cl Enr. st (2)'!R31=0,"",EnrlST!R31/'[1]Cl Enr. st (2)'!R31)</f>
        <v>1.0718703515227432</v>
      </c>
      <c r="S31" s="72">
        <f>IF('[1]Cl Enr. st (2)'!S31=0,"",EnrlST!S31/'[1]Cl Enr. st (2)'!S31)</f>
        <v>1.0372202400259487</v>
      </c>
      <c r="T31" s="72">
        <f>IF('[1]Cl Enr. st (2)'!T31=0,"",EnrlST!T31/'[1]Cl Enr. st (2)'!T31)</f>
        <v>1.0548496315475004</v>
      </c>
      <c r="U31" s="72">
        <f>IF('[1]Cl Enr. st (2)'!U31=0,"",EnrlST!U31/'[1]Cl Enr. st (2)'!U31)</f>
        <v>1.0686610296478647</v>
      </c>
      <c r="V31" s="72">
        <f>IF('[1]Cl Enr. st (2)'!V31=0,"",EnrlST!V31/'[1]Cl Enr. st (2)'!V31)</f>
        <v>1.0416346811450583</v>
      </c>
      <c r="W31" s="72">
        <f>IF('[1]Cl Enr. st (2)'!W31=0,"",EnrlST!W31/'[1]Cl Enr. st (2)'!W31)</f>
        <v>1.0554337356804722</v>
      </c>
      <c r="X31" s="72">
        <f>IF('[1]Cl Enr. st (2)'!X31=0,"",EnrlST!X31/'[1]Cl Enr. st (2)'!X31)</f>
        <v>1.0348286123663617</v>
      </c>
      <c r="Y31" s="72">
        <f>IF('[1]Cl Enr. st (2)'!Y31=0,"",EnrlST!Y31/'[1]Cl Enr. st (2)'!Y31)</f>
        <v>0.93996548323471396</v>
      </c>
      <c r="Z31" s="72">
        <f>IF('[1]Cl Enr. st (2)'!Z31=0,"",EnrlST!Z31/'[1]Cl Enr. st (2)'!Z31)</f>
        <v>0.99004946173988939</v>
      </c>
      <c r="AA31" s="72">
        <f>IF('[1]Cl Enr. st (2)'!AA31=0,"",EnrlST!AA31/'[1]Cl Enr. st (2)'!AA31)</f>
        <v>1.0290817494847722</v>
      </c>
      <c r="AB31" s="72">
        <f>IF('[1]Cl Enr. st (2)'!AB31=0,"",EnrlST!AB31/'[1]Cl Enr. st (2)'!AB31)</f>
        <v>0.91821841972823348</v>
      </c>
      <c r="AC31" s="72">
        <f>IF('[1]Cl Enr. st (2)'!AC31=0,"",EnrlST!AC31/'[1]Cl Enr. st (2)'!AC31)</f>
        <v>0.97626183910802067</v>
      </c>
      <c r="AD31" s="72">
        <f>IF('[1]Cl Enr. st (2)'!AD31=0,"",EnrlST!AD31/'[1]Cl Enr. st (2)'!AD31)</f>
        <v>1.0448396793587174</v>
      </c>
      <c r="AE31" s="72">
        <f>IF('[1]Cl Enr. st (2)'!AE31=0,"",EnrlST!AE31/'[1]Cl Enr. st (2)'!AE31)</f>
        <v>0.96357945653720301</v>
      </c>
      <c r="AF31" s="72">
        <f>IF('[1]Cl Enr. st (2)'!AF31=0,"",EnrlST!AF31/'[1]Cl Enr. st (2)'!AF31)</f>
        <v>1.0067941117697996</v>
      </c>
      <c r="AG31" s="72">
        <f>IF('[1]Cl Enr. st (2)'!AG31=0,"",EnrlST!AG31/'[1]Cl Enr. st (2)'!AG31)</f>
        <v>1.0359815439494398</v>
      </c>
      <c r="AH31" s="72">
        <f>IF('[1]Cl Enr. st (2)'!AH31=0,"",EnrlST!AH31/'[1]Cl Enr. st (2)'!AH31)</f>
        <v>0.93966824028758278</v>
      </c>
      <c r="AI31" s="72">
        <f>IF('[1]Cl Enr. st (2)'!AI31=0,"",EnrlST!AI31/'[1]Cl Enr. st (2)'!AI31)</f>
        <v>0.99048690671031092</v>
      </c>
      <c r="AJ31" s="72">
        <f>IF('[1]Cl Enr. st (2)'!AJ31=0,"",EnrlST!AJ31/'[1]Cl Enr. st (2)'!AJ31)</f>
        <v>1.0602775152931814</v>
      </c>
      <c r="AK31" s="72">
        <f>IF('[1]Cl Enr. st (2)'!AK31=0,"",EnrlST!AK31/'[1]Cl Enr. st (2)'!AK31)</f>
        <v>1.0167834825198445</v>
      </c>
      <c r="AL31" s="72">
        <f>IF('[1]Cl Enr. st (2)'!AL31=0,"",EnrlST!AL31/'[1]Cl Enr. st (2)'!AL31)</f>
        <v>1.0391763241853629</v>
      </c>
      <c r="AM31" s="72">
        <f>IF('[1]Cl Enr. st (2)'!AM31=0,"",EnrlST!AM31/'[1]Cl Enr. st (2)'!AM31)</f>
        <v>0.89536541889483068</v>
      </c>
      <c r="AN31" s="72">
        <f>IF('[1]Cl Enr. st (2)'!AN31=0,"",EnrlST!AN31/'[1]Cl Enr. st (2)'!AN31)</f>
        <v>0.86117647058823532</v>
      </c>
      <c r="AO31" s="72">
        <f>IF('[1]Cl Enr. st (2)'!AO31=0,"",EnrlST!AO31/'[1]Cl Enr. st (2)'!AO31)</f>
        <v>0.88150503444621087</v>
      </c>
      <c r="AP31" s="72">
        <f>IF('[1]Cl Enr. st (2)'!AP31=0,"",EnrlST!AP31/'[1]Cl Enr. st (2)'!AP31)</f>
        <v>0.84051242369529711</v>
      </c>
      <c r="AQ31" s="72">
        <f>IF('[1]Cl Enr. st (2)'!AQ31=0,"",EnrlST!AQ31/'[1]Cl Enr. st (2)'!AQ31)</f>
        <v>0.80446787148594379</v>
      </c>
      <c r="AR31" s="72">
        <f>IF('[1]Cl Enr. st (2)'!AR31=0,"",EnrlST!AR31/'[1]Cl Enr. st (2)'!AR31)</f>
        <v>0.8258584621664371</v>
      </c>
      <c r="AS31" s="72">
        <f>IF('[1]Cl Enr. st (2)'!AS31=0,"",EnrlST!AS31/'[1]Cl Enr. st (2)'!AS31)</f>
        <v>0.86744562601199071</v>
      </c>
      <c r="AT31" s="72">
        <f>IF('[1]Cl Enr. st (2)'!AT31=0,"",EnrlST!AT31/'[1]Cl Enr. st (2)'!AT31)</f>
        <v>0.83224484569086954</v>
      </c>
      <c r="AU31" s="72">
        <f>IF('[1]Cl Enr. st (2)'!AU31=0,"",EnrlST!AU31/'[1]Cl Enr. st (2)'!AU31)</f>
        <v>0.85315448802932237</v>
      </c>
      <c r="AV31" s="72">
        <f>IF('[1]Cl Enr. st (2)'!AV31=0,"",EnrlST!AV31/'[1]Cl Enr. st (2)'!AV31)</f>
        <v>1.0245651856774673</v>
      </c>
      <c r="AW31" s="72">
        <f>IF('[1]Cl Enr. st (2)'!AW31=0,"",EnrlST!AW31/'[1]Cl Enr. st (2)'!AW31)</f>
        <v>0.9906664008554289</v>
      </c>
      <c r="AX31" s="72">
        <f>IF('[1]Cl Enr. st (2)'!AX31=0,"",EnrlST!AX31/'[1]Cl Enr. st (2)'!AX31)</f>
        <v>1.008560794044665</v>
      </c>
      <c r="AY31" s="72">
        <f>IF('[1]Cl Enr. st (2)'!AY31=0,"",EnrlST!AY31/'[1]Cl Enr. st (2)'!AY31)</f>
        <v>1.3010416666666667</v>
      </c>
      <c r="AZ31" s="72">
        <f>IF('[1]Cl Enr. st (2)'!AZ31=0,"",EnrlST!AZ31/'[1]Cl Enr. st (2)'!AZ31)</f>
        <v>1.1077562326869805</v>
      </c>
      <c r="BA31" s="72">
        <f>IF('[1]Cl Enr. st (2)'!BA31=0,"",EnrlST!BA31/'[1]Cl Enr. st (2)'!BA31)</f>
        <v>1.2180737217598097</v>
      </c>
      <c r="BB31" s="72">
        <f>IF('[1]Cl Enr. st (2)'!BB31=0,"",EnrlST!BB31/'[1]Cl Enr. st (2)'!BB31)</f>
        <v>1.2269331718150616</v>
      </c>
      <c r="BC31" s="72">
        <f>IF('[1]Cl Enr. st (2)'!BC31=0,"",EnrlST!BC31/'[1]Cl Enr. st (2)'!BC31)</f>
        <v>1.0348404255319148</v>
      </c>
      <c r="BD31" s="72">
        <f>IF('[1]Cl Enr. st (2)'!BD31=0,"",EnrlST!BD31/'[1]Cl Enr. st (2)'!BD31)</f>
        <v>1.1440376448984277</v>
      </c>
      <c r="BE31" s="72">
        <f>IF('[1]Cl Enr. st (2)'!BE31=0,"",EnrlST!BE31/'[1]Cl Enr. st (2)'!BE31)</f>
        <v>1.2634061314467344</v>
      </c>
      <c r="BF31" s="72">
        <f>IF('[1]Cl Enr. st (2)'!BF31=0,"",EnrlST!BF31/'[1]Cl Enr. st (2)'!BF31)</f>
        <v>1.0705563093622794</v>
      </c>
      <c r="BG31" s="72">
        <f>IF('[1]Cl Enr. st (2)'!BG31=0,"",EnrlST!BG31/'[1]Cl Enr. st (2)'!BG31)</f>
        <v>1.1804006307305963</v>
      </c>
      <c r="BH31" s="72">
        <f>IF('[1]Cl Enr. st (2)'!BH31=0,"",EnrlST!BH31/'[1]Cl Enr. st (2)'!BH31)</f>
        <v>1.0420613043510918</v>
      </c>
      <c r="BI31" s="72">
        <f>IF('[1]Cl Enr. st (2)'!BI31=0,"",EnrlST!BI31/'[1]Cl Enr. st (2)'!BI31)</f>
        <v>0.99566783323706298</v>
      </c>
      <c r="BJ31" s="72">
        <f>IF('[1]Cl Enr. st (2)'!BJ31=0,"",EnrlST!BJ31/'[1]Cl Enr. st (2)'!BJ31)</f>
        <v>1.0202899590613204</v>
      </c>
      <c r="BK31" s="57" t="e">
        <f t="shared" si="0"/>
        <v>#VALUE!</v>
      </c>
      <c r="BL31" s="57" t="e">
        <f t="shared" si="0"/>
        <v>#VALUE!</v>
      </c>
      <c r="BM31" s="57" t="e">
        <f t="shared" si="1"/>
        <v>#VALUE!</v>
      </c>
    </row>
    <row r="32" spans="1:65" s="58" customFormat="1" ht="18.75" customHeight="1" x14ac:dyDescent="0.25">
      <c r="A32" s="35">
        <v>27</v>
      </c>
      <c r="B32" s="36" t="s">
        <v>38</v>
      </c>
      <c r="C32" s="72" t="str">
        <f>IF('[1]Cl Enr. st (2)'!C32=0,"",EnrlST!C32/'[1]Cl Enr. st (2)'!C32)</f>
        <v/>
      </c>
      <c r="D32" s="72" t="str">
        <f>IF('[1]Cl Enr. st (2)'!D32=0,"",EnrlST!D32/'[1]Cl Enr. st (2)'!D32)</f>
        <v/>
      </c>
      <c r="E32" s="72" t="str">
        <f>IF('[1]Cl Enr. st (2)'!E32=0,"",EnrlST!E32/'[1]Cl Enr. st (2)'!E32)</f>
        <v/>
      </c>
      <c r="F32" s="72">
        <f>IF('[1]Cl Enr. st (2)'!F32=0,"",EnrlST!F32/'[1]Cl Enr. st (2)'!F32)</f>
        <v>1.0084581497797356</v>
      </c>
      <c r="G32" s="72">
        <f>IF('[1]Cl Enr. st (2)'!G32=0,"",EnrlST!G32/'[1]Cl Enr. st (2)'!G32)</f>
        <v>1.0123983739837399</v>
      </c>
      <c r="H32" s="72">
        <f>IF('[1]Cl Enr. st (2)'!H32=0,"",EnrlST!H32/'[1]Cl Enr. st (2)'!H32)</f>
        <v>1.0102878716375649</v>
      </c>
      <c r="I32" s="72">
        <f>IF('[1]Cl Enr. st (2)'!I32=0,"",EnrlST!I32/'[1]Cl Enr. st (2)'!I32)</f>
        <v>1.0488623647892577</v>
      </c>
      <c r="J32" s="72">
        <f>IF('[1]Cl Enr. st (2)'!J32=0,"",EnrlST!J32/'[1]Cl Enr. st (2)'!J32)</f>
        <v>1.0690782305513185</v>
      </c>
      <c r="K32" s="72">
        <f>IF('[1]Cl Enr. st (2)'!K32=0,"",EnrlST!K32/'[1]Cl Enr. st (2)'!K32)</f>
        <v>1.0581851070244197</v>
      </c>
      <c r="L32" s="72">
        <f>IF('[1]Cl Enr. st (2)'!L32=0,"",EnrlST!L32/'[1]Cl Enr. st (2)'!L32)</f>
        <v>1.0694444444444444</v>
      </c>
      <c r="M32" s="72">
        <f>IF('[1]Cl Enr. st (2)'!M32=0,"",EnrlST!M32/'[1]Cl Enr. st (2)'!M32)</f>
        <v>1.0462984185193673</v>
      </c>
      <c r="N32" s="72">
        <f>IF('[1]Cl Enr. st (2)'!N32=0,"",EnrlST!N32/'[1]Cl Enr. st (2)'!N32)</f>
        <v>1.0586217983067194</v>
      </c>
      <c r="O32" s="72">
        <f>IF('[1]Cl Enr. st (2)'!O32=0,"",EnrlST!O32/'[1]Cl Enr. st (2)'!O32)</f>
        <v>1.0768895665432368</v>
      </c>
      <c r="P32" s="72">
        <f>IF('[1]Cl Enr. st (2)'!P32=0,"",EnrlST!P32/'[1]Cl Enr. st (2)'!P32)</f>
        <v>1.0002296738631145</v>
      </c>
      <c r="Q32" s="72">
        <f>IF('[1]Cl Enr. st (2)'!Q32=0,"",EnrlST!Q32/'[1]Cl Enr. st (2)'!Q32)</f>
        <v>1.039575181665735</v>
      </c>
      <c r="R32" s="72">
        <f>IF('[1]Cl Enr. st (2)'!R32=0,"",EnrlST!R32/'[1]Cl Enr. st (2)'!R32)</f>
        <v>1.1130286825473992</v>
      </c>
      <c r="S32" s="72">
        <f>IF('[1]Cl Enr. st (2)'!S32=0,"",EnrlST!S32/'[1]Cl Enr. st (2)'!S32)</f>
        <v>1.0147956787224048</v>
      </c>
      <c r="T32" s="72">
        <f>IF('[1]Cl Enr. st (2)'!T32=0,"",EnrlST!T32/'[1]Cl Enr. st (2)'!T32)</f>
        <v>1.0630673674151936</v>
      </c>
      <c r="U32" s="72">
        <f>IF('[1]Cl Enr. st (2)'!U32=0,"",EnrlST!U32/'[1]Cl Enr. st (2)'!U32)</f>
        <v>1.0596114933225416</v>
      </c>
      <c r="V32" s="72">
        <f>IF('[1]Cl Enr. st (2)'!V32=0,"",EnrlST!V32/'[1]Cl Enr. st (2)'!V32)</f>
        <v>1.0286425902864258</v>
      </c>
      <c r="W32" s="72">
        <f>IF('[1]Cl Enr. st (2)'!W32=0,"",EnrlST!W32/'[1]Cl Enr. st (2)'!W32)</f>
        <v>1.0448573971267534</v>
      </c>
      <c r="X32" s="72">
        <f>IF('[1]Cl Enr. st (2)'!X32=0,"",EnrlST!X32/'[1]Cl Enr. st (2)'!X32)</f>
        <v>0.99824473420260784</v>
      </c>
      <c r="Y32" s="72">
        <f>IF('[1]Cl Enr. st (2)'!Y32=0,"",EnrlST!Y32/'[1]Cl Enr. st (2)'!Y32)</f>
        <v>1.0054291623578075</v>
      </c>
      <c r="Z32" s="72">
        <f>IF('[1]Cl Enr. st (2)'!Z32=0,"",EnrlST!Z32/'[1]Cl Enr. st (2)'!Z32)</f>
        <v>1.0017820773930755</v>
      </c>
      <c r="AA32" s="72">
        <f>IF('[1]Cl Enr. st (2)'!AA32=0,"",EnrlST!AA32/'[1]Cl Enr. st (2)'!AA32)</f>
        <v>1.0247603833865815</v>
      </c>
      <c r="AB32" s="72">
        <f>IF('[1]Cl Enr. st (2)'!AB32=0,"",EnrlST!AB32/'[1]Cl Enr. st (2)'!AB32)</f>
        <v>0.99755501222493892</v>
      </c>
      <c r="AC32" s="72">
        <f>IF('[1]Cl Enr. st (2)'!AC32=0,"",EnrlST!AC32/'[1]Cl Enr. st (2)'!AC32)</f>
        <v>1.0112948769665187</v>
      </c>
      <c r="AD32" s="72">
        <f>IF('[1]Cl Enr. st (2)'!AD32=0,"",EnrlST!AD32/'[1]Cl Enr. st (2)'!AD32)</f>
        <v>0.94270542202347685</v>
      </c>
      <c r="AE32" s="72">
        <f>IF('[1]Cl Enr. st (2)'!AE32=0,"",EnrlST!AE32/'[1]Cl Enr. st (2)'!AE32)</f>
        <v>0.99776286353467558</v>
      </c>
      <c r="AF32" s="72">
        <f>IF('[1]Cl Enr. st (2)'!AF32=0,"",EnrlST!AF32/'[1]Cl Enr. st (2)'!AF32)</f>
        <v>0.97022644674308078</v>
      </c>
      <c r="AG32" s="72">
        <f>IF('[1]Cl Enr. st (2)'!AG32=0,"",EnrlST!AG32/'[1]Cl Enr. st (2)'!AG32)</f>
        <v>0.98948948948948945</v>
      </c>
      <c r="AH32" s="72">
        <f>IF('[1]Cl Enr. st (2)'!AH32=0,"",EnrlST!AH32/'[1]Cl Enr. st (2)'!AH32)</f>
        <v>1.0003595505617977</v>
      </c>
      <c r="AI32" s="72">
        <f>IF('[1]Cl Enr. st (2)'!AI32=0,"",EnrlST!AI32/'[1]Cl Enr. st (2)'!AI32)</f>
        <v>0.99487682095602981</v>
      </c>
      <c r="AJ32" s="72">
        <f>IF('[1]Cl Enr. st (2)'!AJ32=0,"",EnrlST!AJ32/'[1]Cl Enr. st (2)'!AJ32)</f>
        <v>1.0375777087033748</v>
      </c>
      <c r="AK32" s="72">
        <f>IF('[1]Cl Enr. st (2)'!AK32=0,"",EnrlST!AK32/'[1]Cl Enr. st (2)'!AK32)</f>
        <v>1.019280549852718</v>
      </c>
      <c r="AL32" s="72">
        <f>IF('[1]Cl Enr. st (2)'!AL32=0,"",EnrlST!AL32/'[1]Cl Enr. st (2)'!AL32)</f>
        <v>1.0287474332648872</v>
      </c>
      <c r="AM32" s="72">
        <f>IF('[1]Cl Enr. st (2)'!AM32=0,"",EnrlST!AM32/'[1]Cl Enr. st (2)'!AM32)</f>
        <v>1.0632494004796162</v>
      </c>
      <c r="AN32" s="72">
        <f>IF('[1]Cl Enr. st (2)'!AN32=0,"",EnrlST!AN32/'[1]Cl Enr. st (2)'!AN32)</f>
        <v>1.1612108412530799</v>
      </c>
      <c r="AO32" s="72">
        <f>IF('[1]Cl Enr. st (2)'!AO32=0,"",EnrlST!AO32/'[1]Cl Enr. st (2)'!AO32)</f>
        <v>1.1083050024283634</v>
      </c>
      <c r="AP32" s="72">
        <f>IF('[1]Cl Enr. st (2)'!AP32=0,"",EnrlST!AP32/'[1]Cl Enr. st (2)'!AP32)</f>
        <v>1.031188443860801</v>
      </c>
      <c r="AQ32" s="72">
        <f>IF('[1]Cl Enr. st (2)'!AQ32=0,"",EnrlST!AQ32/'[1]Cl Enr. st (2)'!AQ32)</f>
        <v>1.0802301963439405</v>
      </c>
      <c r="AR32" s="72">
        <f>IF('[1]Cl Enr. st (2)'!AR32=0,"",EnrlST!AR32/'[1]Cl Enr. st (2)'!AR32)</f>
        <v>1.0553333333333332</v>
      </c>
      <c r="AS32" s="72">
        <f>IF('[1]Cl Enr. st (2)'!AS32=0,"",EnrlST!AS32/'[1]Cl Enr. st (2)'!AS32)</f>
        <v>1.0479473519272955</v>
      </c>
      <c r="AT32" s="72">
        <f>IF('[1]Cl Enr. st (2)'!AT32=0,"",EnrlST!AT32/'[1]Cl Enr. st (2)'!AT32)</f>
        <v>1.1199309749784296</v>
      </c>
      <c r="AU32" s="72">
        <f>IF('[1]Cl Enr. st (2)'!AU32=0,"",EnrlST!AU32/'[1]Cl Enr. st (2)'!AU32)</f>
        <v>1.0822041553748871</v>
      </c>
      <c r="AV32" s="72">
        <f>IF('[1]Cl Enr. st (2)'!AV32=0,"",EnrlST!AV32/'[1]Cl Enr. st (2)'!AV32)</f>
        <v>1.0391380204649407</v>
      </c>
      <c r="AW32" s="72">
        <f>IF('[1]Cl Enr. st (2)'!AW32=0,"",EnrlST!AW32/'[1]Cl Enr. st (2)'!AW32)</f>
        <v>1.0340828342300274</v>
      </c>
      <c r="AX32" s="72">
        <f>IF('[1]Cl Enr. st (2)'!AX32=0,"",EnrlST!AX32/'[1]Cl Enr. st (2)'!AX32)</f>
        <v>1.0367034148964775</v>
      </c>
      <c r="AY32" s="72">
        <f>IF('[1]Cl Enr. st (2)'!AY32=0,"",EnrlST!AY32/'[1]Cl Enr. st (2)'!AY32)</f>
        <v>1.0344827586206897</v>
      </c>
      <c r="AZ32" s="72">
        <f>IF('[1]Cl Enr. st (2)'!AZ32=0,"",EnrlST!AZ32/'[1]Cl Enr. st (2)'!AZ32)</f>
        <v>1.2242268041237114</v>
      </c>
      <c r="BA32" s="72">
        <f>IF('[1]Cl Enr. st (2)'!BA32=0,"",EnrlST!BA32/'[1]Cl Enr. st (2)'!BA32)</f>
        <v>1.1220847215611613</v>
      </c>
      <c r="BB32" s="72">
        <f>IF('[1]Cl Enr. st (2)'!BB32=0,"",EnrlST!BB32/'[1]Cl Enr. st (2)'!BB32)</f>
        <v>1.127553562531141</v>
      </c>
      <c r="BC32" s="72">
        <f>IF('[1]Cl Enr. st (2)'!BC32=0,"",EnrlST!BC32/'[1]Cl Enr. st (2)'!BC32)</f>
        <v>1.0014534883720929</v>
      </c>
      <c r="BD32" s="72">
        <f>IF('[1]Cl Enr. st (2)'!BD32=0,"",EnrlST!BD32/'[1]Cl Enr. st (2)'!BD32)</f>
        <v>1.063620732006878</v>
      </c>
      <c r="BE32" s="72">
        <f>IF('[1]Cl Enr. st (2)'!BE32=0,"",EnrlST!BE32/'[1]Cl Enr. st (2)'!BE32)</f>
        <v>1.0782384633403608</v>
      </c>
      <c r="BF32" s="72">
        <f>IF('[1]Cl Enr. st (2)'!BF32=0,"",EnrlST!BF32/'[1]Cl Enr. st (2)'!BF32)</f>
        <v>1.1093906093906094</v>
      </c>
      <c r="BG32" s="72">
        <f>IF('[1]Cl Enr. st (2)'!BG32=0,"",EnrlST!BG32/'[1]Cl Enr. st (2)'!BG32)</f>
        <v>1.0933156049800556</v>
      </c>
      <c r="BH32" s="72">
        <f>IF('[1]Cl Enr. st (2)'!BH32=0,"",EnrlST!BH32/'[1]Cl Enr. st (2)'!BH32)</f>
        <v>1.04271362166099</v>
      </c>
      <c r="BI32" s="72">
        <f>IF('[1]Cl Enr. st (2)'!BI32=0,"",EnrlST!BI32/'[1]Cl Enr. st (2)'!BI32)</f>
        <v>1.0410293033542204</v>
      </c>
      <c r="BJ32" s="72">
        <f>IF('[1]Cl Enr. st (2)'!BJ32=0,"",EnrlST!BJ32/'[1]Cl Enr. st (2)'!BJ32)</f>
        <v>1.0419020767890244</v>
      </c>
      <c r="BK32" s="57" t="e">
        <f t="shared" si="0"/>
        <v>#VALUE!</v>
      </c>
      <c r="BL32" s="57" t="e">
        <f t="shared" si="0"/>
        <v>#VALUE!</v>
      </c>
      <c r="BM32" s="57" t="e">
        <f t="shared" si="1"/>
        <v>#VALUE!</v>
      </c>
    </row>
    <row r="33" spans="1:65" s="58" customFormat="1" ht="18.75" customHeight="1" x14ac:dyDescent="0.25">
      <c r="A33" s="35">
        <v>28</v>
      </c>
      <c r="B33" s="36" t="s">
        <v>39</v>
      </c>
      <c r="C33" s="72" t="str">
        <f>IF('[1]Cl Enr. st (2)'!C33=0,"",EnrlST!C33/'[1]Cl Enr. st (2)'!C33)</f>
        <v/>
      </c>
      <c r="D33" s="72" t="str">
        <f>IF('[1]Cl Enr. st (2)'!D33=0,"",EnrlST!D33/'[1]Cl Enr. st (2)'!D33)</f>
        <v/>
      </c>
      <c r="E33" s="72" t="str">
        <f>IF('[1]Cl Enr. st (2)'!E33=0,"",EnrlST!E33/'[1]Cl Enr. st (2)'!E33)</f>
        <v/>
      </c>
      <c r="F33" s="72">
        <f>IF('[1]Cl Enr. st (2)'!F33=0,"",EnrlST!F33/'[1]Cl Enr. st (2)'!F33)</f>
        <v>0.6292117266239976</v>
      </c>
      <c r="G33" s="72">
        <f>IF('[1]Cl Enr. st (2)'!G33=0,"",EnrlST!G33/'[1]Cl Enr. st (2)'!G33)</f>
        <v>0.61404823093190197</v>
      </c>
      <c r="H33" s="72">
        <f>IF('[1]Cl Enr. st (2)'!H33=0,"",EnrlST!H33/'[1]Cl Enr. st (2)'!H33)</f>
        <v>0.62174653936833257</v>
      </c>
      <c r="I33" s="72">
        <f>IF('[1]Cl Enr. st (2)'!I33=0,"",EnrlST!I33/'[1]Cl Enr. st (2)'!I33)</f>
        <v>0.81041050677301796</v>
      </c>
      <c r="J33" s="72">
        <f>IF('[1]Cl Enr. st (2)'!J33=0,"",EnrlST!J33/'[1]Cl Enr. st (2)'!J33)</f>
        <v>0.8153068305740061</v>
      </c>
      <c r="K33" s="72">
        <f>IF('[1]Cl Enr. st (2)'!K33=0,"",EnrlST!K33/'[1]Cl Enr. st (2)'!K33)</f>
        <v>0.81282269543133046</v>
      </c>
      <c r="L33" s="72">
        <f>IF('[1]Cl Enr. st (2)'!L33=0,"",EnrlST!L33/'[1]Cl Enr. st (2)'!L33)</f>
        <v>0.86917807192432806</v>
      </c>
      <c r="M33" s="72">
        <f>IF('[1]Cl Enr. st (2)'!M33=0,"",EnrlST!M33/'[1]Cl Enr. st (2)'!M33)</f>
        <v>0.84919508659494924</v>
      </c>
      <c r="N33" s="72">
        <f>IF('[1]Cl Enr. st (2)'!N33=0,"",EnrlST!N33/'[1]Cl Enr. st (2)'!N33)</f>
        <v>0.85927527902967238</v>
      </c>
      <c r="O33" s="72">
        <f>IF('[1]Cl Enr. st (2)'!O33=0,"",EnrlST!O33/'[1]Cl Enr. st (2)'!O33)</f>
        <v>0.89838989424567539</v>
      </c>
      <c r="P33" s="72">
        <f>IF('[1]Cl Enr. st (2)'!P33=0,"",EnrlST!P33/'[1]Cl Enr. st (2)'!P33)</f>
        <v>0.89046975223242364</v>
      </c>
      <c r="Q33" s="72">
        <f>IF('[1]Cl Enr. st (2)'!Q33=0,"",EnrlST!Q33/'[1]Cl Enr. st (2)'!Q33)</f>
        <v>0.89447727925814891</v>
      </c>
      <c r="R33" s="72">
        <f>IF('[1]Cl Enr. st (2)'!R33=0,"",EnrlST!R33/'[1]Cl Enr. st (2)'!R33)</f>
        <v>1.1259418915423745</v>
      </c>
      <c r="S33" s="72">
        <f>IF('[1]Cl Enr. st (2)'!S33=0,"",EnrlST!S33/'[1]Cl Enr. st (2)'!S33)</f>
        <v>1.1780564720465192</v>
      </c>
      <c r="T33" s="72">
        <f>IF('[1]Cl Enr. st (2)'!T33=0,"",EnrlST!T33/'[1]Cl Enr. st (2)'!T33)</f>
        <v>1.1512750988002198</v>
      </c>
      <c r="U33" s="72">
        <f>IF('[1]Cl Enr. st (2)'!U33=0,"",EnrlST!U33/'[1]Cl Enr. st (2)'!U33)</f>
        <v>0.83262144707713692</v>
      </c>
      <c r="V33" s="72">
        <f>IF('[1]Cl Enr. st (2)'!V33=0,"",EnrlST!V33/'[1]Cl Enr. st (2)'!V33)</f>
        <v>0.83107909193416685</v>
      </c>
      <c r="W33" s="72">
        <f>IF('[1]Cl Enr. st (2)'!W33=0,"",EnrlST!W33/'[1]Cl Enr. st (2)'!W33)</f>
        <v>0.83186213384086982</v>
      </c>
      <c r="X33" s="72">
        <f>IF('[1]Cl Enr. st (2)'!X33=0,"",EnrlST!X33/'[1]Cl Enr. st (2)'!X33)</f>
        <v>1.2233168432450796</v>
      </c>
      <c r="Y33" s="72">
        <f>IF('[1]Cl Enr. st (2)'!Y33=0,"",EnrlST!Y33/'[1]Cl Enr. st (2)'!Y33)</f>
        <v>1.3267439737034332</v>
      </c>
      <c r="Z33" s="72">
        <f>IF('[1]Cl Enr. st (2)'!Z33=0,"",EnrlST!Z33/'[1]Cl Enr. st (2)'!Z33)</f>
        <v>1.2731582826405008</v>
      </c>
      <c r="AA33" s="72">
        <f>IF('[1]Cl Enr. st (2)'!AA33=0,"",EnrlST!AA33/'[1]Cl Enr. st (2)'!AA33)</f>
        <v>1.349215643221352</v>
      </c>
      <c r="AB33" s="72">
        <f>IF('[1]Cl Enr. st (2)'!AB33=0,"",EnrlST!AB33/'[1]Cl Enr. st (2)'!AB33)</f>
        <v>1.475056809174021</v>
      </c>
      <c r="AC33" s="72">
        <f>IF('[1]Cl Enr. st (2)'!AC33=0,"",EnrlST!AC33/'[1]Cl Enr. st (2)'!AC33)</f>
        <v>1.409627703431217</v>
      </c>
      <c r="AD33" s="72">
        <f>IF('[1]Cl Enr. st (2)'!AD33=0,"",EnrlST!AD33/'[1]Cl Enr. st (2)'!AD33)</f>
        <v>1.5023038836896483</v>
      </c>
      <c r="AE33" s="72">
        <f>IF('[1]Cl Enr. st (2)'!AE33=0,"",EnrlST!AE33/'[1]Cl Enr. st (2)'!AE33)</f>
        <v>1.661275459947253</v>
      </c>
      <c r="AF33" s="72">
        <f>IF('[1]Cl Enr. st (2)'!AF33=0,"",EnrlST!AF33/'[1]Cl Enr. st (2)'!AF33)</f>
        <v>1.5776365717039089</v>
      </c>
      <c r="AG33" s="72">
        <f>IF('[1]Cl Enr. st (2)'!AG33=0,"",EnrlST!AG33/'[1]Cl Enr. st (2)'!AG33)</f>
        <v>1.3444960131351145</v>
      </c>
      <c r="AH33" s="72">
        <f>IF('[1]Cl Enr. st (2)'!AH33=0,"",EnrlST!AH33/'[1]Cl Enr. st (2)'!AH33)</f>
        <v>1.4694276243093922</v>
      </c>
      <c r="AI33" s="72">
        <f>IF('[1]Cl Enr. st (2)'!AI33=0,"",EnrlST!AI33/'[1]Cl Enr. st (2)'!AI33)</f>
        <v>1.404342081861836</v>
      </c>
      <c r="AJ33" s="72">
        <f>IF('[1]Cl Enr. st (2)'!AJ33=0,"",EnrlST!AJ33/'[1]Cl Enr. st (2)'!AJ33)</f>
        <v>0.96001359380025608</v>
      </c>
      <c r="AK33" s="72">
        <f>IF('[1]Cl Enr. st (2)'!AK33=0,"",EnrlST!AK33/'[1]Cl Enr. st (2)'!AK33)</f>
        <v>0.98368932367119133</v>
      </c>
      <c r="AL33" s="72">
        <f>IF('[1]Cl Enr. st (2)'!AL33=0,"",EnrlST!AL33/'[1]Cl Enr. st (2)'!AL33)</f>
        <v>0.97159261211538661</v>
      </c>
      <c r="AM33" s="72">
        <f>IF('[1]Cl Enr. st (2)'!AM33=0,"",EnrlST!AM33/'[1]Cl Enr. st (2)'!AM33)</f>
        <v>1.1857707509881423</v>
      </c>
      <c r="AN33" s="72">
        <f>IF('[1]Cl Enr. st (2)'!AN33=0,"",EnrlST!AN33/'[1]Cl Enr. st (2)'!AN33)</f>
        <v>1.3185194304238992</v>
      </c>
      <c r="AO33" s="72">
        <f>IF('[1]Cl Enr. st (2)'!AO33=0,"",EnrlST!AO33/'[1]Cl Enr. st (2)'!AO33)</f>
        <v>1.2468559990936214</v>
      </c>
      <c r="AP33" s="72">
        <f>IF('[1]Cl Enr. st (2)'!AP33=0,"",EnrlST!AP33/'[1]Cl Enr. st (2)'!AP33)</f>
        <v>1.4968044104015221</v>
      </c>
      <c r="AQ33" s="72">
        <f>IF('[1]Cl Enr. st (2)'!AQ33=0,"",EnrlST!AQ33/'[1]Cl Enr. st (2)'!AQ33)</f>
        <v>1.7409554023549509</v>
      </c>
      <c r="AR33" s="72">
        <f>IF('[1]Cl Enr. st (2)'!AR33=0,"",EnrlST!AR33/'[1]Cl Enr. st (2)'!AR33)</f>
        <v>1.6052916937757535</v>
      </c>
      <c r="AS33" s="72">
        <f>IF('[1]Cl Enr. st (2)'!AS33=0,"",EnrlST!AS33/'[1]Cl Enr. st (2)'!AS33)</f>
        <v>1.3156500835268712</v>
      </c>
      <c r="AT33" s="72">
        <f>IF('[1]Cl Enr. st (2)'!AT33=0,"",EnrlST!AT33/'[1]Cl Enr. st (2)'!AT33)</f>
        <v>1.4883954857703632</v>
      </c>
      <c r="AU33" s="72">
        <f>IF('[1]Cl Enr. st (2)'!AU33=0,"",EnrlST!AU33/'[1]Cl Enr. st (2)'!AU33)</f>
        <v>1.3940186541415311</v>
      </c>
      <c r="AV33" s="72">
        <f>IF('[1]Cl Enr. st (2)'!AV33=0,"",EnrlST!AV33/'[1]Cl Enr. st (2)'!AV33)</f>
        <v>0.99213696729471557</v>
      </c>
      <c r="AW33" s="72">
        <f>IF('[1]Cl Enr. st (2)'!AW33=0,"",EnrlST!AW33/'[1]Cl Enr. st (2)'!AW33)</f>
        <v>1.0237164532529619</v>
      </c>
      <c r="AX33" s="72">
        <f>IF('[1]Cl Enr. st (2)'!AX33=0,"",EnrlST!AX33/'[1]Cl Enr. st (2)'!AX33)</f>
        <v>1.0074864570408255</v>
      </c>
      <c r="AY33" s="72">
        <f>IF('[1]Cl Enr. st (2)'!AY33=0,"",EnrlST!AY33/'[1]Cl Enr. st (2)'!AY33)</f>
        <v>1.4889094269870611</v>
      </c>
      <c r="AZ33" s="72">
        <f>IF('[1]Cl Enr. st (2)'!AZ33=0,"",EnrlST!AZ33/'[1]Cl Enr. st (2)'!AZ33)</f>
        <v>1.6228334589299171</v>
      </c>
      <c r="BA33" s="72">
        <f>IF('[1]Cl Enr. st (2)'!BA33=0,"",EnrlST!BA33/'[1]Cl Enr. st (2)'!BA33)</f>
        <v>1.5398166714408479</v>
      </c>
      <c r="BB33" s="72">
        <f>IF('[1]Cl Enr. st (2)'!BB33=0,"",EnrlST!BB33/'[1]Cl Enr. st (2)'!BB33)</f>
        <v>1.9147203257875194</v>
      </c>
      <c r="BC33" s="72">
        <f>IF('[1]Cl Enr. st (2)'!BC33=0,"",EnrlST!BC33/'[1]Cl Enr. st (2)'!BC33)</f>
        <v>2.1076475477971739</v>
      </c>
      <c r="BD33" s="72">
        <f>IF('[1]Cl Enr. st (2)'!BD33=0,"",EnrlST!BD33/'[1]Cl Enr. st (2)'!BD33)</f>
        <v>1.985259478763012</v>
      </c>
      <c r="BE33" s="72">
        <f>IF('[1]Cl Enr. st (2)'!BE33=0,"",EnrlST!BE33/'[1]Cl Enr. st (2)'!BE33)</f>
        <v>1.65555711807997</v>
      </c>
      <c r="BF33" s="72">
        <f>IF('[1]Cl Enr. st (2)'!BF33=0,"",EnrlST!BF33/'[1]Cl Enr. st (2)'!BF33)</f>
        <v>1.8054642242054173</v>
      </c>
      <c r="BG33" s="72">
        <f>IF('[1]Cl Enr. st (2)'!BG33=0,"",EnrlST!BG33/'[1]Cl Enr. st (2)'!BG33)</f>
        <v>1.7117014102676871</v>
      </c>
      <c r="BH33" s="72">
        <f>IF('[1]Cl Enr. st (2)'!BH33=0,"",EnrlST!BH33/'[1]Cl Enr. st (2)'!BH33)</f>
        <v>1.0171966244187818</v>
      </c>
      <c r="BI33" s="72">
        <f>IF('[1]Cl Enr. st (2)'!BI33=0,"",EnrlST!BI33/'[1]Cl Enr. st (2)'!BI33)</f>
        <v>1.0426753442524601</v>
      </c>
      <c r="BJ33" s="72">
        <f>IF('[1]Cl Enr. st (2)'!BJ33=0,"",EnrlST!BJ33/'[1]Cl Enr. st (2)'!BJ33)</f>
        <v>1.0294919847583517</v>
      </c>
      <c r="BK33" s="57" t="e">
        <f t="shared" si="0"/>
        <v>#VALUE!</v>
      </c>
      <c r="BL33" s="57" t="e">
        <f t="shared" si="0"/>
        <v>#VALUE!</v>
      </c>
      <c r="BM33" s="57" t="e">
        <f t="shared" si="1"/>
        <v>#VALUE!</v>
      </c>
    </row>
    <row r="34" spans="1:65" s="58" customFormat="1" ht="18.75" customHeight="1" x14ac:dyDescent="0.25">
      <c r="A34" s="35">
        <v>29</v>
      </c>
      <c r="B34" s="36" t="s">
        <v>40</v>
      </c>
      <c r="C34" s="72">
        <f>IF('[1]Cl Enr. st (2)'!C34=0,"",EnrlST!C34/'[1]Cl Enr. st (2)'!C34)</f>
        <v>1.5641025641025641</v>
      </c>
      <c r="D34" s="72">
        <f>IF('[1]Cl Enr. st (2)'!D34=0,"",EnrlST!D34/'[1]Cl Enr. st (2)'!D34)</f>
        <v>1.3488372093023255</v>
      </c>
      <c r="E34" s="72">
        <f>IF('[1]Cl Enr. st (2)'!E34=0,"",EnrlST!E34/'[1]Cl Enr. st (2)'!E34)</f>
        <v>1.4512195121951219</v>
      </c>
      <c r="F34" s="72">
        <f>IF('[1]Cl Enr. st (2)'!F34=0,"",EnrlST!F34/'[1]Cl Enr. st (2)'!F34)</f>
        <v>1.0576131687242798</v>
      </c>
      <c r="G34" s="72">
        <f>IF('[1]Cl Enr. st (2)'!G34=0,"",EnrlST!G34/'[1]Cl Enr. st (2)'!G34)</f>
        <v>0.90376569037656906</v>
      </c>
      <c r="H34" s="72">
        <f>IF('[1]Cl Enr. st (2)'!H34=0,"",EnrlST!H34/'[1]Cl Enr. st (2)'!H34)</f>
        <v>0.98132780082987547</v>
      </c>
      <c r="I34" s="72">
        <f>IF('[1]Cl Enr. st (2)'!I34=0,"",EnrlST!I34/'[1]Cl Enr. st (2)'!I34)</f>
        <v>0.98642533936651589</v>
      </c>
      <c r="J34" s="72">
        <f>IF('[1]Cl Enr. st (2)'!J34=0,"",EnrlST!J34/'[1]Cl Enr. st (2)'!J34)</f>
        <v>1.1699029126213591</v>
      </c>
      <c r="K34" s="72">
        <f>IF('[1]Cl Enr. st (2)'!K34=0,"",EnrlST!K34/'[1]Cl Enr. st (2)'!K34)</f>
        <v>1.0749414519906324</v>
      </c>
      <c r="L34" s="72">
        <f>IF('[1]Cl Enr. st (2)'!L34=0,"",EnrlST!L34/'[1]Cl Enr. st (2)'!L34)</f>
        <v>0.88278388278388276</v>
      </c>
      <c r="M34" s="72">
        <f>IF('[1]Cl Enr. st (2)'!M34=0,"",EnrlST!M34/'[1]Cl Enr. st (2)'!M34)</f>
        <v>0.82572614107883813</v>
      </c>
      <c r="N34" s="72">
        <f>IF('[1]Cl Enr. st (2)'!N34=0,"",EnrlST!N34/'[1]Cl Enr. st (2)'!N34)</f>
        <v>0.85603112840466922</v>
      </c>
      <c r="O34" s="72">
        <f>IF('[1]Cl Enr. st (2)'!O34=0,"",EnrlST!O34/'[1]Cl Enr. st (2)'!O34)</f>
        <v>1.1759656652360515</v>
      </c>
      <c r="P34" s="72">
        <f>IF('[1]Cl Enr. st (2)'!P34=0,"",EnrlST!P34/'[1]Cl Enr. st (2)'!P34)</f>
        <v>1.0932203389830508</v>
      </c>
      <c r="Q34" s="72">
        <f>IF('[1]Cl Enr. st (2)'!Q34=0,"",EnrlST!Q34/'[1]Cl Enr. st (2)'!Q34)</f>
        <v>1.1343283582089552</v>
      </c>
      <c r="R34" s="72">
        <f>IF('[1]Cl Enr. st (2)'!R34=0,"",EnrlST!R34/'[1]Cl Enr. st (2)'!R34)</f>
        <v>0.85608856088560881</v>
      </c>
      <c r="S34" s="72">
        <f>IF('[1]Cl Enr. st (2)'!S34=0,"",EnrlST!S34/'[1]Cl Enr. st (2)'!S34)</f>
        <v>0.93975903614457834</v>
      </c>
      <c r="T34" s="72">
        <f>IF('[1]Cl Enr. st (2)'!T34=0,"",EnrlST!T34/'[1]Cl Enr. st (2)'!T34)</f>
        <v>0.89615384615384619</v>
      </c>
      <c r="U34" s="72">
        <f>IF('[1]Cl Enr. st (2)'!U34=0,"",EnrlST!U34/'[1]Cl Enr. st (2)'!U34)</f>
        <v>0.98468976631748595</v>
      </c>
      <c r="V34" s="72">
        <f>IF('[1]Cl Enr. st (2)'!V34=0,"",EnrlST!V34/'[1]Cl Enr. st (2)'!V34)</f>
        <v>0.98035866780529457</v>
      </c>
      <c r="W34" s="72">
        <f>IF('[1]Cl Enr. st (2)'!W34=0,"",EnrlST!W34/'[1]Cl Enr. st (2)'!W34)</f>
        <v>0.98258706467661694</v>
      </c>
      <c r="X34" s="72">
        <f>IF('[1]Cl Enr. st (2)'!X34=0,"",EnrlST!X34/'[1]Cl Enr. st (2)'!X34)</f>
        <v>0.93425605536332179</v>
      </c>
      <c r="Y34" s="72">
        <f>IF('[1]Cl Enr. st (2)'!Y34=0,"",EnrlST!Y34/'[1]Cl Enr. st (2)'!Y34)</f>
        <v>0.90839694656488545</v>
      </c>
      <c r="Z34" s="72">
        <f>IF('[1]Cl Enr. st (2)'!Z34=0,"",EnrlST!Z34/'[1]Cl Enr. st (2)'!Z34)</f>
        <v>0.92196007259528134</v>
      </c>
      <c r="AA34" s="72">
        <f>IF('[1]Cl Enr. st (2)'!AA34=0,"",EnrlST!AA34/'[1]Cl Enr. st (2)'!AA34)</f>
        <v>0.92088607594936711</v>
      </c>
      <c r="AB34" s="72">
        <f>IF('[1]Cl Enr. st (2)'!AB34=0,"",EnrlST!AB34/'[1]Cl Enr. st (2)'!AB34)</f>
        <v>0.92537313432835822</v>
      </c>
      <c r="AC34" s="72">
        <f>IF('[1]Cl Enr. st (2)'!AC34=0,"",EnrlST!AC34/'[1]Cl Enr. st (2)'!AC34)</f>
        <v>0.92294520547945202</v>
      </c>
      <c r="AD34" s="72">
        <f>IF('[1]Cl Enr. st (2)'!AD34=0,"",EnrlST!AD34/'[1]Cl Enr. st (2)'!AD34)</f>
        <v>1.0092307692307692</v>
      </c>
      <c r="AE34" s="72">
        <f>IF('[1]Cl Enr. st (2)'!AE34=0,"",EnrlST!AE34/'[1]Cl Enr. st (2)'!AE34)</f>
        <v>0.94405594405594406</v>
      </c>
      <c r="AF34" s="72">
        <f>IF('[1]Cl Enr. st (2)'!AF34=0,"",EnrlST!AF34/'[1]Cl Enr. st (2)'!AF34)</f>
        <v>0.97872340425531912</v>
      </c>
      <c r="AG34" s="72">
        <f>IF('[1]Cl Enr. st (2)'!AG34=0,"",EnrlST!AG34/'[1]Cl Enr. st (2)'!AG34)</f>
        <v>0.95591397849462367</v>
      </c>
      <c r="AH34" s="72">
        <f>IF('[1]Cl Enr. st (2)'!AH34=0,"",EnrlST!AH34/'[1]Cl Enr. st (2)'!AH34)</f>
        <v>0.92647058823529416</v>
      </c>
      <c r="AI34" s="72">
        <f>IF('[1]Cl Enr. st (2)'!AI34=0,"",EnrlST!AI34/'[1]Cl Enr. st (2)'!AI34)</f>
        <v>0.94215349369988544</v>
      </c>
      <c r="AJ34" s="72">
        <f>IF('[1]Cl Enr. st (2)'!AJ34=0,"",EnrlST!AJ34/'[1]Cl Enr. st (2)'!AJ34)</f>
        <v>0.97236296637494246</v>
      </c>
      <c r="AK34" s="72">
        <f>IF('[1]Cl Enr. st (2)'!AK34=0,"",EnrlST!AK34/'[1]Cl Enr. st (2)'!AK34)</f>
        <v>0.95822848515349779</v>
      </c>
      <c r="AL34" s="72">
        <f>IF('[1]Cl Enr. st (2)'!AL34=0,"",EnrlST!AL34/'[1]Cl Enr. st (2)'!AL34)</f>
        <v>0.96560846560846558</v>
      </c>
      <c r="AM34" s="72">
        <f>IF('[1]Cl Enr. st (2)'!AM34=0,"",EnrlST!AM34/'[1]Cl Enr. st (2)'!AM34)</f>
        <v>1.189516129032258</v>
      </c>
      <c r="AN34" s="72">
        <f>IF('[1]Cl Enr. st (2)'!AN34=0,"",EnrlST!AN34/'[1]Cl Enr. st (2)'!AN34)</f>
        <v>1.0717131474103585</v>
      </c>
      <c r="AO34" s="72">
        <f>IF('[1]Cl Enr. st (2)'!AO34=0,"",EnrlST!AO34/'[1]Cl Enr. st (2)'!AO34)</f>
        <v>1.1302605210420842</v>
      </c>
      <c r="AP34" s="72">
        <f>IF('[1]Cl Enr. st (2)'!AP34=0,"",EnrlST!AP34/'[1]Cl Enr. st (2)'!AP34)</f>
        <v>1.3630952380952381</v>
      </c>
      <c r="AQ34" s="72">
        <f>IF('[1]Cl Enr. st (2)'!AQ34=0,"",EnrlST!AQ34/'[1]Cl Enr. st (2)'!AQ34)</f>
        <v>1.2611111111111111</v>
      </c>
      <c r="AR34" s="72">
        <f>IF('[1]Cl Enr. st (2)'!AR34=0,"",EnrlST!AR34/'[1]Cl Enr. st (2)'!AR34)</f>
        <v>1.3103448275862069</v>
      </c>
      <c r="AS34" s="72">
        <f>IF('[1]Cl Enr. st (2)'!AS34=0,"",EnrlST!AS34/'[1]Cl Enr. st (2)'!AS34)</f>
        <v>1.2596153846153846</v>
      </c>
      <c r="AT34" s="72">
        <f>IF('[1]Cl Enr. st (2)'!AT34=0,"",EnrlST!AT34/'[1]Cl Enr. st (2)'!AT34)</f>
        <v>1.1508120649651972</v>
      </c>
      <c r="AU34" s="72">
        <f>IF('[1]Cl Enr. st (2)'!AU34=0,"",EnrlST!AU34/'[1]Cl Enr. st (2)'!AU34)</f>
        <v>1.2042502951593861</v>
      </c>
      <c r="AV34" s="72">
        <f>IF('[1]Cl Enr. st (2)'!AV34=0,"",EnrlST!AV34/'[1]Cl Enr. st (2)'!AV34)</f>
        <v>1.0185543100115964</v>
      </c>
      <c r="AW34" s="72">
        <f>IF('[1]Cl Enr. st (2)'!AW34=0,"",EnrlST!AW34/'[1]Cl Enr. st (2)'!AW34)</f>
        <v>0.99255583126550873</v>
      </c>
      <c r="AX34" s="72">
        <f>IF('[1]Cl Enr. st (2)'!AX34=0,"",EnrlST!AX34/'[1]Cl Enr. st (2)'!AX34)</f>
        <v>1.005994005994006</v>
      </c>
      <c r="AY34" s="72">
        <f>IF('[1]Cl Enr. st (2)'!AY34=0,"",EnrlST!AY34/'[1]Cl Enr. st (2)'!AY34)</f>
        <v>1.0382165605095541</v>
      </c>
      <c r="AZ34" s="72">
        <f>IF('[1]Cl Enr. st (2)'!AZ34=0,"",EnrlST!AZ34/'[1]Cl Enr. st (2)'!AZ34)</f>
        <v>0.78538812785388123</v>
      </c>
      <c r="BA34" s="72">
        <f>IF('[1]Cl Enr. st (2)'!BA34=0,"",EnrlST!BA34/'[1]Cl Enr. st (2)'!BA34)</f>
        <v>0.89095744680851063</v>
      </c>
      <c r="BB34" s="72">
        <f>IF('[1]Cl Enr. st (2)'!BB34=0,"",EnrlST!BB34/'[1]Cl Enr. st (2)'!BB34)</f>
        <v>0.92105263157894735</v>
      </c>
      <c r="BC34" s="72">
        <f>IF('[1]Cl Enr. st (2)'!BC34=0,"",EnrlST!BC34/'[1]Cl Enr. st (2)'!BC34)</f>
        <v>1.0493827160493827</v>
      </c>
      <c r="BD34" s="72">
        <f>IF('[1]Cl Enr. st (2)'!BD34=0,"",EnrlST!BD34/'[1]Cl Enr. st (2)'!BD34)</f>
        <v>0.98726114649681529</v>
      </c>
      <c r="BE34" s="72">
        <f>IF('[1]Cl Enr. st (2)'!BE34=0,"",EnrlST!BE34/'[1]Cl Enr. st (2)'!BE34)</f>
        <v>0.98058252427184467</v>
      </c>
      <c r="BF34" s="72">
        <f>IF('[1]Cl Enr. st (2)'!BF34=0,"",EnrlST!BF34/'[1]Cl Enr. st (2)'!BF34)</f>
        <v>0.89763779527559051</v>
      </c>
      <c r="BG34" s="72">
        <f>IF('[1]Cl Enr. st (2)'!BG34=0,"",EnrlST!BG34/'[1]Cl Enr. st (2)'!BG34)</f>
        <v>0.93478260869565222</v>
      </c>
      <c r="BH34" s="72">
        <f>IF('[1]Cl Enr. st (2)'!BH34=0,"",EnrlST!BH34/'[1]Cl Enr. st (2)'!BH34)</f>
        <v>1.0145027624309393</v>
      </c>
      <c r="BI34" s="72">
        <f>IF('[1]Cl Enr. st (2)'!BI34=0,"",EnrlST!BI34/'[1]Cl Enr. st (2)'!BI34)</f>
        <v>0.97963558413719187</v>
      </c>
      <c r="BJ34" s="72">
        <f>IF('[1]Cl Enr. st (2)'!BJ34=0,"",EnrlST!BJ34/'[1]Cl Enr. st (2)'!BJ34)</f>
        <v>0.99736611062335379</v>
      </c>
      <c r="BK34" s="57">
        <f t="shared" si="0"/>
        <v>2.5786053265335034</v>
      </c>
      <c r="BL34" s="57">
        <f t="shared" si="0"/>
        <v>2.3284727934395173</v>
      </c>
      <c r="BM34" s="57">
        <f t="shared" si="1"/>
        <v>4.9070781199730202</v>
      </c>
    </row>
    <row r="35" spans="1:65" s="58" customFormat="1" ht="18.75" customHeight="1" x14ac:dyDescent="0.25">
      <c r="A35" s="35">
        <v>30</v>
      </c>
      <c r="B35" s="36" t="s">
        <v>41</v>
      </c>
      <c r="C35" s="72" t="str">
        <f>IF('[1]Cl Enr. st (2)'!C35=0,"",EnrlST!C35/'[1]Cl Enr. st (2)'!C35)</f>
        <v/>
      </c>
      <c r="D35" s="72" t="str">
        <f>IF('[1]Cl Enr. st (2)'!D35=0,"",EnrlST!D35/'[1]Cl Enr. st (2)'!D35)</f>
        <v/>
      </c>
      <c r="E35" s="72" t="str">
        <f>IF('[1]Cl Enr. st (2)'!E35=0,"",EnrlST!E35/'[1]Cl Enr. st (2)'!E35)</f>
        <v/>
      </c>
      <c r="F35" s="72" t="str">
        <f>IF('[1]Cl Enr. st (2)'!F35=0,"",EnrlST!F35/'[1]Cl Enr. st (2)'!F35)</f>
        <v/>
      </c>
      <c r="G35" s="72" t="str">
        <f>IF('[1]Cl Enr. st (2)'!G35=0,"",EnrlST!G35/'[1]Cl Enr. st (2)'!G35)</f>
        <v/>
      </c>
      <c r="H35" s="72" t="str">
        <f>IF('[1]Cl Enr. st (2)'!H35=0,"",EnrlST!H35/'[1]Cl Enr. st (2)'!H35)</f>
        <v/>
      </c>
      <c r="I35" s="72" t="str">
        <f>IF('[1]Cl Enr. st (2)'!I35=0,"",EnrlST!I35/'[1]Cl Enr. st (2)'!I35)</f>
        <v/>
      </c>
      <c r="J35" s="72" t="str">
        <f>IF('[1]Cl Enr. st (2)'!J35=0,"",EnrlST!J35/'[1]Cl Enr. st (2)'!J35)</f>
        <v/>
      </c>
      <c r="K35" s="72" t="str">
        <f>IF('[1]Cl Enr. st (2)'!K35=0,"",EnrlST!K35/'[1]Cl Enr. st (2)'!K35)</f>
        <v/>
      </c>
      <c r="L35" s="72" t="str">
        <f>IF('[1]Cl Enr. st (2)'!L35=0,"",EnrlST!L35/'[1]Cl Enr. st (2)'!L35)</f>
        <v/>
      </c>
      <c r="M35" s="72" t="str">
        <f>IF('[1]Cl Enr. st (2)'!M35=0,"",EnrlST!M35/'[1]Cl Enr. st (2)'!M35)</f>
        <v/>
      </c>
      <c r="N35" s="72" t="str">
        <f>IF('[1]Cl Enr. st (2)'!N35=0,"",EnrlST!N35/'[1]Cl Enr. st (2)'!N35)</f>
        <v/>
      </c>
      <c r="O35" s="72" t="str">
        <f>IF('[1]Cl Enr. st (2)'!O35=0,"",EnrlST!O35/'[1]Cl Enr. st (2)'!O35)</f>
        <v/>
      </c>
      <c r="P35" s="72" t="str">
        <f>IF('[1]Cl Enr. st (2)'!P35=0,"",EnrlST!P35/'[1]Cl Enr. st (2)'!P35)</f>
        <v/>
      </c>
      <c r="Q35" s="72" t="str">
        <f>IF('[1]Cl Enr. st (2)'!Q35=0,"",EnrlST!Q35/'[1]Cl Enr. st (2)'!Q35)</f>
        <v/>
      </c>
      <c r="R35" s="72" t="str">
        <f>IF('[1]Cl Enr. st (2)'!R35=0,"",EnrlST!R35/'[1]Cl Enr. st (2)'!R35)</f>
        <v/>
      </c>
      <c r="S35" s="72" t="str">
        <f>IF('[1]Cl Enr. st (2)'!S35=0,"",EnrlST!S35/'[1]Cl Enr. st (2)'!S35)</f>
        <v/>
      </c>
      <c r="T35" s="72" t="str">
        <f>IF('[1]Cl Enr. st (2)'!T35=0,"",EnrlST!T35/'[1]Cl Enr. st (2)'!T35)</f>
        <v/>
      </c>
      <c r="U35" s="72" t="str">
        <f>IF('[1]Cl Enr. st (2)'!U35=0,"",EnrlST!U35/'[1]Cl Enr. st (2)'!U35)</f>
        <v/>
      </c>
      <c r="V35" s="72" t="str">
        <f>IF('[1]Cl Enr. st (2)'!V35=0,"",EnrlST!V35/'[1]Cl Enr. st (2)'!V35)</f>
        <v/>
      </c>
      <c r="W35" s="72" t="str">
        <f>IF('[1]Cl Enr. st (2)'!W35=0,"",EnrlST!W35/'[1]Cl Enr. st (2)'!W35)</f>
        <v/>
      </c>
      <c r="X35" s="72" t="str">
        <f>IF('[1]Cl Enr. st (2)'!X35=0,"",EnrlST!X35/'[1]Cl Enr. st (2)'!X35)</f>
        <v/>
      </c>
      <c r="Y35" s="72" t="str">
        <f>IF('[1]Cl Enr. st (2)'!Y35=0,"",EnrlST!Y35/'[1]Cl Enr. st (2)'!Y35)</f>
        <v/>
      </c>
      <c r="Z35" s="72" t="str">
        <f>IF('[1]Cl Enr. st (2)'!Z35=0,"",EnrlST!Z35/'[1]Cl Enr. st (2)'!Z35)</f>
        <v/>
      </c>
      <c r="AA35" s="72" t="str">
        <f>IF('[1]Cl Enr. st (2)'!AA35=0,"",EnrlST!AA35/'[1]Cl Enr. st (2)'!AA35)</f>
        <v/>
      </c>
      <c r="AB35" s="72" t="str">
        <f>IF('[1]Cl Enr. st (2)'!AB35=0,"",EnrlST!AB35/'[1]Cl Enr. st (2)'!AB35)</f>
        <v/>
      </c>
      <c r="AC35" s="72" t="str">
        <f>IF('[1]Cl Enr. st (2)'!AC35=0,"",EnrlST!AC35/'[1]Cl Enr. st (2)'!AC35)</f>
        <v/>
      </c>
      <c r="AD35" s="72" t="str">
        <f>IF('[1]Cl Enr. st (2)'!AD35=0,"",EnrlST!AD35/'[1]Cl Enr. st (2)'!AD35)</f>
        <v/>
      </c>
      <c r="AE35" s="72" t="str">
        <f>IF('[1]Cl Enr. st (2)'!AE35=0,"",EnrlST!AE35/'[1]Cl Enr. st (2)'!AE35)</f>
        <v/>
      </c>
      <c r="AF35" s="72" t="str">
        <f>IF('[1]Cl Enr. st (2)'!AF35=0,"",EnrlST!AF35/'[1]Cl Enr. st (2)'!AF35)</f>
        <v/>
      </c>
      <c r="AG35" s="72" t="str">
        <f>IF('[1]Cl Enr. st (2)'!AG35=0,"",EnrlST!AG35/'[1]Cl Enr. st (2)'!AG35)</f>
        <v/>
      </c>
      <c r="AH35" s="72" t="str">
        <f>IF('[1]Cl Enr. st (2)'!AH35=0,"",EnrlST!AH35/'[1]Cl Enr. st (2)'!AH35)</f>
        <v/>
      </c>
      <c r="AI35" s="72" t="str">
        <f>IF('[1]Cl Enr. st (2)'!AI35=0,"",EnrlST!AI35/'[1]Cl Enr. st (2)'!AI35)</f>
        <v/>
      </c>
      <c r="AJ35" s="72" t="str">
        <f>IF('[1]Cl Enr. st (2)'!AJ35=0,"",EnrlST!AJ35/'[1]Cl Enr. st (2)'!AJ35)</f>
        <v/>
      </c>
      <c r="AK35" s="72" t="str">
        <f>IF('[1]Cl Enr. st (2)'!AK35=0,"",EnrlST!AK35/'[1]Cl Enr. st (2)'!AK35)</f>
        <v/>
      </c>
      <c r="AL35" s="72" t="str">
        <f>IF('[1]Cl Enr. st (2)'!AL35=0,"",EnrlST!AL35/'[1]Cl Enr. st (2)'!AL35)</f>
        <v/>
      </c>
      <c r="AM35" s="72" t="str">
        <f>IF('[1]Cl Enr. st (2)'!AM35=0,"",EnrlST!AM35/'[1]Cl Enr. st (2)'!AM35)</f>
        <v/>
      </c>
      <c r="AN35" s="72" t="str">
        <f>IF('[1]Cl Enr. st (2)'!AN35=0,"",EnrlST!AN35/'[1]Cl Enr. st (2)'!AN35)</f>
        <v/>
      </c>
      <c r="AO35" s="72" t="str">
        <f>IF('[1]Cl Enr. st (2)'!AO35=0,"",EnrlST!AO35/'[1]Cl Enr. st (2)'!AO35)</f>
        <v/>
      </c>
      <c r="AP35" s="72" t="str">
        <f>IF('[1]Cl Enr. st (2)'!AP35=0,"",EnrlST!AP35/'[1]Cl Enr. st (2)'!AP35)</f>
        <v/>
      </c>
      <c r="AQ35" s="72" t="str">
        <f>IF('[1]Cl Enr. st (2)'!AQ35=0,"",EnrlST!AQ35/'[1]Cl Enr. st (2)'!AQ35)</f>
        <v/>
      </c>
      <c r="AR35" s="72" t="str">
        <f>IF('[1]Cl Enr. st (2)'!AR35=0,"",EnrlST!AR35/'[1]Cl Enr. st (2)'!AR35)</f>
        <v/>
      </c>
      <c r="AS35" s="72" t="str">
        <f>IF('[1]Cl Enr. st (2)'!AS35=0,"",EnrlST!AS35/'[1]Cl Enr. st (2)'!AS35)</f>
        <v/>
      </c>
      <c r="AT35" s="72" t="str">
        <f>IF('[1]Cl Enr. st (2)'!AT35=0,"",EnrlST!AT35/'[1]Cl Enr. st (2)'!AT35)</f>
        <v/>
      </c>
      <c r="AU35" s="72" t="str">
        <f>IF('[1]Cl Enr. st (2)'!AU35=0,"",EnrlST!AU35/'[1]Cl Enr. st (2)'!AU35)</f>
        <v/>
      </c>
      <c r="AV35" s="72" t="str">
        <f>IF('[1]Cl Enr. st (2)'!AV35=0,"",EnrlST!AV35/'[1]Cl Enr. st (2)'!AV35)</f>
        <v/>
      </c>
      <c r="AW35" s="72" t="str">
        <f>IF('[1]Cl Enr. st (2)'!AW35=0,"",EnrlST!AW35/'[1]Cl Enr. st (2)'!AW35)</f>
        <v/>
      </c>
      <c r="AX35" s="72" t="str">
        <f>IF('[1]Cl Enr. st (2)'!AX35=0,"",EnrlST!AX35/'[1]Cl Enr. st (2)'!AX35)</f>
        <v/>
      </c>
      <c r="AY35" s="72" t="str">
        <f>IF('[1]Cl Enr. st (2)'!AY35=0,"",EnrlST!AY35/'[1]Cl Enr. st (2)'!AY35)</f>
        <v/>
      </c>
      <c r="AZ35" s="72" t="str">
        <f>IF('[1]Cl Enr. st (2)'!AZ35=0,"",EnrlST!AZ35/'[1]Cl Enr. st (2)'!AZ35)</f>
        <v/>
      </c>
      <c r="BA35" s="72" t="str">
        <f>IF('[1]Cl Enr. st (2)'!BA35=0,"",EnrlST!BA35/'[1]Cl Enr. st (2)'!BA35)</f>
        <v/>
      </c>
      <c r="BB35" s="72" t="str">
        <f>IF('[1]Cl Enr. st (2)'!BB35=0,"",EnrlST!BB35/'[1]Cl Enr. st (2)'!BB35)</f>
        <v/>
      </c>
      <c r="BC35" s="72" t="str">
        <f>IF('[1]Cl Enr. st (2)'!BC35=0,"",EnrlST!BC35/'[1]Cl Enr. st (2)'!BC35)</f>
        <v/>
      </c>
      <c r="BD35" s="72" t="str">
        <f>IF('[1]Cl Enr. st (2)'!BD35=0,"",EnrlST!BD35/'[1]Cl Enr. st (2)'!BD35)</f>
        <v/>
      </c>
      <c r="BE35" s="72" t="str">
        <f>IF('[1]Cl Enr. st (2)'!BE35=0,"",EnrlST!BE35/'[1]Cl Enr. st (2)'!BE35)</f>
        <v/>
      </c>
      <c r="BF35" s="72" t="str">
        <f>IF('[1]Cl Enr. st (2)'!BF35=0,"",EnrlST!BF35/'[1]Cl Enr. st (2)'!BF35)</f>
        <v/>
      </c>
      <c r="BG35" s="72" t="str">
        <f>IF('[1]Cl Enr. st (2)'!BG35=0,"",EnrlST!BG35/'[1]Cl Enr. st (2)'!BG35)</f>
        <v/>
      </c>
      <c r="BH35" s="72" t="str">
        <f>IF('[1]Cl Enr. st (2)'!BH35=0,"",EnrlST!BH35/'[1]Cl Enr. st (2)'!BH35)</f>
        <v/>
      </c>
      <c r="BI35" s="72" t="str">
        <f>IF('[1]Cl Enr. st (2)'!BI35=0,"",EnrlST!BI35/'[1]Cl Enr. st (2)'!BI35)</f>
        <v/>
      </c>
      <c r="BJ35" s="72" t="str">
        <f>IF('[1]Cl Enr. st (2)'!BJ35=0,"",EnrlST!BJ35/'[1]Cl Enr. st (2)'!BJ35)</f>
        <v/>
      </c>
      <c r="BK35" s="57" t="e">
        <f t="shared" si="0"/>
        <v>#VALUE!</v>
      </c>
      <c r="BL35" s="57" t="e">
        <f t="shared" si="0"/>
        <v>#VALUE!</v>
      </c>
      <c r="BM35" s="57" t="e">
        <f t="shared" si="1"/>
        <v>#VALUE!</v>
      </c>
    </row>
    <row r="36" spans="1:65" s="58" customFormat="1" ht="18.75" customHeight="1" x14ac:dyDescent="0.25">
      <c r="A36" s="35">
        <v>31</v>
      </c>
      <c r="B36" s="36" t="s">
        <v>42</v>
      </c>
      <c r="C36" s="72" t="str">
        <f>IF('[1]Cl Enr. st (2)'!C36=0,"",EnrlST!C36/'[1]Cl Enr. st (2)'!C36)</f>
        <v/>
      </c>
      <c r="D36" s="72" t="str">
        <f>IF('[1]Cl Enr. st (2)'!D36=0,"",EnrlST!D36/'[1]Cl Enr. st (2)'!D36)</f>
        <v/>
      </c>
      <c r="E36" s="72" t="str">
        <f>IF('[1]Cl Enr. st (2)'!E36=0,"",EnrlST!E36/'[1]Cl Enr. st (2)'!E36)</f>
        <v/>
      </c>
      <c r="F36" s="72">
        <f>IF('[1]Cl Enr. st (2)'!F36=0,"",EnrlST!F36/'[1]Cl Enr. st (2)'!F36)</f>
        <v>0.9275147928994083</v>
      </c>
      <c r="G36" s="72">
        <f>IF('[1]Cl Enr. st (2)'!G36=0,"",EnrlST!G36/'[1]Cl Enr. st (2)'!G36)</f>
        <v>0.97622820919175912</v>
      </c>
      <c r="H36" s="72">
        <f>IF('[1]Cl Enr. st (2)'!H36=0,"",EnrlST!H36/'[1]Cl Enr. st (2)'!H36)</f>
        <v>0.95103289977046668</v>
      </c>
      <c r="I36" s="72">
        <f>IF('[1]Cl Enr. st (2)'!I36=0,"",EnrlST!I36/'[1]Cl Enr. st (2)'!I36)</f>
        <v>0.91354466858789629</v>
      </c>
      <c r="J36" s="72">
        <f>IF('[1]Cl Enr. st (2)'!J36=0,"",EnrlST!J36/'[1]Cl Enr. st (2)'!J36)</f>
        <v>0.82772066643034381</v>
      </c>
      <c r="K36" s="72">
        <f>IF('[1]Cl Enr. st (2)'!K36=0,"",EnrlST!K36/'[1]Cl Enr. st (2)'!K36)</f>
        <v>0.87028765410041098</v>
      </c>
      <c r="L36" s="72">
        <f>IF('[1]Cl Enr. st (2)'!L36=0,"",EnrlST!L36/'[1]Cl Enr. st (2)'!L36)</f>
        <v>0.91344873501997337</v>
      </c>
      <c r="M36" s="72">
        <f>IF('[1]Cl Enr. st (2)'!M36=0,"",EnrlST!M36/'[1]Cl Enr. st (2)'!M36)</f>
        <v>0.98309352517985615</v>
      </c>
      <c r="N36" s="72">
        <f>IF('[1]Cl Enr. st (2)'!N36=0,"",EnrlST!N36/'[1]Cl Enr. st (2)'!N36)</f>
        <v>0.94692254495159056</v>
      </c>
      <c r="O36" s="72">
        <f>IF('[1]Cl Enr. st (2)'!O36=0,"",EnrlST!O36/'[1]Cl Enr. st (2)'!O36)</f>
        <v>0.98647711511789182</v>
      </c>
      <c r="P36" s="72">
        <f>IF('[1]Cl Enr. st (2)'!P36=0,"",EnrlST!P36/'[1]Cl Enr. st (2)'!P36)</f>
        <v>0.95682656826568269</v>
      </c>
      <c r="Q36" s="72">
        <f>IF('[1]Cl Enr. st (2)'!Q36=0,"",EnrlST!Q36/'[1]Cl Enr. st (2)'!Q36)</f>
        <v>0.9721129781909188</v>
      </c>
      <c r="R36" s="72">
        <f>IF('[1]Cl Enr. st (2)'!R36=0,"",EnrlST!R36/'[1]Cl Enr. st (2)'!R36)</f>
        <v>1.0140696447414703</v>
      </c>
      <c r="S36" s="72">
        <f>IF('[1]Cl Enr. st (2)'!S36=0,"",EnrlST!S36/'[1]Cl Enr. st (2)'!S36)</f>
        <v>0.99848714069591527</v>
      </c>
      <c r="T36" s="72">
        <f>IF('[1]Cl Enr. st (2)'!T36=0,"",EnrlST!T36/'[1]Cl Enr. st (2)'!T36)</f>
        <v>1.0065609622744669</v>
      </c>
      <c r="U36" s="72">
        <f>IF('[1]Cl Enr. st (2)'!U36=0,"",EnrlST!U36/'[1]Cl Enr. st (2)'!U36)</f>
        <v>0.95109422278516642</v>
      </c>
      <c r="V36" s="72">
        <f>IF('[1]Cl Enr. st (2)'!V36=0,"",EnrlST!V36/'[1]Cl Enr. st (2)'!V36)</f>
        <v>0.94702871132873356</v>
      </c>
      <c r="W36" s="72">
        <f>IF('[1]Cl Enr. st (2)'!W36=0,"",EnrlST!W36/'[1]Cl Enr. st (2)'!W36)</f>
        <v>0.94911520404478156</v>
      </c>
      <c r="X36" s="72">
        <f>IF('[1]Cl Enr. st (2)'!X36=0,"",EnrlST!X36/'[1]Cl Enr. st (2)'!X36)</f>
        <v>1.0336234177215189</v>
      </c>
      <c r="Y36" s="72">
        <f>IF('[1]Cl Enr. st (2)'!Y36=0,"",EnrlST!Y36/'[1]Cl Enr. st (2)'!Y36)</f>
        <v>1.178340784898162</v>
      </c>
      <c r="Z36" s="72">
        <f>IF('[1]Cl Enr. st (2)'!Z36=0,"",EnrlST!Z36/'[1]Cl Enr. st (2)'!Z36)</f>
        <v>1.0977758203038979</v>
      </c>
      <c r="AA36" s="72">
        <f>IF('[1]Cl Enr. st (2)'!AA36=0,"",EnrlST!AA36/'[1]Cl Enr. st (2)'!AA36)</f>
        <v>1.045269352648257</v>
      </c>
      <c r="AB36" s="72">
        <f>IF('[1]Cl Enr. st (2)'!AB36=0,"",EnrlST!AB36/'[1]Cl Enr. st (2)'!AB36)</f>
        <v>1.0490417136414882</v>
      </c>
      <c r="AC36" s="72">
        <f>IF('[1]Cl Enr. st (2)'!AC36=0,"",EnrlST!AC36/'[1]Cl Enr. st (2)'!AC36)</f>
        <v>1.0469495355259855</v>
      </c>
      <c r="AD36" s="72">
        <f>IF('[1]Cl Enr. st (2)'!AD36=0,"",EnrlST!AD36/'[1]Cl Enr. st (2)'!AD36)</f>
        <v>0.92705570291777184</v>
      </c>
      <c r="AE36" s="72">
        <f>IF('[1]Cl Enr. st (2)'!AE36=0,"",EnrlST!AE36/'[1]Cl Enr. st (2)'!AE36)</f>
        <v>1.1045272969374167</v>
      </c>
      <c r="AF36" s="72">
        <f>IF('[1]Cl Enr. st (2)'!AF36=0,"",EnrlST!AF36/'[1]Cl Enr. st (2)'!AF36)</f>
        <v>0.99787460148777896</v>
      </c>
      <c r="AG36" s="72">
        <f>IF('[1]Cl Enr. st (2)'!AG36=0,"",EnrlST!AG36/'[1]Cl Enr. st (2)'!AG36)</f>
        <v>1.0028575510787254</v>
      </c>
      <c r="AH36" s="72">
        <f>IF('[1]Cl Enr. st (2)'!AH36=0,"",EnrlST!AH36/'[1]Cl Enr. st (2)'!AH36)</f>
        <v>1.1140102098695406</v>
      </c>
      <c r="AI36" s="72">
        <f>IF('[1]Cl Enr. st (2)'!AI36=0,"",EnrlST!AI36/'[1]Cl Enr. st (2)'!AI36)</f>
        <v>1.0506998697916667</v>
      </c>
      <c r="AJ36" s="72">
        <f>IF('[1]Cl Enr. st (2)'!AJ36=0,"",EnrlST!AJ36/'[1]Cl Enr. st (2)'!AJ36)</f>
        <v>0.96817538896746813</v>
      </c>
      <c r="AK36" s="72">
        <f>IF('[1]Cl Enr. st (2)'!AK36=0,"",EnrlST!AK36/'[1]Cl Enr. st (2)'!AK36)</f>
        <v>0.99408567774936063</v>
      </c>
      <c r="AL36" s="72">
        <f>IF('[1]Cl Enr. st (2)'!AL36=0,"",EnrlST!AL36/'[1]Cl Enr. st (2)'!AL36)</f>
        <v>0.98033918655260388</v>
      </c>
      <c r="AM36" s="72">
        <f>IF('[1]Cl Enr. st (2)'!AM36=0,"",EnrlST!AM36/'[1]Cl Enr. st (2)'!AM36)</f>
        <v>1.4247237569060773</v>
      </c>
      <c r="AN36" s="72">
        <f>IF('[1]Cl Enr. st (2)'!AN36=0,"",EnrlST!AN36/'[1]Cl Enr. st (2)'!AN36)</f>
        <v>1.3900709219858156</v>
      </c>
      <c r="AO36" s="72">
        <f>IF('[1]Cl Enr. st (2)'!AO36=0,"",EnrlST!AO36/'[1]Cl Enr. st (2)'!AO36)</f>
        <v>1.4106776180698153</v>
      </c>
      <c r="AP36" s="72">
        <f>IF('[1]Cl Enr. st (2)'!AP36=0,"",EnrlST!AP36/'[1]Cl Enr. st (2)'!AP36)</f>
        <v>1.0765027322404372</v>
      </c>
      <c r="AQ36" s="72">
        <f>IF('[1]Cl Enr. st (2)'!AQ36=0,"",EnrlST!AQ36/'[1]Cl Enr. st (2)'!AQ36)</f>
        <v>1.1662125340599454</v>
      </c>
      <c r="AR36" s="72">
        <f>IF('[1]Cl Enr. st (2)'!AR36=0,"",EnrlST!AR36/'[1]Cl Enr. st (2)'!AR36)</f>
        <v>1.1124454148471616</v>
      </c>
      <c r="AS36" s="72">
        <f>IF('[1]Cl Enr. st (2)'!AS36=0,"",EnrlST!AS36/'[1]Cl Enr. st (2)'!AS36)</f>
        <v>1.2745483110761979</v>
      </c>
      <c r="AT36" s="72">
        <f>IF('[1]Cl Enr. st (2)'!AT36=0,"",EnrlST!AT36/'[1]Cl Enr. st (2)'!AT36)</f>
        <v>1.294596165020337</v>
      </c>
      <c r="AU36" s="72">
        <f>IF('[1]Cl Enr. st (2)'!AU36=0,"",EnrlST!AU36/'[1]Cl Enr. st (2)'!AU36)</f>
        <v>1.2826341692055307</v>
      </c>
      <c r="AV36" s="72">
        <f>IF('[1]Cl Enr. st (2)'!AV36=0,"",EnrlST!AV36/'[1]Cl Enr. st (2)'!AV36)</f>
        <v>1.0010102710894091</v>
      </c>
      <c r="AW36" s="72">
        <f>IF('[1]Cl Enr. st (2)'!AW36=0,"",EnrlST!AW36/'[1]Cl Enr. st (2)'!AW36)</f>
        <v>1.0193274439943385</v>
      </c>
      <c r="AX36" s="72">
        <f>IF('[1]Cl Enr. st (2)'!AX36=0,"",EnrlST!AX36/'[1]Cl Enr. st (2)'!AX36)</f>
        <v>1.0094925980336762</v>
      </c>
      <c r="AY36" s="72">
        <f>IF('[1]Cl Enr. st (2)'!AY36=0,"",EnrlST!AY36/'[1]Cl Enr. st (2)'!AY36)</f>
        <v>1.2980769230769231</v>
      </c>
      <c r="AZ36" s="72">
        <f>IF('[1]Cl Enr. st (2)'!AZ36=0,"",EnrlST!AZ36/'[1]Cl Enr. st (2)'!AZ36)</f>
        <v>1.2628205128205128</v>
      </c>
      <c r="BA36" s="72">
        <f>IF('[1]Cl Enr. st (2)'!BA36=0,"",EnrlST!BA36/'[1]Cl Enr. st (2)'!BA36)</f>
        <v>1.2848557692307692</v>
      </c>
      <c r="BB36" s="72">
        <f>IF('[1]Cl Enr. st (2)'!BB36=0,"",EnrlST!BB36/'[1]Cl Enr. st (2)'!BB36)</f>
        <v>0.76848874598070738</v>
      </c>
      <c r="BC36" s="72">
        <f>IF('[1]Cl Enr. st (2)'!BC36=0,"",EnrlST!BC36/'[1]Cl Enr. st (2)'!BC36)</f>
        <v>0.81869688385269124</v>
      </c>
      <c r="BD36" s="72">
        <f>IF('[1]Cl Enr. st (2)'!BD36=0,"",EnrlST!BD36/'[1]Cl Enr. st (2)'!BD36)</f>
        <v>0.78666666666666663</v>
      </c>
      <c r="BE36" s="72">
        <f>IF('[1]Cl Enr. st (2)'!BE36=0,"",EnrlST!BE36/'[1]Cl Enr. st (2)'!BE36)</f>
        <v>1.0096322241681261</v>
      </c>
      <c r="BF36" s="72">
        <f>IF('[1]Cl Enr. st (2)'!BF36=0,"",EnrlST!BF36/'[1]Cl Enr. st (2)'!BF36)</f>
        <v>1.0270676691729324</v>
      </c>
      <c r="BG36" s="72">
        <f>IF('[1]Cl Enr. st (2)'!BG36=0,"",EnrlST!BG36/'[1]Cl Enr. st (2)'!BG36)</f>
        <v>1.0160486995019369</v>
      </c>
      <c r="BH36" s="72">
        <f>IF('[1]Cl Enr. st (2)'!BH36=0,"",EnrlST!BH36/'[1]Cl Enr. st (2)'!BH36)</f>
        <v>1.0014057354004338</v>
      </c>
      <c r="BI36" s="72">
        <f>IF('[1]Cl Enr. st (2)'!BI36=0,"",EnrlST!BI36/'[1]Cl Enr. st (2)'!BI36)</f>
        <v>1.01957076675806</v>
      </c>
      <c r="BJ36" s="72">
        <f>IF('[1]Cl Enr. st (2)'!BJ36=0,"",EnrlST!BJ36/'[1]Cl Enr. st (2)'!BJ36)</f>
        <v>1.0097498479979155</v>
      </c>
      <c r="BK36" s="57" t="e">
        <f t="shared" si="0"/>
        <v>#VALUE!</v>
      </c>
      <c r="BL36" s="57" t="e">
        <f t="shared" si="0"/>
        <v>#VALUE!</v>
      </c>
      <c r="BM36" s="57" t="e">
        <f t="shared" si="1"/>
        <v>#VALUE!</v>
      </c>
    </row>
    <row r="37" spans="1:65" s="58" customFormat="1" ht="18.75" customHeight="1" x14ac:dyDescent="0.25">
      <c r="A37" s="35">
        <v>32</v>
      </c>
      <c r="B37" s="36" t="s">
        <v>43</v>
      </c>
      <c r="C37" s="72">
        <f>IF('[1]Cl Enr. st (2)'!C37=0,"",EnrlST!C37/'[1]Cl Enr. st (2)'!C37)</f>
        <v>1.1923076923076923</v>
      </c>
      <c r="D37" s="72">
        <f>IF('[1]Cl Enr. st (2)'!D37=0,"",EnrlST!D37/'[1]Cl Enr. st (2)'!D37)</f>
        <v>1.2857142857142858</v>
      </c>
      <c r="E37" s="72">
        <f>IF('[1]Cl Enr. st (2)'!E37=0,"",EnrlST!E37/'[1]Cl Enr. st (2)'!E37)</f>
        <v>1.2407407407407407</v>
      </c>
      <c r="F37" s="72">
        <f>IF('[1]Cl Enr. st (2)'!F37=0,"",EnrlST!F37/'[1]Cl Enr. st (2)'!F37)</f>
        <v>0.6415929203539823</v>
      </c>
      <c r="G37" s="72">
        <f>IF('[1]Cl Enr. st (2)'!G37=0,"",EnrlST!G37/'[1]Cl Enr. st (2)'!G37)</f>
        <v>0.67142857142857137</v>
      </c>
      <c r="H37" s="72">
        <f>IF('[1]Cl Enr. st (2)'!H37=0,"",EnrlST!H37/'[1]Cl Enr. st (2)'!H37)</f>
        <v>0.65596330275229353</v>
      </c>
      <c r="I37" s="72">
        <f>IF('[1]Cl Enr. st (2)'!I37=0,"",EnrlST!I37/'[1]Cl Enr. st (2)'!I37)</f>
        <v>0.8571428571428571</v>
      </c>
      <c r="J37" s="72">
        <f>IF('[1]Cl Enr. st (2)'!J37=0,"",EnrlST!J37/'[1]Cl Enr. st (2)'!J37)</f>
        <v>0.91237113402061853</v>
      </c>
      <c r="K37" s="72">
        <f>IF('[1]Cl Enr. st (2)'!K37=0,"",EnrlST!K37/'[1]Cl Enr. st (2)'!K37)</f>
        <v>0.88235294117647056</v>
      </c>
      <c r="L37" s="72">
        <f>IF('[1]Cl Enr. st (2)'!L37=0,"",EnrlST!L37/'[1]Cl Enr. st (2)'!L37)</f>
        <v>0.82127659574468082</v>
      </c>
      <c r="M37" s="72">
        <f>IF('[1]Cl Enr. st (2)'!M37=0,"",EnrlST!M37/'[1]Cl Enr. st (2)'!M37)</f>
        <v>0.85922330097087374</v>
      </c>
      <c r="N37" s="72">
        <f>IF('[1]Cl Enr. st (2)'!N37=0,"",EnrlST!N37/'[1]Cl Enr. st (2)'!N37)</f>
        <v>0.83900226757369611</v>
      </c>
      <c r="O37" s="72">
        <f>IF('[1]Cl Enr. st (2)'!O37=0,"",EnrlST!O37/'[1]Cl Enr. st (2)'!O37)</f>
        <v>1.0574162679425838</v>
      </c>
      <c r="P37" s="72">
        <f>IF('[1]Cl Enr. st (2)'!P37=0,"",EnrlST!P37/'[1]Cl Enr. st (2)'!P37)</f>
        <v>0.994413407821229</v>
      </c>
      <c r="Q37" s="72">
        <f>IF('[1]Cl Enr. st (2)'!Q37=0,"",EnrlST!Q37/'[1]Cl Enr. st (2)'!Q37)</f>
        <v>1.0283505154639174</v>
      </c>
      <c r="R37" s="72">
        <f>IF('[1]Cl Enr. st (2)'!R37=0,"",EnrlST!R37/'[1]Cl Enr. st (2)'!R37)</f>
        <v>0.95169082125603865</v>
      </c>
      <c r="S37" s="72">
        <f>IF('[1]Cl Enr. st (2)'!S37=0,"",EnrlST!S37/'[1]Cl Enr. st (2)'!S37)</f>
        <v>1.0331491712707181</v>
      </c>
      <c r="T37" s="72">
        <f>IF('[1]Cl Enr. st (2)'!T37=0,"",EnrlST!T37/'[1]Cl Enr. st (2)'!T37)</f>
        <v>0.98969072164948457</v>
      </c>
      <c r="U37" s="72">
        <f>IF('[1]Cl Enr. st (2)'!U37=0,"",EnrlST!U37/'[1]Cl Enr. st (2)'!U37)</f>
        <v>0.86101083032490977</v>
      </c>
      <c r="V37" s="72">
        <f>IF('[1]Cl Enr. st (2)'!V37=0,"",EnrlST!V37/'[1]Cl Enr. st (2)'!V37)</f>
        <v>0.88659793814432986</v>
      </c>
      <c r="W37" s="72">
        <f>IF('[1]Cl Enr. st (2)'!W37=0,"",EnrlST!W37/'[1]Cl Enr. st (2)'!W37)</f>
        <v>0.87295476419634266</v>
      </c>
      <c r="X37" s="72">
        <f>IF('[1]Cl Enr. st (2)'!X37=0,"",EnrlST!X37/'[1]Cl Enr. st (2)'!X37)</f>
        <v>0.976303317535545</v>
      </c>
      <c r="Y37" s="72">
        <f>IF('[1]Cl Enr. st (2)'!Y37=0,"",EnrlST!Y37/'[1]Cl Enr. st (2)'!Y37)</f>
        <v>1.0625</v>
      </c>
      <c r="Z37" s="72">
        <f>IF('[1]Cl Enr. st (2)'!Z37=0,"",EnrlST!Z37/'[1]Cl Enr. st (2)'!Z37)</f>
        <v>1.013477088948787</v>
      </c>
      <c r="AA37" s="72">
        <f>IF('[1]Cl Enr. st (2)'!AA37=0,"",EnrlST!AA37/'[1]Cl Enr. st (2)'!AA37)</f>
        <v>0.84924623115577891</v>
      </c>
      <c r="AB37" s="72">
        <f>IF('[1]Cl Enr. st (2)'!AB37=0,"",EnrlST!AB37/'[1]Cl Enr. st (2)'!AB37)</f>
        <v>0.88</v>
      </c>
      <c r="AC37" s="72">
        <f>IF('[1]Cl Enr. st (2)'!AC37=0,"",EnrlST!AC37/'[1]Cl Enr. st (2)'!AC37)</f>
        <v>0.86363636363636365</v>
      </c>
      <c r="AD37" s="72">
        <f>IF('[1]Cl Enr. st (2)'!AD37=0,"",EnrlST!AD37/'[1]Cl Enr. st (2)'!AD37)</f>
        <v>0.90697674418604646</v>
      </c>
      <c r="AE37" s="72">
        <f>IF('[1]Cl Enr. st (2)'!AE37=0,"",EnrlST!AE37/'[1]Cl Enr. st (2)'!AE37)</f>
        <v>0.92715231788079466</v>
      </c>
      <c r="AF37" s="72">
        <f>IF('[1]Cl Enr. st (2)'!AF37=0,"",EnrlST!AF37/'[1]Cl Enr. st (2)'!AF37)</f>
        <v>0.91530054644808745</v>
      </c>
      <c r="AG37" s="72">
        <f>IF('[1]Cl Enr. st (2)'!AG37=0,"",EnrlST!AG37/'[1]Cl Enr. st (2)'!AG37)</f>
        <v>0.91200000000000003</v>
      </c>
      <c r="AH37" s="72">
        <f>IF('[1]Cl Enr. st (2)'!AH37=0,"",EnrlST!AH37/'[1]Cl Enr. st (2)'!AH37)</f>
        <v>0.95473251028806583</v>
      </c>
      <c r="AI37" s="72">
        <f>IF('[1]Cl Enr. st (2)'!AI37=0,"",EnrlST!AI37/'[1]Cl Enr. st (2)'!AI37)</f>
        <v>0.93069306930693074</v>
      </c>
      <c r="AJ37" s="72">
        <f>IF('[1]Cl Enr. st (2)'!AJ37=0,"",EnrlST!AJ37/'[1]Cl Enr. st (2)'!AJ37)</f>
        <v>0.87939988459319096</v>
      </c>
      <c r="AK37" s="72">
        <f>IF('[1]Cl Enr. st (2)'!AK37=0,"",EnrlST!AK37/'[1]Cl Enr. st (2)'!AK37)</f>
        <v>0.90934065934065933</v>
      </c>
      <c r="AL37" s="72">
        <f>IF('[1]Cl Enr. st (2)'!AL37=0,"",EnrlST!AL37/'[1]Cl Enr. st (2)'!AL37)</f>
        <v>0.89306992787707751</v>
      </c>
      <c r="AM37" s="72">
        <f>IF('[1]Cl Enr. st (2)'!AM37=0,"",EnrlST!AM37/'[1]Cl Enr. st (2)'!AM37)</f>
        <v>1.2341772151898733</v>
      </c>
      <c r="AN37" s="72">
        <f>IF('[1]Cl Enr. st (2)'!AN37=0,"",EnrlST!AN37/'[1]Cl Enr. st (2)'!AN37)</f>
        <v>1.2269503546099292</v>
      </c>
      <c r="AO37" s="72">
        <f>IF('[1]Cl Enr. st (2)'!AO37=0,"",EnrlST!AO37/'[1]Cl Enr. st (2)'!AO37)</f>
        <v>1.2307692307692308</v>
      </c>
      <c r="AP37" s="72">
        <f>IF('[1]Cl Enr. st (2)'!AP37=0,"",EnrlST!AP37/'[1]Cl Enr. st (2)'!AP37)</f>
        <v>1.3333333333333333</v>
      </c>
      <c r="AQ37" s="72">
        <f>IF('[1]Cl Enr. st (2)'!AQ37=0,"",EnrlST!AQ37/'[1]Cl Enr. st (2)'!AQ37)</f>
        <v>0.99115044247787609</v>
      </c>
      <c r="AR37" s="72">
        <f>IF('[1]Cl Enr. st (2)'!AR37=0,"",EnrlST!AR37/'[1]Cl Enr. st (2)'!AR37)</f>
        <v>1.158371040723982</v>
      </c>
      <c r="AS37" s="72">
        <f>IF('[1]Cl Enr. st (2)'!AS37=0,"",EnrlST!AS37/'[1]Cl Enr. st (2)'!AS37)</f>
        <v>1.2744360902255638</v>
      </c>
      <c r="AT37" s="72">
        <f>IF('[1]Cl Enr. st (2)'!AT37=0,"",EnrlST!AT37/'[1]Cl Enr. st (2)'!AT37)</f>
        <v>1.1220472440944882</v>
      </c>
      <c r="AU37" s="72">
        <f>IF('[1]Cl Enr. st (2)'!AU37=0,"",EnrlST!AU37/'[1]Cl Enr. st (2)'!AU37)</f>
        <v>1.2</v>
      </c>
      <c r="AV37" s="72">
        <f>IF('[1]Cl Enr. st (2)'!AV37=0,"",EnrlST!AV37/'[1]Cl Enr. st (2)'!AV37)</f>
        <v>0.9319659829914958</v>
      </c>
      <c r="AW37" s="72">
        <f>IF('[1]Cl Enr. st (2)'!AW37=0,"",EnrlST!AW37/'[1]Cl Enr. st (2)'!AW37)</f>
        <v>0.94093567251461985</v>
      </c>
      <c r="AX37" s="72">
        <f>IF('[1]Cl Enr. st (2)'!AX37=0,"",EnrlST!AX37/'[1]Cl Enr. st (2)'!AX37)</f>
        <v>0.93610137503370183</v>
      </c>
      <c r="AY37" s="72">
        <f>IF('[1]Cl Enr. st (2)'!AY37=0,"",EnrlST!AY37/'[1]Cl Enr. st (2)'!AY37)</f>
        <v>0.84507042253521125</v>
      </c>
      <c r="AZ37" s="72">
        <f>IF('[1]Cl Enr. st (2)'!AZ37=0,"",EnrlST!AZ37/'[1]Cl Enr. st (2)'!AZ37)</f>
        <v>1.2463768115942029</v>
      </c>
      <c r="BA37" s="72">
        <f>IF('[1]Cl Enr. st (2)'!BA37=0,"",EnrlST!BA37/'[1]Cl Enr. st (2)'!BA37)</f>
        <v>1.0428571428571429</v>
      </c>
      <c r="BB37" s="72">
        <f>IF('[1]Cl Enr. st (2)'!BB37=0,"",EnrlST!BB37/'[1]Cl Enr. st (2)'!BB37)</f>
        <v>1.2777777777777777</v>
      </c>
      <c r="BC37" s="72">
        <f>IF('[1]Cl Enr. st (2)'!BC37=0,"",EnrlST!BC37/'[1]Cl Enr. st (2)'!BC37)</f>
        <v>1.3269230769230769</v>
      </c>
      <c r="BD37" s="72">
        <f>IF('[1]Cl Enr. st (2)'!BD37=0,"",EnrlST!BD37/'[1]Cl Enr. st (2)'!BD37)</f>
        <v>1.3018867924528301</v>
      </c>
      <c r="BE37" s="72">
        <f>IF('[1]Cl Enr. st (2)'!BE37=0,"",EnrlST!BE37/'[1]Cl Enr. st (2)'!BE37)</f>
        <v>1.032</v>
      </c>
      <c r="BF37" s="72">
        <f>IF('[1]Cl Enr. st (2)'!BF37=0,"",EnrlST!BF37/'[1]Cl Enr. st (2)'!BF37)</f>
        <v>1.28099173553719</v>
      </c>
      <c r="BG37" s="72">
        <f>IF('[1]Cl Enr. st (2)'!BG37=0,"",EnrlST!BG37/'[1]Cl Enr. st (2)'!BG37)</f>
        <v>1.1544715447154472</v>
      </c>
      <c r="BH37" s="72">
        <f>IF('[1]Cl Enr. st (2)'!BH37=0,"",EnrlST!BH37/'[1]Cl Enr. st (2)'!BH37)</f>
        <v>0.93785310734463279</v>
      </c>
      <c r="BI37" s="72">
        <f>IF('[1]Cl Enr. st (2)'!BI37=0,"",EnrlST!BI37/'[1]Cl Enr. st (2)'!BI37)</f>
        <v>0.96340797378481702</v>
      </c>
      <c r="BJ37" s="72">
        <f>IF('[1]Cl Enr. st (2)'!BJ37=0,"",EnrlST!BJ37/'[1]Cl Enr. st (2)'!BJ37)</f>
        <v>0.94968394437420989</v>
      </c>
      <c r="BK37" s="57">
        <f t="shared" si="0"/>
        <v>2.1301607996523249</v>
      </c>
      <c r="BL37" s="57">
        <f t="shared" si="0"/>
        <v>2.2491222594991029</v>
      </c>
      <c r="BM37" s="57">
        <f t="shared" si="1"/>
        <v>4.3792830591514278</v>
      </c>
    </row>
    <row r="38" spans="1:65" s="58" customFormat="1" ht="18.75" customHeight="1" x14ac:dyDescent="0.25">
      <c r="A38" s="35">
        <v>33</v>
      </c>
      <c r="B38" s="36" t="s">
        <v>44</v>
      </c>
      <c r="C38" s="72">
        <f>IF('[1]Cl Enr. st (2)'!C38=0,"",EnrlST!C38/'[1]Cl Enr. st (2)'!C38)</f>
        <v>1.1159420289855073</v>
      </c>
      <c r="D38" s="72">
        <f>IF('[1]Cl Enr. st (2)'!D38=0,"",EnrlST!D38/'[1]Cl Enr. st (2)'!D38)</f>
        <v>0.92400000000000004</v>
      </c>
      <c r="E38" s="72">
        <f>IF('[1]Cl Enr. st (2)'!E38=0,"",EnrlST!E38/'[1]Cl Enr. st (2)'!E38)</f>
        <v>1.0109409190371992</v>
      </c>
      <c r="F38" s="72">
        <f>IF('[1]Cl Enr. st (2)'!F38=0,"",EnrlST!F38/'[1]Cl Enr. st (2)'!F38)</f>
        <v>0.96625766871165641</v>
      </c>
      <c r="G38" s="72">
        <f>IF('[1]Cl Enr. st (2)'!G38=0,"",EnrlST!G38/'[1]Cl Enr. st (2)'!G38)</f>
        <v>0.91992882562277578</v>
      </c>
      <c r="H38" s="72">
        <f>IF('[1]Cl Enr. st (2)'!H38=0,"",EnrlST!H38/'[1]Cl Enr. st (2)'!H38)</f>
        <v>0.94481054365733119</v>
      </c>
      <c r="I38" s="72">
        <f>IF('[1]Cl Enr. st (2)'!I38=0,"",EnrlST!I38/'[1]Cl Enr. st (2)'!I38)</f>
        <v>1.1304347826086956</v>
      </c>
      <c r="J38" s="72">
        <f>IF('[1]Cl Enr. st (2)'!J38=0,"",EnrlST!J38/'[1]Cl Enr. st (2)'!J38)</f>
        <v>1.1150278293135436</v>
      </c>
      <c r="K38" s="72">
        <f>IF('[1]Cl Enr. st (2)'!K38=0,"",EnrlST!K38/'[1]Cl Enr. st (2)'!K38)</f>
        <v>1.1231310466138962</v>
      </c>
      <c r="L38" s="72">
        <f>IF('[1]Cl Enr. st (2)'!L38=0,"",EnrlST!L38/'[1]Cl Enr. st (2)'!L38)</f>
        <v>1.103448275862069</v>
      </c>
      <c r="M38" s="72">
        <f>IF('[1]Cl Enr. st (2)'!M38=0,"",EnrlST!M38/'[1]Cl Enr. st (2)'!M38)</f>
        <v>1.1491596638655461</v>
      </c>
      <c r="N38" s="72">
        <f>IF('[1]Cl Enr. st (2)'!N38=0,"",EnrlST!N38/'[1]Cl Enr. st (2)'!N38)</f>
        <v>1.1235023041474654</v>
      </c>
      <c r="O38" s="72">
        <f>IF('[1]Cl Enr. st (2)'!O38=0,"",EnrlST!O38/'[1]Cl Enr. st (2)'!O38)</f>
        <v>1.0808240887480189</v>
      </c>
      <c r="P38" s="72">
        <f>IF('[1]Cl Enr. st (2)'!P38=0,"",EnrlST!P38/'[1]Cl Enr. st (2)'!P38)</f>
        <v>1.0093632958801497</v>
      </c>
      <c r="Q38" s="72">
        <f>IF('[1]Cl Enr. st (2)'!Q38=0,"",EnrlST!Q38/'[1]Cl Enr. st (2)'!Q38)</f>
        <v>1.0480686695278969</v>
      </c>
      <c r="R38" s="72">
        <f>IF('[1]Cl Enr. st (2)'!R38=0,"",EnrlST!R38/'[1]Cl Enr. st (2)'!R38)</f>
        <v>1.1180223285486444</v>
      </c>
      <c r="S38" s="72">
        <f>IF('[1]Cl Enr. st (2)'!S38=0,"",EnrlST!S38/'[1]Cl Enr. st (2)'!S38)</f>
        <v>1.0876190476190477</v>
      </c>
      <c r="T38" s="72">
        <f>IF('[1]Cl Enr. st (2)'!T38=0,"",EnrlST!T38/'[1]Cl Enr. st (2)'!T38)</f>
        <v>1.1041666666666667</v>
      </c>
      <c r="U38" s="72">
        <f>IF('[1]Cl Enr. st (2)'!U38=0,"",EnrlST!U38/'[1]Cl Enr. st (2)'!U38)</f>
        <v>1.0782803978184152</v>
      </c>
      <c r="V38" s="72">
        <f>IF('[1]Cl Enr. st (2)'!V38=0,"",EnrlST!V38/'[1]Cl Enr. st (2)'!V38)</f>
        <v>1.0527314112291351</v>
      </c>
      <c r="W38" s="72">
        <f>IF('[1]Cl Enr. st (2)'!W38=0,"",EnrlST!W38/'[1]Cl Enr. st (2)'!W38)</f>
        <v>1.0665739614114376</v>
      </c>
      <c r="X38" s="72">
        <f>IF('[1]Cl Enr. st (2)'!X38=0,"",EnrlST!X38/'[1]Cl Enr. st (2)'!X38)</f>
        <v>0.98776223776223782</v>
      </c>
      <c r="Y38" s="72">
        <f>IF('[1]Cl Enr. st (2)'!Y38=0,"",EnrlST!Y38/'[1]Cl Enr. st (2)'!Y38)</f>
        <v>1.0065217391304349</v>
      </c>
      <c r="Z38" s="72">
        <f>IF('[1]Cl Enr. st (2)'!Z38=0,"",EnrlST!Z38/'[1]Cl Enr. st (2)'!Z38)</f>
        <v>0.99612403100775193</v>
      </c>
      <c r="AA38" s="72">
        <f>IF('[1]Cl Enr. st (2)'!AA38=0,"",EnrlST!AA38/'[1]Cl Enr. st (2)'!AA38)</f>
        <v>1.16988416988417</v>
      </c>
      <c r="AB38" s="72">
        <f>IF('[1]Cl Enr. st (2)'!AB38=0,"",EnrlST!AB38/'[1]Cl Enr. st (2)'!AB38)</f>
        <v>1.0220264317180616</v>
      </c>
      <c r="AC38" s="72">
        <f>IF('[1]Cl Enr. st (2)'!AC38=0,"",EnrlST!AC38/'[1]Cl Enr. st (2)'!AC38)</f>
        <v>1.1008230452674896</v>
      </c>
      <c r="AD38" s="72">
        <f>IF('[1]Cl Enr. st (2)'!AD38=0,"",EnrlST!AD38/'[1]Cl Enr. st (2)'!AD38)</f>
        <v>1.0249110320284698</v>
      </c>
      <c r="AE38" s="72">
        <f>IF('[1]Cl Enr. st (2)'!AE38=0,"",EnrlST!AE38/'[1]Cl Enr. st (2)'!AE38)</f>
        <v>0.96267190569744598</v>
      </c>
      <c r="AF38" s="72">
        <f>IF('[1]Cl Enr. st (2)'!AF38=0,"",EnrlST!AF38/'[1]Cl Enr. st (2)'!AF38)</f>
        <v>0.99533146591970123</v>
      </c>
      <c r="AG38" s="72">
        <f>IF('[1]Cl Enr. st (2)'!AG38=0,"",EnrlST!AG38/'[1]Cl Enr. st (2)'!AG38)</f>
        <v>1.0575060532687652</v>
      </c>
      <c r="AH38" s="72">
        <f>IF('[1]Cl Enr. st (2)'!AH38=0,"",EnrlST!AH38/'[1]Cl Enr. st (2)'!AH38)</f>
        <v>0.9957835558678847</v>
      </c>
      <c r="AI38" s="72">
        <f>IF('[1]Cl Enr. st (2)'!AI38=0,"",EnrlST!AI38/'[1]Cl Enr. st (2)'!AI38)</f>
        <v>1.0289430894308944</v>
      </c>
      <c r="AJ38" s="72">
        <f>IF('[1]Cl Enr. st (2)'!AJ38=0,"",EnrlST!AJ38/'[1]Cl Enr. st (2)'!AJ38)</f>
        <v>1.0710840847137764</v>
      </c>
      <c r="AK38" s="72">
        <f>IF('[1]Cl Enr. st (2)'!AK38=0,"",EnrlST!AK38/'[1]Cl Enr. st (2)'!AK38)</f>
        <v>1.0327666913032767</v>
      </c>
      <c r="AL38" s="72">
        <f>IF('[1]Cl Enr. st (2)'!AL38=0,"",EnrlST!AL38/'[1]Cl Enr. st (2)'!AL38)</f>
        <v>1.0534662437698232</v>
      </c>
      <c r="AM38" s="72">
        <f>IF('[1]Cl Enr. st (2)'!AM38=0,"",EnrlST!AM38/'[1]Cl Enr. st (2)'!AM38)</f>
        <v>1.1433823529411764</v>
      </c>
      <c r="AN38" s="72">
        <f>IF('[1]Cl Enr. st (2)'!AN38=0,"",EnrlST!AN38/'[1]Cl Enr. st (2)'!AN38)</f>
        <v>1.1893617021276597</v>
      </c>
      <c r="AO38" s="72">
        <f>IF('[1]Cl Enr. st (2)'!AO38=0,"",EnrlST!AO38/'[1]Cl Enr. st (2)'!AO38)</f>
        <v>1.1646942800788955</v>
      </c>
      <c r="AP38" s="72">
        <f>IF('[1]Cl Enr. st (2)'!AP38=0,"",EnrlST!AP38/'[1]Cl Enr. st (2)'!AP38)</f>
        <v>1.2016293279022403</v>
      </c>
      <c r="AQ38" s="72">
        <f>IF('[1]Cl Enr. st (2)'!AQ38=0,"",EnrlST!AQ38/'[1]Cl Enr. st (2)'!AQ38)</f>
        <v>1.1873479318734794</v>
      </c>
      <c r="AR38" s="72">
        <f>IF('[1]Cl Enr. st (2)'!AR38=0,"",EnrlST!AR38/'[1]Cl Enr. st (2)'!AR38)</f>
        <v>1.1951219512195121</v>
      </c>
      <c r="AS38" s="72">
        <f>IF('[1]Cl Enr. st (2)'!AS38=0,"",EnrlST!AS38/'[1]Cl Enr. st (2)'!AS38)</f>
        <v>1.1710144927536232</v>
      </c>
      <c r="AT38" s="72">
        <f>IF('[1]Cl Enr. st (2)'!AT38=0,"",EnrlST!AT38/'[1]Cl Enr. st (2)'!AT38)</f>
        <v>1.1884222474460839</v>
      </c>
      <c r="AU38" s="72">
        <f>IF('[1]Cl Enr. st (2)'!AU38=0,"",EnrlST!AU38/'[1]Cl Enr. st (2)'!AU38)</f>
        <v>1.17901878914405</v>
      </c>
      <c r="AV38" s="72">
        <f>IF('[1]Cl Enr. st (2)'!AV38=0,"",EnrlST!AV38/'[1]Cl Enr. st (2)'!AV38)</f>
        <v>1.0889042039972432</v>
      </c>
      <c r="AW38" s="72">
        <f>IF('[1]Cl Enr. st (2)'!AW38=0,"",EnrlST!AW38/'[1]Cl Enr. st (2)'!AW38)</f>
        <v>1.0605263157894738</v>
      </c>
      <c r="AX38" s="72">
        <f>IF('[1]Cl Enr. st (2)'!AX38=0,"",EnrlST!AX38/'[1]Cl Enr. st (2)'!AX38)</f>
        <v>1.0758562918838421</v>
      </c>
      <c r="AY38" s="72">
        <f>IF('[1]Cl Enr. st (2)'!AY38=0,"",EnrlST!AY38/'[1]Cl Enr. st (2)'!AY38)</f>
        <v>1.1205533596837944</v>
      </c>
      <c r="AZ38" s="72">
        <f>IF('[1]Cl Enr. st (2)'!AZ38=0,"",EnrlST!AZ38/'[1]Cl Enr. st (2)'!AZ38)</f>
        <v>1.0149253731343284</v>
      </c>
      <c r="BA38" s="72">
        <f>IF('[1]Cl Enr. st (2)'!BA38=0,"",EnrlST!BA38/'[1]Cl Enr. st (2)'!BA38)</f>
        <v>1.0697435897435899</v>
      </c>
      <c r="BB38" s="72">
        <f>IF('[1]Cl Enr. st (2)'!BB38=0,"",EnrlST!BB38/'[1]Cl Enr. st (2)'!BB38)</f>
        <v>1.2101063829787233</v>
      </c>
      <c r="BC38" s="72">
        <f>IF('[1]Cl Enr. st (2)'!BC38=0,"",EnrlST!BC38/'[1]Cl Enr. st (2)'!BC38)</f>
        <v>1.2227722772277227</v>
      </c>
      <c r="BD38" s="72">
        <f>IF('[1]Cl Enr. st (2)'!BD38=0,"",EnrlST!BD38/'[1]Cl Enr. st (2)'!BD38)</f>
        <v>1.2166666666666666</v>
      </c>
      <c r="BE38" s="72">
        <f>IF('[1]Cl Enr. st (2)'!BE38=0,"",EnrlST!BE38/'[1]Cl Enr. st (2)'!BE38)</f>
        <v>1.1587301587301588</v>
      </c>
      <c r="BF38" s="72">
        <f>IF('[1]Cl Enr. st (2)'!BF38=0,"",EnrlST!BF38/'[1]Cl Enr. st (2)'!BF38)</f>
        <v>1.1111111111111112</v>
      </c>
      <c r="BG38" s="72">
        <f>IF('[1]Cl Enr. st (2)'!BG38=0,"",EnrlST!BG38/'[1]Cl Enr. st (2)'!BG38)</f>
        <v>1.135042735042735</v>
      </c>
      <c r="BH38" s="72">
        <f>IF('[1]Cl Enr. st (2)'!BH38=0,"",EnrlST!BH38/'[1]Cl Enr. st (2)'!BH38)</f>
        <v>1.0981154651510618</v>
      </c>
      <c r="BI38" s="72">
        <f>IF('[1]Cl Enr. st (2)'!BI38=0,"",EnrlST!BI38/'[1]Cl Enr. st (2)'!BI38)</f>
        <v>1.0681231722002409</v>
      </c>
      <c r="BJ38" s="72">
        <f>IF('[1]Cl Enr. st (2)'!BJ38=0,"",EnrlST!BJ38/'[1]Cl Enr. st (2)'!BJ38)</f>
        <v>1.0841667333386671</v>
      </c>
      <c r="BK38" s="57">
        <f t="shared" si="0"/>
        <v>2.2140574941365694</v>
      </c>
      <c r="BL38" s="57">
        <f t="shared" si="0"/>
        <v>1.992123172200241</v>
      </c>
      <c r="BM38" s="57">
        <f t="shared" si="1"/>
        <v>4.2061806663368104</v>
      </c>
    </row>
    <row r="39" spans="1:65" s="58" customFormat="1" ht="18.75" customHeight="1" x14ac:dyDescent="0.25">
      <c r="A39" s="35">
        <v>34</v>
      </c>
      <c r="B39" s="36" t="s">
        <v>45</v>
      </c>
      <c r="C39" s="72">
        <f>IF('[1]Cl Enr. st (2)'!C39=0,"",EnrlST!C39/'[1]Cl Enr. st (2)'!C39)</f>
        <v>1.0303030303030303</v>
      </c>
      <c r="D39" s="72">
        <f>IF('[1]Cl Enr. st (2)'!D39=0,"",EnrlST!D39/'[1]Cl Enr. st (2)'!D39)</f>
        <v>1.2334905660377358</v>
      </c>
      <c r="E39" s="72">
        <f>IF('[1]Cl Enr. st (2)'!E39=0,"",EnrlST!E39/'[1]Cl Enr. st (2)'!E39)</f>
        <v>1.1275395033860045</v>
      </c>
      <c r="F39" s="72">
        <f>IF('[1]Cl Enr. st (2)'!F39=0,"",EnrlST!F39/'[1]Cl Enr. st (2)'!F39)</f>
        <v>0.96497373029772326</v>
      </c>
      <c r="G39" s="72">
        <f>IF('[1]Cl Enr. st (2)'!G39=0,"",EnrlST!G39/'[1]Cl Enr. st (2)'!G39)</f>
        <v>0.97523809523809524</v>
      </c>
      <c r="H39" s="72">
        <f>IF('[1]Cl Enr. st (2)'!H39=0,"",EnrlST!H39/'[1]Cl Enr. st (2)'!H39)</f>
        <v>0.9698905109489051</v>
      </c>
      <c r="I39" s="72">
        <f>IF('[1]Cl Enr. st (2)'!I39=0,"",EnrlST!I39/'[1]Cl Enr. st (2)'!I39)</f>
        <v>0.95278246205733563</v>
      </c>
      <c r="J39" s="72">
        <f>IF('[1]Cl Enr. st (2)'!J39=0,"",EnrlST!J39/'[1]Cl Enr. st (2)'!J39)</f>
        <v>0.8491525423728814</v>
      </c>
      <c r="K39" s="72">
        <f>IF('[1]Cl Enr. st (2)'!K39=0,"",EnrlST!K39/'[1]Cl Enr. st (2)'!K39)</f>
        <v>0.90109890109890112</v>
      </c>
      <c r="L39" s="72">
        <f>IF('[1]Cl Enr. st (2)'!L39=0,"",EnrlST!L39/'[1]Cl Enr. st (2)'!L39)</f>
        <v>0.94478527607361962</v>
      </c>
      <c r="M39" s="72">
        <f>IF('[1]Cl Enr. st (2)'!M39=0,"",EnrlST!M39/'[1]Cl Enr. st (2)'!M39)</f>
        <v>1.0101522842639594</v>
      </c>
      <c r="N39" s="72">
        <f>IF('[1]Cl Enr. st (2)'!N39=0,"",EnrlST!N39/'[1]Cl Enr. st (2)'!N39)</f>
        <v>0.97586484312148025</v>
      </c>
      <c r="O39" s="72">
        <f>IF('[1]Cl Enr. st (2)'!O39=0,"",EnrlST!O39/'[1]Cl Enr. st (2)'!O39)</f>
        <v>0.97217928902627515</v>
      </c>
      <c r="P39" s="72">
        <f>IF('[1]Cl Enr. st (2)'!P39=0,"",EnrlST!P39/'[1]Cl Enr. st (2)'!P39)</f>
        <v>0.91397849462365588</v>
      </c>
      <c r="Q39" s="72">
        <f>IF('[1]Cl Enr. st (2)'!Q39=0,"",EnrlST!Q39/'[1]Cl Enr. st (2)'!Q39)</f>
        <v>0.94298921417565484</v>
      </c>
      <c r="R39" s="72">
        <f>IF('[1]Cl Enr. st (2)'!R39=0,"",EnrlST!R39/'[1]Cl Enr. st (2)'!R39)</f>
        <v>0.75205640423031728</v>
      </c>
      <c r="S39" s="72">
        <f>IF('[1]Cl Enr. st (2)'!S39=0,"",EnrlST!S39/'[1]Cl Enr. st (2)'!S39)</f>
        <v>0.6656282450674974</v>
      </c>
      <c r="T39" s="72">
        <f>IF('[1]Cl Enr. st (2)'!T39=0,"",EnrlST!T39/'[1]Cl Enr. st (2)'!T39)</f>
        <v>0.70617420066152148</v>
      </c>
      <c r="U39" s="72">
        <f>IF('[1]Cl Enr. st (2)'!U39=0,"",EnrlST!U39/'[1]Cl Enr. st (2)'!U39)</f>
        <v>0.90555220277610138</v>
      </c>
      <c r="V39" s="72">
        <f>IF('[1]Cl Enr. st (2)'!V39=0,"",EnrlST!V39/'[1]Cl Enr. st (2)'!V39)</f>
        <v>0.85722891566265058</v>
      </c>
      <c r="W39" s="72">
        <f>IF('[1]Cl Enr. st (2)'!W39=0,"",EnrlST!W39/'[1]Cl Enr. st (2)'!W39)</f>
        <v>0.88136870666264699</v>
      </c>
      <c r="X39" s="72">
        <f>IF('[1]Cl Enr. st (2)'!X39=0,"",EnrlST!X39/'[1]Cl Enr. st (2)'!X39)</f>
        <v>1.3223570190641247</v>
      </c>
      <c r="Y39" s="72">
        <f>IF('[1]Cl Enr. st (2)'!Y39=0,"",EnrlST!Y39/'[1]Cl Enr. st (2)'!Y39)</f>
        <v>1.4606918238993711</v>
      </c>
      <c r="Z39" s="72">
        <f>IF('[1]Cl Enr. st (2)'!Z39=0,"",EnrlST!Z39/'[1]Cl Enr. st (2)'!Z39)</f>
        <v>1.3948887056883759</v>
      </c>
      <c r="AA39" s="72">
        <f>IF('[1]Cl Enr. st (2)'!AA39=0,"",EnrlST!AA39/'[1]Cl Enr. st (2)'!AA39)</f>
        <v>0.96125461254612543</v>
      </c>
      <c r="AB39" s="72">
        <f>IF('[1]Cl Enr. st (2)'!AB39=0,"",EnrlST!AB39/'[1]Cl Enr. st (2)'!AB39)</f>
        <v>1.1693989071038251</v>
      </c>
      <c r="AC39" s="72">
        <f>IF('[1]Cl Enr. st (2)'!AC39=0,"",EnrlST!AC39/'[1]Cl Enr. st (2)'!AC39)</f>
        <v>1.0659945004582951</v>
      </c>
      <c r="AD39" s="72">
        <f>IF('[1]Cl Enr. st (2)'!AD39=0,"",EnrlST!AD39/'[1]Cl Enr. st (2)'!AD39)</f>
        <v>0.94603709949409776</v>
      </c>
      <c r="AE39" s="72">
        <f>IF('[1]Cl Enr. st (2)'!AE39=0,"",EnrlST!AE39/'[1]Cl Enr. st (2)'!AE39)</f>
        <v>1.0110091743119265</v>
      </c>
      <c r="AF39" s="72">
        <f>IF('[1]Cl Enr. st (2)'!AF39=0,"",EnrlST!AF39/'[1]Cl Enr. st (2)'!AF39)</f>
        <v>0.97715289982425313</v>
      </c>
      <c r="AG39" s="72">
        <f>IF('[1]Cl Enr. st (2)'!AG39=0,"",EnrlST!AG39/'[1]Cl Enr. st (2)'!AG39)</f>
        <v>1.0776869158878504</v>
      </c>
      <c r="AH39" s="72">
        <f>IF('[1]Cl Enr. st (2)'!AH39=0,"",EnrlST!AH39/'[1]Cl Enr. st (2)'!AH39)</f>
        <v>1.2265895953757227</v>
      </c>
      <c r="AI39" s="72">
        <f>IF('[1]Cl Enr. st (2)'!AI39=0,"",EnrlST!AI39/'[1]Cl Enr. st (2)'!AI39)</f>
        <v>1.152527600232423</v>
      </c>
      <c r="AJ39" s="72">
        <f>IF('[1]Cl Enr. st (2)'!AJ39=0,"",EnrlST!AJ39/'[1]Cl Enr. st (2)'!AJ39)</f>
        <v>0.96418623159570238</v>
      </c>
      <c r="AK39" s="72">
        <f>IF('[1]Cl Enr. st (2)'!AK39=0,"",EnrlST!AK39/'[1]Cl Enr. st (2)'!AK39)</f>
        <v>0.98376237623762375</v>
      </c>
      <c r="AL39" s="72">
        <f>IF('[1]Cl Enr. st (2)'!AL39=0,"",EnrlST!AL39/'[1]Cl Enr. st (2)'!AL39)</f>
        <v>0.97399761810242158</v>
      </c>
      <c r="AM39" s="72">
        <f>IF('[1]Cl Enr. st (2)'!AM39=0,"",EnrlST!AM39/'[1]Cl Enr. st (2)'!AM39)</f>
        <v>0.89193083573487031</v>
      </c>
      <c r="AN39" s="72">
        <f>IF('[1]Cl Enr. st (2)'!AN39=0,"",EnrlST!AN39/'[1]Cl Enr. st (2)'!AN39)</f>
        <v>0.83753943217665616</v>
      </c>
      <c r="AO39" s="72">
        <f>IF('[1]Cl Enr. st (2)'!AO39=0,"",EnrlST!AO39/'[1]Cl Enr. st (2)'!AO39)</f>
        <v>0.86596385542168675</v>
      </c>
      <c r="AP39" s="72">
        <f>IF('[1]Cl Enr. st (2)'!AP39=0,"",EnrlST!AP39/'[1]Cl Enr. st (2)'!AP39)</f>
        <v>0.84573502722323046</v>
      </c>
      <c r="AQ39" s="72">
        <f>IF('[1]Cl Enr. st (2)'!AQ39=0,"",EnrlST!AQ39/'[1]Cl Enr. st (2)'!AQ39)</f>
        <v>0.98290598290598286</v>
      </c>
      <c r="AR39" s="72">
        <f>IF('[1]Cl Enr. st (2)'!AR39=0,"",EnrlST!AR39/'[1]Cl Enr. st (2)'!AR39)</f>
        <v>0.91637323943661975</v>
      </c>
      <c r="AS39" s="72">
        <f>IF('[1]Cl Enr. st (2)'!AS39=0,"",EnrlST!AS39/'[1]Cl Enr. st (2)'!AS39)</f>
        <v>0.87148594377510036</v>
      </c>
      <c r="AT39" s="72">
        <f>IF('[1]Cl Enr. st (2)'!AT39=0,"",EnrlST!AT39/'[1]Cl Enr. st (2)'!AT39)</f>
        <v>0.90730106644790809</v>
      </c>
      <c r="AU39" s="72">
        <f>IF('[1]Cl Enr. st (2)'!AU39=0,"",EnrlST!AU39/'[1]Cl Enr. st (2)'!AU39)</f>
        <v>0.88920454545454541</v>
      </c>
      <c r="AV39" s="72">
        <f>IF('[1]Cl Enr. st (2)'!AV39=0,"",EnrlST!AV39/'[1]Cl Enr. st (2)'!AV39)</f>
        <v>0.94578217190240788</v>
      </c>
      <c r="AW39" s="72">
        <f>IF('[1]Cl Enr. st (2)'!AW39=0,"",EnrlST!AW39/'[1]Cl Enr. st (2)'!AW39)</f>
        <v>0.96889456053597067</v>
      </c>
      <c r="AX39" s="72">
        <f>IF('[1]Cl Enr. st (2)'!AX39=0,"",EnrlST!AX39/'[1]Cl Enr. st (2)'!AX39)</f>
        <v>0.95733652312599682</v>
      </c>
      <c r="AY39" s="72">
        <f>IF('[1]Cl Enr. st (2)'!AY39=0,"",EnrlST!AY39/'[1]Cl Enr. st (2)'!AY39)</f>
        <v>0.93333333333333335</v>
      </c>
      <c r="AZ39" s="72">
        <f>IF('[1]Cl Enr. st (2)'!AZ39=0,"",EnrlST!AZ39/'[1]Cl Enr. st (2)'!AZ39)</f>
        <v>0.9135802469135802</v>
      </c>
      <c r="BA39" s="72">
        <f>IF('[1]Cl Enr. st (2)'!BA39=0,"",EnrlST!BA39/'[1]Cl Enr. st (2)'!BA39)</f>
        <v>0.92307692307692313</v>
      </c>
      <c r="BB39" s="72">
        <f>IF('[1]Cl Enr. st (2)'!BB39=0,"",EnrlST!BB39/'[1]Cl Enr. st (2)'!BB39)</f>
        <v>0.78787878787878785</v>
      </c>
      <c r="BC39" s="72">
        <f>IF('[1]Cl Enr. st (2)'!BC39=0,"",EnrlST!BC39/'[1]Cl Enr. st (2)'!BC39)</f>
        <v>0.94220665499124345</v>
      </c>
      <c r="BD39" s="72">
        <f>IF('[1]Cl Enr. st (2)'!BD39=0,"",EnrlST!BD39/'[1]Cl Enr. st (2)'!BD39)</f>
        <v>0.86143572621035058</v>
      </c>
      <c r="BE39" s="72">
        <f>IF('[1]Cl Enr. st (2)'!BE39=0,"",EnrlST!BE39/'[1]Cl Enr. st (2)'!BE39)</f>
        <v>0.85416666666666663</v>
      </c>
      <c r="BF39" s="72">
        <f>IF('[1]Cl Enr. st (2)'!BF39=0,"",EnrlST!BF39/'[1]Cl Enr. st (2)'!BF39)</f>
        <v>0.92794376098418274</v>
      </c>
      <c r="BG39" s="72">
        <f>IF('[1]Cl Enr. st (2)'!BG39=0,"",EnrlST!BG39/'[1]Cl Enr. st (2)'!BG39)</f>
        <v>0.89082969432314407</v>
      </c>
      <c r="BH39" s="72">
        <f>IF('[1]Cl Enr. st (2)'!BH39=0,"",EnrlST!BH39/'[1]Cl Enr. st (2)'!BH39)</f>
        <v>0.9315640576586286</v>
      </c>
      <c r="BI39" s="72">
        <f>IF('[1]Cl Enr. st (2)'!BI39=0,"",EnrlST!BI39/'[1]Cl Enr. st (2)'!BI39)</f>
        <v>0.96260294316187389</v>
      </c>
      <c r="BJ39" s="72">
        <f>IF('[1]Cl Enr. st (2)'!BJ39=0,"",EnrlST!BJ39/'[1]Cl Enr. st (2)'!BJ39)</f>
        <v>0.94706675657451111</v>
      </c>
      <c r="BK39" s="57">
        <f t="shared" si="0"/>
        <v>1.9618670879616589</v>
      </c>
      <c r="BL39" s="57">
        <f t="shared" si="0"/>
        <v>2.1960935091996099</v>
      </c>
      <c r="BM39" s="57">
        <f t="shared" si="1"/>
        <v>4.157960597161269</v>
      </c>
    </row>
    <row r="40" spans="1:65" s="58" customFormat="1" ht="18.75" customHeight="1" x14ac:dyDescent="0.25">
      <c r="A40" s="35">
        <v>35</v>
      </c>
      <c r="B40" s="36" t="s">
        <v>46</v>
      </c>
      <c r="C40" s="72" t="str">
        <f>IF('[1]Cl Enr. st (2)'!C40=0,"",EnrlST!C40/'[1]Cl Enr. st (2)'!C40)</f>
        <v/>
      </c>
      <c r="D40" s="72" t="str">
        <f>IF('[1]Cl Enr. st (2)'!D40=0,"",EnrlST!D40/'[1]Cl Enr. st (2)'!D40)</f>
        <v/>
      </c>
      <c r="E40" s="72" t="str">
        <f>IF('[1]Cl Enr. st (2)'!E40=0,"",EnrlST!E40/'[1]Cl Enr. st (2)'!E40)</f>
        <v/>
      </c>
      <c r="F40" s="72" t="str">
        <f>IF('[1]Cl Enr. st (2)'!F40=0,"",EnrlST!F40/'[1]Cl Enr. st (2)'!F40)</f>
        <v/>
      </c>
      <c r="G40" s="72" t="str">
        <f>IF('[1]Cl Enr. st (2)'!G40=0,"",EnrlST!G40/'[1]Cl Enr. st (2)'!G40)</f>
        <v/>
      </c>
      <c r="H40" s="72" t="str">
        <f>IF('[1]Cl Enr. st (2)'!H40=0,"",EnrlST!H40/'[1]Cl Enr. st (2)'!H40)</f>
        <v/>
      </c>
      <c r="I40" s="72" t="str">
        <f>IF('[1]Cl Enr. st (2)'!I40=0,"",EnrlST!I40/'[1]Cl Enr. st (2)'!I40)</f>
        <v/>
      </c>
      <c r="J40" s="72" t="str">
        <f>IF('[1]Cl Enr. st (2)'!J40=0,"",EnrlST!J40/'[1]Cl Enr. st (2)'!J40)</f>
        <v/>
      </c>
      <c r="K40" s="72" t="str">
        <f>IF('[1]Cl Enr. st (2)'!K40=0,"",EnrlST!K40/'[1]Cl Enr. st (2)'!K40)</f>
        <v/>
      </c>
      <c r="L40" s="72" t="str">
        <f>IF('[1]Cl Enr. st (2)'!L40=0,"",EnrlST!L40/'[1]Cl Enr. st (2)'!L40)</f>
        <v/>
      </c>
      <c r="M40" s="72" t="str">
        <f>IF('[1]Cl Enr. st (2)'!M40=0,"",EnrlST!M40/'[1]Cl Enr. st (2)'!M40)</f>
        <v/>
      </c>
      <c r="N40" s="72" t="str">
        <f>IF('[1]Cl Enr. st (2)'!N40=0,"",EnrlST!N40/'[1]Cl Enr. st (2)'!N40)</f>
        <v/>
      </c>
      <c r="O40" s="72" t="str">
        <f>IF('[1]Cl Enr. st (2)'!O40=0,"",EnrlST!O40/'[1]Cl Enr. st (2)'!O40)</f>
        <v/>
      </c>
      <c r="P40" s="72" t="str">
        <f>IF('[1]Cl Enr. st (2)'!P40=0,"",EnrlST!P40/'[1]Cl Enr. st (2)'!P40)</f>
        <v/>
      </c>
      <c r="Q40" s="72" t="str">
        <f>IF('[1]Cl Enr. st (2)'!Q40=0,"",EnrlST!Q40/'[1]Cl Enr. st (2)'!Q40)</f>
        <v/>
      </c>
      <c r="R40" s="72" t="str">
        <f>IF('[1]Cl Enr. st (2)'!R40=0,"",EnrlST!R40/'[1]Cl Enr. st (2)'!R40)</f>
        <v/>
      </c>
      <c r="S40" s="72" t="str">
        <f>IF('[1]Cl Enr. st (2)'!S40=0,"",EnrlST!S40/'[1]Cl Enr. st (2)'!S40)</f>
        <v/>
      </c>
      <c r="T40" s="72" t="str">
        <f>IF('[1]Cl Enr. st (2)'!T40=0,"",EnrlST!T40/'[1]Cl Enr. st (2)'!T40)</f>
        <v/>
      </c>
      <c r="U40" s="72" t="str">
        <f>IF('[1]Cl Enr. st (2)'!U40=0,"",EnrlST!U40/'[1]Cl Enr. st (2)'!U40)</f>
        <v/>
      </c>
      <c r="V40" s="72" t="str">
        <f>IF('[1]Cl Enr. st (2)'!V40=0,"",EnrlST!V40/'[1]Cl Enr. st (2)'!V40)</f>
        <v/>
      </c>
      <c r="W40" s="72" t="str">
        <f>IF('[1]Cl Enr. st (2)'!W40=0,"",EnrlST!W40/'[1]Cl Enr. st (2)'!W40)</f>
        <v/>
      </c>
      <c r="X40" s="72" t="str">
        <f>IF('[1]Cl Enr. st (2)'!X40=0,"",EnrlST!X40/'[1]Cl Enr. st (2)'!X40)</f>
        <v/>
      </c>
      <c r="Y40" s="72" t="str">
        <f>IF('[1]Cl Enr. st (2)'!Y40=0,"",EnrlST!Y40/'[1]Cl Enr. st (2)'!Y40)</f>
        <v/>
      </c>
      <c r="Z40" s="72" t="str">
        <f>IF('[1]Cl Enr. st (2)'!Z40=0,"",EnrlST!Z40/'[1]Cl Enr. st (2)'!Z40)</f>
        <v/>
      </c>
      <c r="AA40" s="72" t="str">
        <f>IF('[1]Cl Enr. st (2)'!AA40=0,"",EnrlST!AA40/'[1]Cl Enr. st (2)'!AA40)</f>
        <v/>
      </c>
      <c r="AB40" s="72" t="str">
        <f>IF('[1]Cl Enr. st (2)'!AB40=0,"",EnrlST!AB40/'[1]Cl Enr. st (2)'!AB40)</f>
        <v/>
      </c>
      <c r="AC40" s="72" t="str">
        <f>IF('[1]Cl Enr. st (2)'!AC40=0,"",EnrlST!AC40/'[1]Cl Enr. st (2)'!AC40)</f>
        <v/>
      </c>
      <c r="AD40" s="72" t="str">
        <f>IF('[1]Cl Enr. st (2)'!AD40=0,"",EnrlST!AD40/'[1]Cl Enr. st (2)'!AD40)</f>
        <v/>
      </c>
      <c r="AE40" s="72" t="str">
        <f>IF('[1]Cl Enr. st (2)'!AE40=0,"",EnrlST!AE40/'[1]Cl Enr. st (2)'!AE40)</f>
        <v/>
      </c>
      <c r="AF40" s="72" t="str">
        <f>IF('[1]Cl Enr. st (2)'!AF40=0,"",EnrlST!AF40/'[1]Cl Enr. st (2)'!AF40)</f>
        <v/>
      </c>
      <c r="AG40" s="72" t="str">
        <f>IF('[1]Cl Enr. st (2)'!AG40=0,"",EnrlST!AG40/'[1]Cl Enr. st (2)'!AG40)</f>
        <v/>
      </c>
      <c r="AH40" s="72" t="str">
        <f>IF('[1]Cl Enr. st (2)'!AH40=0,"",EnrlST!AH40/'[1]Cl Enr. st (2)'!AH40)</f>
        <v/>
      </c>
      <c r="AI40" s="72" t="str">
        <f>IF('[1]Cl Enr. st (2)'!AI40=0,"",EnrlST!AI40/'[1]Cl Enr. st (2)'!AI40)</f>
        <v/>
      </c>
      <c r="AJ40" s="72" t="str">
        <f>IF('[1]Cl Enr. st (2)'!AJ40=0,"",EnrlST!AJ40/'[1]Cl Enr. st (2)'!AJ40)</f>
        <v/>
      </c>
      <c r="AK40" s="72" t="str">
        <f>IF('[1]Cl Enr. st (2)'!AK40=0,"",EnrlST!AK40/'[1]Cl Enr. st (2)'!AK40)</f>
        <v/>
      </c>
      <c r="AL40" s="72" t="str">
        <f>IF('[1]Cl Enr. st (2)'!AL40=0,"",EnrlST!AL40/'[1]Cl Enr. st (2)'!AL40)</f>
        <v/>
      </c>
      <c r="AM40" s="72" t="str">
        <f>IF('[1]Cl Enr. st (2)'!AM40=0,"",EnrlST!AM40/'[1]Cl Enr. st (2)'!AM40)</f>
        <v/>
      </c>
      <c r="AN40" s="72" t="str">
        <f>IF('[1]Cl Enr. st (2)'!AN40=0,"",EnrlST!AN40/'[1]Cl Enr. st (2)'!AN40)</f>
        <v/>
      </c>
      <c r="AO40" s="72" t="str">
        <f>IF('[1]Cl Enr. st (2)'!AO40=0,"",EnrlST!AO40/'[1]Cl Enr. st (2)'!AO40)</f>
        <v/>
      </c>
      <c r="AP40" s="72" t="str">
        <f>IF('[1]Cl Enr. st (2)'!AP40=0,"",EnrlST!AP40/'[1]Cl Enr. st (2)'!AP40)</f>
        <v/>
      </c>
      <c r="AQ40" s="72" t="str">
        <f>IF('[1]Cl Enr. st (2)'!AQ40=0,"",EnrlST!AQ40/'[1]Cl Enr. st (2)'!AQ40)</f>
        <v/>
      </c>
      <c r="AR40" s="72" t="str">
        <f>IF('[1]Cl Enr. st (2)'!AR40=0,"",EnrlST!AR40/'[1]Cl Enr. st (2)'!AR40)</f>
        <v/>
      </c>
      <c r="AS40" s="72" t="str">
        <f>IF('[1]Cl Enr. st (2)'!AS40=0,"",EnrlST!AS40/'[1]Cl Enr. st (2)'!AS40)</f>
        <v/>
      </c>
      <c r="AT40" s="72" t="str">
        <f>IF('[1]Cl Enr. st (2)'!AT40=0,"",EnrlST!AT40/'[1]Cl Enr. st (2)'!AT40)</f>
        <v/>
      </c>
      <c r="AU40" s="72" t="str">
        <f>IF('[1]Cl Enr. st (2)'!AU40=0,"",EnrlST!AU40/'[1]Cl Enr. st (2)'!AU40)</f>
        <v/>
      </c>
      <c r="AV40" s="72" t="str">
        <f>IF('[1]Cl Enr. st (2)'!AV40=0,"",EnrlST!AV40/'[1]Cl Enr. st (2)'!AV40)</f>
        <v/>
      </c>
      <c r="AW40" s="72" t="str">
        <f>IF('[1]Cl Enr. st (2)'!AW40=0,"",EnrlST!AW40/'[1]Cl Enr. st (2)'!AW40)</f>
        <v/>
      </c>
      <c r="AX40" s="72" t="str">
        <f>IF('[1]Cl Enr. st (2)'!AX40=0,"",EnrlST!AX40/'[1]Cl Enr. st (2)'!AX40)</f>
        <v/>
      </c>
      <c r="AY40" s="72" t="str">
        <f>IF('[1]Cl Enr. st (2)'!AY40=0,"",EnrlST!AY40/'[1]Cl Enr. st (2)'!AY40)</f>
        <v/>
      </c>
      <c r="AZ40" s="72" t="str">
        <f>IF('[1]Cl Enr. st (2)'!AZ40=0,"",EnrlST!AZ40/'[1]Cl Enr. st (2)'!AZ40)</f>
        <v/>
      </c>
      <c r="BA40" s="72" t="str">
        <f>IF('[1]Cl Enr. st (2)'!BA40=0,"",EnrlST!BA40/'[1]Cl Enr. st (2)'!BA40)</f>
        <v/>
      </c>
      <c r="BB40" s="72" t="str">
        <f>IF('[1]Cl Enr. st (2)'!BB40=0,"",EnrlST!BB40/'[1]Cl Enr. st (2)'!BB40)</f>
        <v/>
      </c>
      <c r="BC40" s="72" t="str">
        <f>IF('[1]Cl Enr. st (2)'!BC40=0,"",EnrlST!BC40/'[1]Cl Enr. st (2)'!BC40)</f>
        <v/>
      </c>
      <c r="BD40" s="72" t="str">
        <f>IF('[1]Cl Enr. st (2)'!BD40=0,"",EnrlST!BD40/'[1]Cl Enr. st (2)'!BD40)</f>
        <v/>
      </c>
      <c r="BE40" s="72" t="str">
        <f>IF('[1]Cl Enr. st (2)'!BE40=0,"",EnrlST!BE40/'[1]Cl Enr. st (2)'!BE40)</f>
        <v/>
      </c>
      <c r="BF40" s="72" t="str">
        <f>IF('[1]Cl Enr. st (2)'!BF40=0,"",EnrlST!BF40/'[1]Cl Enr. st (2)'!BF40)</f>
        <v/>
      </c>
      <c r="BG40" s="72" t="str">
        <f>IF('[1]Cl Enr. st (2)'!BG40=0,"",EnrlST!BG40/'[1]Cl Enr. st (2)'!BG40)</f>
        <v/>
      </c>
      <c r="BH40" s="72" t="str">
        <f>IF('[1]Cl Enr. st (2)'!BH40=0,"",EnrlST!BH40/'[1]Cl Enr. st (2)'!BH40)</f>
        <v/>
      </c>
      <c r="BI40" s="72" t="str">
        <f>IF('[1]Cl Enr. st (2)'!BI40=0,"",EnrlST!BI40/'[1]Cl Enr. st (2)'!BI40)</f>
        <v/>
      </c>
      <c r="BJ40" s="72" t="str">
        <f>IF('[1]Cl Enr. st (2)'!BJ40=0,"",EnrlST!BJ40/'[1]Cl Enr. st (2)'!BJ40)</f>
        <v/>
      </c>
      <c r="BK40" s="57" t="e">
        <f t="shared" si="0"/>
        <v>#VALUE!</v>
      </c>
      <c r="BL40" s="57" t="e">
        <f t="shared" si="0"/>
        <v>#VALUE!</v>
      </c>
      <c r="BM40" s="57" t="e">
        <f t="shared" si="1"/>
        <v>#VALUE!</v>
      </c>
    </row>
    <row r="41" spans="1:65" s="71" customFormat="1" ht="18" customHeight="1" x14ac:dyDescent="0.25">
      <c r="A41" s="271" t="s">
        <v>47</v>
      </c>
      <c r="B41" s="271"/>
      <c r="C41" s="72">
        <f>IF('[1]Cl Enr. st (2)'!C41=0,"",EnrlST!C41/'[1]Cl Enr. st (2)'!C41)</f>
        <v>1.000352105199833</v>
      </c>
      <c r="D41" s="72">
        <f>IF('[1]Cl Enr. st (2)'!D41=0,"",EnrlST!D41/'[1]Cl Enr. st (2)'!D41)</f>
        <v>0.98678584132414049</v>
      </c>
      <c r="E41" s="72">
        <f>IF('[1]Cl Enr. st (2)'!E41=0,"",EnrlST!E41/'[1]Cl Enr. st (2)'!E41)</f>
        <v>0.99379626514131902</v>
      </c>
      <c r="F41" s="72">
        <f>IF('[1]Cl Enr. st (2)'!F41=0,"",EnrlST!F41/'[1]Cl Enr. st (2)'!F41)</f>
        <v>0.96083719507364673</v>
      </c>
      <c r="G41" s="72">
        <f>IF('[1]Cl Enr. st (2)'!G41=0,"",EnrlST!G41/'[1]Cl Enr. st (2)'!G41)</f>
        <v>0.95431771023386069</v>
      </c>
      <c r="H41" s="72">
        <f>IF('[1]Cl Enr. st (2)'!H41=0,"",EnrlST!H41/'[1]Cl Enr. st (2)'!H41)</f>
        <v>0.95770796180679074</v>
      </c>
      <c r="I41" s="72">
        <f>IF('[1]Cl Enr. st (2)'!I41=0,"",EnrlST!I41/'[1]Cl Enr. st (2)'!I41)</f>
        <v>0.9828179882432162</v>
      </c>
      <c r="J41" s="72">
        <f>IF('[1]Cl Enr. st (2)'!J41=0,"",EnrlST!J41/'[1]Cl Enr. st (2)'!J41)</f>
        <v>0.99215576950823892</v>
      </c>
      <c r="K41" s="72">
        <f>IF('[1]Cl Enr. st (2)'!K41=0,"",EnrlST!K41/'[1]Cl Enr. st (2)'!K41)</f>
        <v>0.98731552912180054</v>
      </c>
      <c r="L41" s="72">
        <f>IF('[1]Cl Enr. st (2)'!L41=0,"",EnrlST!L41/'[1]Cl Enr. st (2)'!L41)</f>
        <v>0.97717849671102253</v>
      </c>
      <c r="M41" s="72">
        <f>IF('[1]Cl Enr. st (2)'!M41=0,"",EnrlST!M41/'[1]Cl Enr. st (2)'!M41)</f>
        <v>0.98037326928333113</v>
      </c>
      <c r="N41" s="72">
        <f>IF('[1]Cl Enr. st (2)'!N41=0,"",EnrlST!N41/'[1]Cl Enr. st (2)'!N41)</f>
        <v>0.97872494492171624</v>
      </c>
      <c r="O41" s="72">
        <f>IF('[1]Cl Enr. st (2)'!O41=0,"",EnrlST!O41/'[1]Cl Enr. st (2)'!O41)</f>
        <v>0.98531504592018992</v>
      </c>
      <c r="P41" s="72">
        <f>IF('[1]Cl Enr. st (2)'!P41=0,"",EnrlST!P41/'[1]Cl Enr. st (2)'!P41)</f>
        <v>1.0002093606619815</v>
      </c>
      <c r="Q41" s="72">
        <f>IF('[1]Cl Enr. st (2)'!Q41=0,"",EnrlST!Q41/'[1]Cl Enr. st (2)'!Q41)</f>
        <v>0.99250106134637983</v>
      </c>
      <c r="R41" s="72">
        <f>IF('[1]Cl Enr. st (2)'!R41=0,"",EnrlST!R41/'[1]Cl Enr. st (2)'!R41)</f>
        <v>0.97597942214843669</v>
      </c>
      <c r="S41" s="72">
        <f>IF('[1]Cl Enr. st (2)'!S41=0,"",EnrlST!S41/'[1]Cl Enr. st (2)'!S41)</f>
        <v>1.0015708168919486</v>
      </c>
      <c r="T41" s="72">
        <f>IF('[1]Cl Enr. st (2)'!T41=0,"",EnrlST!T41/'[1]Cl Enr. st (2)'!T41)</f>
        <v>0.98821937863626996</v>
      </c>
      <c r="U41" s="72">
        <f>IF('[1]Cl Enr. st (2)'!U41=0,"",EnrlST!U41/'[1]Cl Enr. st (2)'!U41)</f>
        <v>0.97542933182851133</v>
      </c>
      <c r="V41" s="72">
        <f>IF('[1]Cl Enr. st (2)'!V41=0,"",EnrlST!V41/'[1]Cl Enr. st (2)'!V41)</f>
        <v>0.98320909450420058</v>
      </c>
      <c r="W41" s="72">
        <f>IF('[1]Cl Enr. st (2)'!W41=0,"",EnrlST!W41/'[1]Cl Enr. st (2)'!W41)</f>
        <v>0.97917362330709301</v>
      </c>
      <c r="X41" s="72">
        <f>IF('[1]Cl Enr. st (2)'!X41=0,"",EnrlST!X41/'[1]Cl Enr. st (2)'!X41)</f>
        <v>1.0061837430756932</v>
      </c>
      <c r="Y41" s="72">
        <f>IF('[1]Cl Enr. st (2)'!Y41=0,"",EnrlST!Y41/'[1]Cl Enr. st (2)'!Y41)</f>
        <v>1.053810836216895</v>
      </c>
      <c r="Z41" s="72">
        <f>IF('[1]Cl Enr. st (2)'!Z41=0,"",EnrlST!Z41/'[1]Cl Enr. st (2)'!Z41)</f>
        <v>1.0285672163010851</v>
      </c>
      <c r="AA41" s="72">
        <f>IF('[1]Cl Enr. st (2)'!AA41=0,"",EnrlST!AA41/'[1]Cl Enr. st (2)'!AA41)</f>
        <v>1.037648552926171</v>
      </c>
      <c r="AB41" s="72">
        <f>IF('[1]Cl Enr. st (2)'!AB41=0,"",EnrlST!AB41/'[1]Cl Enr. st (2)'!AB41)</f>
        <v>1.1370018145418477</v>
      </c>
      <c r="AC41" s="72">
        <f>IF('[1]Cl Enr. st (2)'!AC41=0,"",EnrlST!AC41/'[1]Cl Enr. st (2)'!AC41)</f>
        <v>1.0830371430627252</v>
      </c>
      <c r="AD41" s="72">
        <f>IF('[1]Cl Enr. st (2)'!AD41=0,"",EnrlST!AD41/'[1]Cl Enr. st (2)'!AD41)</f>
        <v>1.050266888639332</v>
      </c>
      <c r="AE41" s="72">
        <f>IF('[1]Cl Enr. st (2)'!AE41=0,"",EnrlST!AE41/'[1]Cl Enr. st (2)'!AE41)</f>
        <v>1.1404711055771397</v>
      </c>
      <c r="AF41" s="72">
        <f>IF('[1]Cl Enr. st (2)'!AF41=0,"",EnrlST!AF41/'[1]Cl Enr. st (2)'!AF41)</f>
        <v>1.0905494852007533</v>
      </c>
      <c r="AG41" s="72">
        <f>IF('[1]Cl Enr. st (2)'!AG41=0,"",EnrlST!AG41/'[1]Cl Enr. st (2)'!AG41)</f>
        <v>1.0291833218882531</v>
      </c>
      <c r="AH41" s="72">
        <f>IF('[1]Cl Enr. st (2)'!AH41=0,"",EnrlST!AH41/'[1]Cl Enr. st (2)'!AH41)</f>
        <v>1.104621883216121</v>
      </c>
      <c r="AI41" s="72">
        <f>IF('[1]Cl Enr. st (2)'!AI41=0,"",EnrlST!AI41/'[1]Cl Enr. st (2)'!AI41)</f>
        <v>1.0638184028230835</v>
      </c>
      <c r="AJ41" s="72">
        <f>IF('[1]Cl Enr. st (2)'!AJ41=0,"",EnrlST!AJ41/'[1]Cl Enr. st (2)'!AJ41)</f>
        <v>0.98937615362265396</v>
      </c>
      <c r="AK41" s="72">
        <f>IF('[1]Cl Enr. st (2)'!AK41=0,"",EnrlST!AK41/'[1]Cl Enr. st (2)'!AK41)</f>
        <v>1.0126788429283815</v>
      </c>
      <c r="AL41" s="72">
        <f>IF('[1]Cl Enr. st (2)'!AL41=0,"",EnrlST!AL41/'[1]Cl Enr. st (2)'!AL41)</f>
        <v>1.0004614872324169</v>
      </c>
      <c r="AM41" s="72">
        <f>IF('[1]Cl Enr. st (2)'!AM41=0,"",EnrlST!AM41/'[1]Cl Enr. st (2)'!AM41)</f>
        <v>1.0519587721220711</v>
      </c>
      <c r="AN41" s="72">
        <f>IF('[1]Cl Enr. st (2)'!AN41=0,"",EnrlST!AN41/'[1]Cl Enr. st (2)'!AN41)</f>
        <v>1.1066251808730418</v>
      </c>
      <c r="AO41" s="72">
        <f>IF('[1]Cl Enr. st (2)'!AO41=0,"",EnrlST!AO41/'[1]Cl Enr. st (2)'!AO41)</f>
        <v>1.0756534435676175</v>
      </c>
      <c r="AP41" s="72">
        <f>IF('[1]Cl Enr. st (2)'!AP41=0,"",EnrlST!AP41/'[1]Cl Enr. st (2)'!AP41)</f>
        <v>1.0289038748235668</v>
      </c>
      <c r="AQ41" s="72">
        <f>IF('[1]Cl Enr. st (2)'!AQ41=0,"",EnrlST!AQ41/'[1]Cl Enr. st (2)'!AQ41)</f>
        <v>1.1081005698893389</v>
      </c>
      <c r="AR41" s="72">
        <f>IF('[1]Cl Enr. st (2)'!AR41=0,"",EnrlST!AR41/'[1]Cl Enr. st (2)'!AR41)</f>
        <v>1.0628962833622193</v>
      </c>
      <c r="AS41" s="72">
        <f>IF('[1]Cl Enr. st (2)'!AS41=0,"",EnrlST!AS41/'[1]Cl Enr. st (2)'!AS41)</f>
        <v>1.0413887319941646</v>
      </c>
      <c r="AT41" s="72">
        <f>IF('[1]Cl Enr. st (2)'!AT41=0,"",EnrlST!AT41/'[1]Cl Enr. st (2)'!AT41)</f>
        <v>1.1072952997461789</v>
      </c>
      <c r="AU41" s="72">
        <f>IF('[1]Cl Enr. st (2)'!AU41=0,"",EnrlST!AU41/'[1]Cl Enr. st (2)'!AU41)</f>
        <v>1.0698281652906889</v>
      </c>
      <c r="AV41" s="72">
        <f>IF('[1]Cl Enr. st (2)'!AV41=0,"",EnrlST!AV41/'[1]Cl Enr. st (2)'!AV41)</f>
        <v>0.99447339938234303</v>
      </c>
      <c r="AW41" s="72">
        <f>IF('[1]Cl Enr. st (2)'!AW41=0,"",EnrlST!AW41/'[1]Cl Enr. st (2)'!AW41)</f>
        <v>1.0205620893988756</v>
      </c>
      <c r="AX41" s="72">
        <f>IF('[1]Cl Enr. st (2)'!AX41=0,"",EnrlST!AX41/'[1]Cl Enr. st (2)'!AX41)</f>
        <v>1.0067790446418896</v>
      </c>
      <c r="AY41" s="72">
        <f>IF('[1]Cl Enr. st (2)'!AY41=0,"",EnrlST!AY41/'[1]Cl Enr. st (2)'!AY41)</f>
        <v>1.059595745152776</v>
      </c>
      <c r="AZ41" s="72">
        <f>IF('[1]Cl Enr. st (2)'!AZ41=0,"",EnrlST!AZ41/'[1]Cl Enr. st (2)'!AZ41)</f>
        <v>1.138960065139687</v>
      </c>
      <c r="BA41" s="72">
        <f>IF('[1]Cl Enr. st (2)'!BA41=0,"",EnrlST!BA41/'[1]Cl Enr. st (2)'!BA41)</f>
        <v>1.0919654315798955</v>
      </c>
      <c r="BB41" s="72">
        <f>IF('[1]Cl Enr. st (2)'!BB41=0,"",EnrlST!BB41/'[1]Cl Enr. st (2)'!BB41)</f>
        <v>1.0537803306428293</v>
      </c>
      <c r="BC41" s="72">
        <f>IF('[1]Cl Enr. st (2)'!BC41=0,"",EnrlST!BC41/'[1]Cl Enr. st (2)'!BC41)</f>
        <v>1.1272540462562723</v>
      </c>
      <c r="BD41" s="72">
        <f>IF('[1]Cl Enr. st (2)'!BD41=0,"",EnrlST!BD41/'[1]Cl Enr. st (2)'!BD41)</f>
        <v>1.0837256519256393</v>
      </c>
      <c r="BE41" s="72">
        <f>IF('[1]Cl Enr. st (2)'!BE41=0,"",EnrlST!BE41/'[1]Cl Enr. st (2)'!BE41)</f>
        <v>1.0568611783506852</v>
      </c>
      <c r="BF41" s="72">
        <f>IF('[1]Cl Enr. st (2)'!BF41=0,"",EnrlST!BF41/'[1]Cl Enr. st (2)'!BF41)</f>
        <v>1.133459159985174</v>
      </c>
      <c r="BG41" s="72">
        <f>IF('[1]Cl Enr. st (2)'!BG41=0,"",EnrlST!BG41/'[1]Cl Enr. st (2)'!BG41)</f>
        <v>1.0880918908492925</v>
      </c>
      <c r="BH41" s="72">
        <f>IF('[1]Cl Enr. st (2)'!BH41=0,"",EnrlST!BH41/'[1]Cl Enr. st (2)'!BH41)</f>
        <v>0.99747671568181806</v>
      </c>
      <c r="BI41" s="72">
        <f>IF('[1]Cl Enr. st (2)'!BI41=0,"",EnrlST!BI41/'[1]Cl Enr. st (2)'!BI41)</f>
        <v>1.0247992752318691</v>
      </c>
      <c r="BJ41" s="72">
        <f>IF('[1]Cl Enr. st (2)'!BJ41=0,"",EnrlST!BJ41/'[1]Cl Enr. st (2)'!BJ41)</f>
        <v>1.0102889223996936</v>
      </c>
      <c r="BK41" s="70" t="e">
        <f t="shared" ref="BK41:BM41" si="2">SUM(BK6:BK40)</f>
        <v>#VALUE!</v>
      </c>
      <c r="BL41" s="70" t="e">
        <f t="shared" si="2"/>
        <v>#VALUE!</v>
      </c>
      <c r="BM41" s="70" t="e">
        <f t="shared" si="2"/>
        <v>#VALUE!</v>
      </c>
    </row>
    <row r="42" spans="1:65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  <c r="AA42" s="43"/>
      <c r="AB42" s="43"/>
      <c r="AC42" s="44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  <c r="AS42" s="43"/>
      <c r="AT42" s="43"/>
      <c r="AU42" s="44"/>
      <c r="AV42" s="43"/>
      <c r="AW42" s="43"/>
      <c r="AX42" s="44"/>
      <c r="AY42" s="43"/>
      <c r="AZ42" s="43"/>
      <c r="BA42" s="45"/>
      <c r="BB42" s="46"/>
      <c r="BC42" s="46"/>
      <c r="BD42" s="45"/>
      <c r="BE42" s="46"/>
      <c r="BF42" s="46"/>
      <c r="BG42" s="45"/>
      <c r="BH42" s="46"/>
      <c r="BI42" s="46"/>
      <c r="BJ42" s="45"/>
      <c r="BK42" s="46"/>
      <c r="BL42" s="46"/>
      <c r="BM42" s="45"/>
    </row>
    <row r="43" spans="1:65" x14ac:dyDescent="0.25">
      <c r="B43" s="5" t="s">
        <v>47</v>
      </c>
      <c r="C43" s="5">
        <v>550921</v>
      </c>
      <c r="D43" s="5">
        <v>510627</v>
      </c>
      <c r="E43" s="5">
        <v>1061548</v>
      </c>
      <c r="F43" s="5">
        <v>1727800</v>
      </c>
      <c r="G43" s="5">
        <v>1577045</v>
      </c>
      <c r="H43" s="5">
        <v>3304845</v>
      </c>
      <c r="I43" s="5">
        <v>1463023</v>
      </c>
      <c r="J43" s="5">
        <v>1367917</v>
      </c>
      <c r="K43" s="5">
        <v>2830940</v>
      </c>
      <c r="L43" s="5">
        <v>1342419</v>
      </c>
      <c r="M43" s="5">
        <v>1260994</v>
      </c>
      <c r="N43" s="5">
        <v>2603413</v>
      </c>
      <c r="O43" s="5">
        <v>1229393</v>
      </c>
      <c r="P43" s="5">
        <v>1162948</v>
      </c>
      <c r="Q43" s="5">
        <v>2392341</v>
      </c>
      <c r="R43" s="5">
        <v>1135517</v>
      </c>
      <c r="S43" s="5">
        <v>1067768</v>
      </c>
      <c r="T43" s="5">
        <v>2203285</v>
      </c>
      <c r="U43" s="5">
        <v>6898152</v>
      </c>
      <c r="V43" s="5">
        <v>6436672</v>
      </c>
      <c r="W43" s="5">
        <v>13334824</v>
      </c>
      <c r="X43" s="5">
        <v>973500</v>
      </c>
      <c r="Y43" s="5">
        <v>900537</v>
      </c>
      <c r="Z43" s="5">
        <v>1874037</v>
      </c>
      <c r="AA43" s="5">
        <v>865282</v>
      </c>
      <c r="AB43" s="5">
        <v>794104</v>
      </c>
      <c r="AC43" s="5">
        <v>1659386</v>
      </c>
      <c r="AD43" s="5">
        <v>754388</v>
      </c>
      <c r="AE43" s="5">
        <v>655930</v>
      </c>
      <c r="AF43" s="5">
        <v>1410318</v>
      </c>
      <c r="AG43" s="5">
        <v>2593170</v>
      </c>
      <c r="AH43" s="5">
        <v>2350571</v>
      </c>
      <c r="AI43" s="5">
        <v>4943741</v>
      </c>
      <c r="AJ43" s="5">
        <v>9491322</v>
      </c>
      <c r="AK43" s="5">
        <v>8787243</v>
      </c>
      <c r="AL43" s="5">
        <v>18278565</v>
      </c>
      <c r="AM43" s="5">
        <v>609217</v>
      </c>
      <c r="AN43" s="5">
        <v>485473</v>
      </c>
      <c r="AO43" s="5">
        <v>1094690</v>
      </c>
      <c r="AP43" s="5">
        <v>509708</v>
      </c>
      <c r="AQ43" s="5">
        <v>409422</v>
      </c>
      <c r="AR43" s="5">
        <v>919130</v>
      </c>
      <c r="AS43" s="61">
        <v>1118925</v>
      </c>
      <c r="AT43" s="61">
        <v>894895</v>
      </c>
      <c r="AU43" s="62">
        <v>2013820</v>
      </c>
      <c r="AV43" s="62">
        <v>10610247</v>
      </c>
      <c r="AW43" s="62">
        <v>9682138</v>
      </c>
      <c r="AX43" s="62">
        <v>20292385</v>
      </c>
      <c r="AY43" s="5">
        <v>320703</v>
      </c>
      <c r="AZ43" s="5">
        <v>234081</v>
      </c>
      <c r="BA43" s="5">
        <v>554784</v>
      </c>
      <c r="BB43" s="5">
        <v>293822</v>
      </c>
      <c r="BC43" s="5">
        <v>209495</v>
      </c>
      <c r="BD43" s="5">
        <v>503317</v>
      </c>
      <c r="BE43" s="5">
        <v>614525</v>
      </c>
      <c r="BF43" s="5">
        <v>443576</v>
      </c>
      <c r="BG43" s="5">
        <v>1058101</v>
      </c>
      <c r="BH43" s="5">
        <v>11224772</v>
      </c>
      <c r="BI43" s="5">
        <v>10125714</v>
      </c>
      <c r="BJ43" s="5">
        <v>21350486</v>
      </c>
      <c r="BK43" s="5">
        <v>11775693</v>
      </c>
      <c r="BL43" s="5">
        <v>10636341</v>
      </c>
      <c r="BM43" s="5">
        <v>22412034</v>
      </c>
    </row>
    <row r="44" spans="1:65" x14ac:dyDescent="0.25">
      <c r="V44" s="65"/>
      <c r="AE44" s="63"/>
      <c r="AS44" s="65"/>
      <c r="AT44" s="65"/>
      <c r="AU44" s="65"/>
      <c r="AV44" s="65"/>
      <c r="AW44" s="65"/>
      <c r="AX44" s="65"/>
      <c r="BE44" s="65"/>
      <c r="BF44" s="65"/>
      <c r="BG44" s="65"/>
    </row>
    <row r="45" spans="1:65" x14ac:dyDescent="0.25">
      <c r="BH45" s="68"/>
      <c r="BI45" s="68"/>
      <c r="BJ45" s="68"/>
    </row>
    <row r="46" spans="1:65" x14ac:dyDescent="0.25">
      <c r="BH46" s="68"/>
      <c r="BI46" s="68"/>
      <c r="BJ46" s="68"/>
    </row>
    <row r="47" spans="1:65" x14ac:dyDescent="0.25">
      <c r="BH47" s="65"/>
      <c r="BI47" s="65"/>
      <c r="BJ47" s="65"/>
    </row>
    <row r="53" s="69" customFormat="1" x14ac:dyDescent="0.25"/>
  </sheetData>
  <mergeCells count="24">
    <mergeCell ref="AY3:BA3"/>
    <mergeCell ref="BB3:BD3"/>
    <mergeCell ref="BE3:BG3"/>
    <mergeCell ref="BH3:BJ3"/>
    <mergeCell ref="BK3:BM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S3:AU3"/>
    <mergeCell ref="AV3:AX3"/>
    <mergeCell ref="O3:Q3"/>
    <mergeCell ref="R3:T3"/>
    <mergeCell ref="U3:W3"/>
    <mergeCell ref="X3:Z3"/>
    <mergeCell ref="AA3:AC3"/>
    <mergeCell ref="AD3:AF3"/>
  </mergeCells>
  <conditionalFormatting sqref="C6:BJ41">
    <cfRule type="cellIs" dxfId="8" priority="1" operator="notBetween">
      <formula>0.9</formula>
      <formula>1.2</formula>
    </cfRule>
  </conditionalFormatting>
  <printOptions horizontalCentered="1"/>
  <pageMargins left="0.2" right="0.22" top="0.32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  <colBreaks count="4" manualBreakCount="4">
    <brk id="44" max="40" man="1"/>
    <brk id="50" max="40" man="1"/>
    <brk id="56" max="40" man="1"/>
    <brk id="62" max="39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9"/>
  <sheetViews>
    <sheetView view="pageBreakPreview" topLeftCell="A22" zoomScaleSheetLayoutView="100" workbookViewId="0">
      <selection activeCell="C10" sqref="C10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5.42578125" style="5" customWidth="1"/>
    <col min="4" max="4" width="16.42578125" style="5" customWidth="1"/>
    <col min="5" max="5" width="12.28515625" style="5" customWidth="1"/>
    <col min="6" max="6" width="11" style="5" customWidth="1"/>
    <col min="7" max="7" width="10.140625" style="5" customWidth="1"/>
    <col min="8" max="8" width="13.28515625" style="5" customWidth="1"/>
    <col min="9" max="16384" width="9.140625" style="5"/>
  </cols>
  <sheetData>
    <row r="1" spans="1:9" s="4" customFormat="1" ht="24.75" customHeight="1" x14ac:dyDescent="0.25">
      <c r="B1" s="1" t="s">
        <v>76</v>
      </c>
      <c r="C1" s="12" t="s">
        <v>77</v>
      </c>
      <c r="E1" s="12"/>
      <c r="F1" s="12"/>
      <c r="G1" s="12"/>
      <c r="H1" s="21"/>
    </row>
    <row r="2" spans="1:9" s="16" customFormat="1" ht="95.25" customHeight="1" x14ac:dyDescent="0.25">
      <c r="A2" s="20" t="s">
        <v>70</v>
      </c>
      <c r="B2" s="20" t="s">
        <v>68</v>
      </c>
      <c r="C2" s="20" t="s">
        <v>80</v>
      </c>
      <c r="D2" s="20" t="s">
        <v>78</v>
      </c>
      <c r="E2" s="20" t="s">
        <v>79</v>
      </c>
      <c r="F2" s="20" t="s">
        <v>74</v>
      </c>
      <c r="G2" s="20" t="s">
        <v>62</v>
      </c>
      <c r="H2" s="20" t="s">
        <v>15</v>
      </c>
      <c r="I2" s="20" t="s">
        <v>75</v>
      </c>
    </row>
    <row r="3" spans="1:9" s="6" customFormat="1" ht="13.5" customHeight="1" x14ac:dyDescent="0.25">
      <c r="A3" s="13">
        <v>1</v>
      </c>
      <c r="B3" s="13">
        <v>2</v>
      </c>
      <c r="C3" s="13">
        <v>3</v>
      </c>
      <c r="D3" s="13">
        <v>4</v>
      </c>
      <c r="E3" s="13">
        <v>5</v>
      </c>
      <c r="F3" s="13">
        <v>6</v>
      </c>
      <c r="G3" s="13">
        <v>7</v>
      </c>
      <c r="H3" s="13">
        <v>9</v>
      </c>
      <c r="I3" s="13">
        <v>8</v>
      </c>
    </row>
    <row r="4" spans="1:9" ht="19.5" customHeight="1" x14ac:dyDescent="0.25">
      <c r="A4" s="7">
        <v>1</v>
      </c>
      <c r="B4" s="2" t="s">
        <v>16</v>
      </c>
      <c r="C4" s="30">
        <f>Inst!C4/'[1] Instt'!F5</f>
        <v>6.8744271310724103E-4</v>
      </c>
      <c r="D4" s="30">
        <f>Inst!D4/'[1] Instt'!F5</f>
        <v>1.1785059578368469</v>
      </c>
      <c r="E4" s="30">
        <f>Inst!E4/'[1] Instt'!G5</f>
        <v>1.0337499311787701</v>
      </c>
      <c r="F4" s="30">
        <f>Inst!F4/'[1] Instt'!H5</f>
        <v>1.0026006111436188</v>
      </c>
      <c r="G4" s="30">
        <f>Inst!G4/'[1] Instt'!I5</f>
        <v>1.0136807619972092</v>
      </c>
      <c r="H4" s="30"/>
      <c r="I4" s="8">
        <f>InstMan!AU6</f>
        <v>0</v>
      </c>
    </row>
    <row r="5" spans="1:9" ht="19.5" customHeight="1" x14ac:dyDescent="0.25">
      <c r="A5" s="7">
        <v>2</v>
      </c>
      <c r="B5" s="2" t="s">
        <v>17</v>
      </c>
      <c r="C5" s="30" t="e">
        <f>'[2] Instt'!C6/Inst!C5</f>
        <v>#DIV/0!</v>
      </c>
      <c r="D5" s="30">
        <f>Inst!D5/'[1] Instt'!F6</f>
        <v>1.0085470085470085</v>
      </c>
      <c r="E5" s="30">
        <f>Inst!E5/'[1] Instt'!G6</f>
        <v>1.0052631578947369</v>
      </c>
      <c r="F5" s="30">
        <f>Inst!F5/'[1] Instt'!H6</f>
        <v>1.0562571756601606</v>
      </c>
      <c r="G5" s="30">
        <f>Inst!G5/'[1] Instt'!I6</f>
        <v>1.0543183052688756</v>
      </c>
      <c r="H5" s="23"/>
      <c r="I5" s="8">
        <f>InstMan!AU7</f>
        <v>1596</v>
      </c>
    </row>
    <row r="6" spans="1:9" ht="19.5" customHeight="1" x14ac:dyDescent="0.25">
      <c r="A6" s="7">
        <v>3</v>
      </c>
      <c r="B6" s="2" t="s">
        <v>49</v>
      </c>
      <c r="C6" s="30">
        <f>'[2] Instt'!C7/Inst!C6</f>
        <v>1</v>
      </c>
      <c r="D6" s="30">
        <f>Inst!D6/'[1] Instt'!F7</f>
        <v>1.264327485380117</v>
      </c>
      <c r="E6" s="30">
        <f>Inst!E6/'[1] Instt'!G7</f>
        <v>0.98561668464581087</v>
      </c>
      <c r="F6" s="30">
        <f>Inst!F6/'[1] Instt'!H7</f>
        <v>1</v>
      </c>
      <c r="G6" s="30">
        <f>Inst!G6/'[1] Instt'!I7</f>
        <v>1</v>
      </c>
      <c r="H6" s="23"/>
      <c r="I6" s="8">
        <f>InstMan!AU8</f>
        <v>0</v>
      </c>
    </row>
    <row r="7" spans="1:9" ht="19.5" customHeight="1" x14ac:dyDescent="0.25">
      <c r="A7" s="7">
        <v>4</v>
      </c>
      <c r="B7" s="3" t="s">
        <v>50</v>
      </c>
      <c r="C7" s="30">
        <f>'[2] Instt'!C8/Inst!C7</f>
        <v>1</v>
      </c>
      <c r="D7" s="30">
        <f>Inst!D7/'[1] Instt'!F8</f>
        <v>1.2068590092542189</v>
      </c>
      <c r="E7" s="30">
        <f>Inst!E7/'[1] Instt'!G8</f>
        <v>0.95289704043351398</v>
      </c>
      <c r="F7" s="30">
        <f>Inst!F7/'[1] Instt'!H8</f>
        <v>1.2363258600695786</v>
      </c>
      <c r="G7" s="30">
        <f>Inst!G7/'[1] Instt'!I8</f>
        <v>0.97992864541374147</v>
      </c>
      <c r="H7" s="23"/>
      <c r="I7" s="8">
        <f>InstMan!AU9</f>
        <v>1</v>
      </c>
    </row>
    <row r="8" spans="1:9" ht="19.5" customHeight="1" x14ac:dyDescent="0.25">
      <c r="A8" s="7">
        <v>5</v>
      </c>
      <c r="B8" s="3" t="s">
        <v>19</v>
      </c>
      <c r="C8" s="30">
        <f>'[2] Instt'!C9/Inst!C8</f>
        <v>1</v>
      </c>
      <c r="D8" s="30">
        <f>Inst!D8/'[1] Instt'!F9</f>
        <v>1.1002358490566038</v>
      </c>
      <c r="E8" s="30">
        <f>Inst!E8/'[1] Instt'!G9</f>
        <v>0.96435361216730042</v>
      </c>
      <c r="F8" s="30">
        <f>Inst!F8/'[1] Instt'!H9</f>
        <v>1.0225127087872186</v>
      </c>
      <c r="G8" s="30">
        <f>Inst!G8/'[1] Instt'!I9</f>
        <v>0.9980194658216387</v>
      </c>
      <c r="H8" s="23"/>
      <c r="I8" s="8">
        <f>InstMan!AU10</f>
        <v>1353</v>
      </c>
    </row>
    <row r="9" spans="1:9" ht="19.5" customHeight="1" x14ac:dyDescent="0.25">
      <c r="A9" s="7">
        <v>6</v>
      </c>
      <c r="B9" s="2" t="s">
        <v>20</v>
      </c>
      <c r="C9" s="30">
        <f>'[2] Instt'!C10/Inst!C9</f>
        <v>1</v>
      </c>
      <c r="D9" s="30">
        <f>Inst!D9/'[1] Instt'!F10</f>
        <v>1</v>
      </c>
      <c r="E9" s="30">
        <f>Inst!E9/'[1] Instt'!G10</f>
        <v>1.0053191489361701</v>
      </c>
      <c r="F9" s="30">
        <f>Inst!F9/'[1] Instt'!H10</f>
        <v>0.98648648648648651</v>
      </c>
      <c r="G9" s="30">
        <f>Inst!G9/'[1] Instt'!I10</f>
        <v>1.0015974440894568</v>
      </c>
      <c r="H9" s="23"/>
      <c r="I9" s="8">
        <f>InstMan!AU11</f>
        <v>0</v>
      </c>
    </row>
    <row r="10" spans="1:9" ht="19.5" customHeight="1" x14ac:dyDescent="0.25">
      <c r="A10" s="7">
        <v>7</v>
      </c>
      <c r="B10" s="2" t="s">
        <v>21</v>
      </c>
      <c r="C10" s="30">
        <f>'[2] Instt'!C11/Inst!C10</f>
        <v>1</v>
      </c>
      <c r="D10" s="30">
        <f>Inst!D10/'[1] Instt'!F11</f>
        <v>1.0190992018244014</v>
      </c>
      <c r="E10" s="30">
        <f>Inst!E10/'[1] Instt'!G11</f>
        <v>1.0825418753237783</v>
      </c>
      <c r="F10" s="30">
        <f>Inst!F10/'[1] Instt'!H11</f>
        <v>1.7296642863005829</v>
      </c>
      <c r="G10" s="30">
        <f>Inst!G10/'[1] Instt'!I11</f>
        <v>0</v>
      </c>
      <c r="H10" s="23"/>
      <c r="I10" s="8">
        <f>InstMan!AU12</f>
        <v>0</v>
      </c>
    </row>
    <row r="11" spans="1:9" ht="19.5" customHeight="1" x14ac:dyDescent="0.25">
      <c r="A11" s="7">
        <v>8</v>
      </c>
      <c r="B11" s="2" t="s">
        <v>22</v>
      </c>
      <c r="C11" s="30">
        <f>'[2] Instt'!C12/Inst!C11</f>
        <v>1</v>
      </c>
      <c r="D11" s="30">
        <f>Inst!D11/'[1] Instt'!F12</f>
        <v>1.0482001220256254</v>
      </c>
      <c r="E11" s="30">
        <f>Inst!E11/'[1] Instt'!G12</f>
        <v>1.0140280561122244</v>
      </c>
      <c r="F11" s="30">
        <f>Inst!F11/'[1] Instt'!H12</f>
        <v>1.0127944169816807</v>
      </c>
      <c r="G11" s="30">
        <f>Inst!G11/'[1] Instt'!I12</f>
        <v>1.0699150921747111</v>
      </c>
      <c r="H11" s="23"/>
      <c r="I11" s="8">
        <f>InstMan!AU13</f>
        <v>17</v>
      </c>
    </row>
    <row r="12" spans="1:9" ht="19.5" customHeight="1" x14ac:dyDescent="0.25">
      <c r="A12" s="10">
        <v>9</v>
      </c>
      <c r="B12" s="2" t="s">
        <v>51</v>
      </c>
      <c r="C12" s="30">
        <f>'[2] Instt'!C13/Inst!C12</f>
        <v>1</v>
      </c>
      <c r="D12" s="30">
        <f>Inst!D12/'[1] Instt'!F13</f>
        <v>1.0316606929510155</v>
      </c>
      <c r="E12" s="30">
        <f>Inst!E12/'[1] Instt'!G13</f>
        <v>1.0375088464260438</v>
      </c>
      <c r="F12" s="30">
        <f>Inst!F12/'[1] Instt'!H13</f>
        <v>1.0331233489128226</v>
      </c>
      <c r="G12" s="30">
        <f>Inst!G12/'[1] Instt'!I13</f>
        <v>1.0066365808335545</v>
      </c>
      <c r="H12" s="23"/>
      <c r="I12" s="8">
        <f>InstMan!AU14</f>
        <v>14</v>
      </c>
    </row>
    <row r="13" spans="1:9" ht="19.5" customHeight="1" x14ac:dyDescent="0.25">
      <c r="A13" s="7">
        <v>10</v>
      </c>
      <c r="B13" s="2" t="s">
        <v>52</v>
      </c>
      <c r="C13" s="30">
        <f>'[2] Instt'!C14/Inst!C13</f>
        <v>1</v>
      </c>
      <c r="D13" s="30">
        <f>Inst!D13/'[1] Instt'!F14</f>
        <v>1</v>
      </c>
      <c r="E13" s="30">
        <f>Inst!E13/'[1] Instt'!G14</f>
        <v>1</v>
      </c>
      <c r="F13" s="30">
        <f>Inst!F13/'[1] Instt'!H14</f>
        <v>1</v>
      </c>
      <c r="G13" s="30">
        <f>Inst!G13/'[1] Instt'!I14</f>
        <v>1</v>
      </c>
      <c r="H13" s="23"/>
      <c r="I13" s="8">
        <f>InstMan!AU15</f>
        <v>0</v>
      </c>
    </row>
    <row r="14" spans="1:9" ht="19.5" customHeight="1" x14ac:dyDescent="0.25">
      <c r="A14" s="7">
        <v>11</v>
      </c>
      <c r="B14" s="2" t="s">
        <v>53</v>
      </c>
      <c r="C14" s="30">
        <f>'[2] Instt'!C15/Inst!C14</f>
        <v>1</v>
      </c>
      <c r="D14" s="30">
        <f>Inst!D14/'[1] Instt'!F15</f>
        <v>4.9688888888888885</v>
      </c>
      <c r="E14" s="30">
        <f>Inst!E14/'[1] Instt'!G15</f>
        <v>2.9566130160951714</v>
      </c>
      <c r="F14" s="30">
        <f>Inst!F14/'[1] Instt'!H15</f>
        <v>1.4868947579031613</v>
      </c>
      <c r="G14" s="30">
        <f>Inst!G14/'[1] Instt'!I15</f>
        <v>1.3488243011403773</v>
      </c>
      <c r="H14" s="23"/>
      <c r="I14" s="8">
        <f>InstMan!AU16</f>
        <v>95</v>
      </c>
    </row>
    <row r="15" spans="1:9" ht="19.5" customHeight="1" x14ac:dyDescent="0.25">
      <c r="A15" s="7">
        <v>12</v>
      </c>
      <c r="B15" s="2" t="s">
        <v>25</v>
      </c>
      <c r="C15" s="30">
        <f>'[2] Instt'!C16/Inst!C15</f>
        <v>1</v>
      </c>
      <c r="D15" s="30">
        <f>Inst!D15/'[1] Instt'!F16</f>
        <v>1</v>
      </c>
      <c r="E15" s="30">
        <f>Inst!E15/'[1] Instt'!G16</f>
        <v>1.0798201236649803</v>
      </c>
      <c r="F15" s="30">
        <f>Inst!F15/'[1] Instt'!H16</f>
        <v>1.0338628632065165</v>
      </c>
      <c r="G15" s="30">
        <f>Inst!G15/'[1] Instt'!I16</f>
        <v>1.0018282928315685</v>
      </c>
      <c r="H15" s="23"/>
      <c r="I15" s="8">
        <f>InstMan!AU17</f>
        <v>0</v>
      </c>
    </row>
    <row r="16" spans="1:9" ht="19.5" customHeight="1" x14ac:dyDescent="0.25">
      <c r="A16" s="7">
        <v>13</v>
      </c>
      <c r="B16" s="2" t="s">
        <v>54</v>
      </c>
      <c r="C16" s="30">
        <f>'[2] Instt'!C17/Inst!C16</f>
        <v>1</v>
      </c>
      <c r="D16" s="30">
        <f>Inst!D16/'[1] Instt'!F17</f>
        <v>0.93403361344537816</v>
      </c>
      <c r="E16" s="30">
        <f>Inst!E16/'[1] Instt'!G17</f>
        <v>0.47284533648170013</v>
      </c>
      <c r="F16" s="30">
        <f>Inst!F16/'[1] Instt'!H17</f>
        <v>0.99902024820378832</v>
      </c>
      <c r="G16" s="30">
        <f>Inst!G16/'[1] Instt'!I17</f>
        <v>0.99911712772218952</v>
      </c>
      <c r="H16" s="23"/>
      <c r="I16" s="8">
        <f>InstMan!AU18</f>
        <v>0</v>
      </c>
    </row>
    <row r="17" spans="1:9" ht="19.5" customHeight="1" x14ac:dyDescent="0.25">
      <c r="A17" s="7">
        <v>14</v>
      </c>
      <c r="B17" s="2" t="s">
        <v>27</v>
      </c>
      <c r="C17" s="30">
        <f>'[2] Instt'!C18/Inst!C17</f>
        <v>1</v>
      </c>
      <c r="D17" s="30">
        <f>Inst!D17/'[1] Instt'!F18</f>
        <v>1.0585157915132726</v>
      </c>
      <c r="E17" s="30">
        <f>Inst!E17/'[1] Instt'!G18</f>
        <v>1.0481738035264483</v>
      </c>
      <c r="F17" s="30">
        <f>Inst!F17/'[1] Instt'!H18</f>
        <v>2.4676115940551151</v>
      </c>
      <c r="G17" s="30">
        <f>Inst!G17/'[1] Instt'!I18</f>
        <v>0.44644171779141106</v>
      </c>
      <c r="H17" s="23"/>
      <c r="I17" s="8">
        <f>InstMan!AU19</f>
        <v>0</v>
      </c>
    </row>
    <row r="18" spans="1:9" ht="19.5" customHeight="1" x14ac:dyDescent="0.25">
      <c r="A18" s="7">
        <v>15</v>
      </c>
      <c r="B18" s="2" t="s">
        <v>28</v>
      </c>
      <c r="C18" s="30">
        <f>'[2] Instt'!C19/Inst!C18</f>
        <v>1</v>
      </c>
      <c r="D18" s="30">
        <f>Inst!D18/'[1] Instt'!F19</f>
        <v>5.1902792140641161</v>
      </c>
      <c r="E18" s="30">
        <f>Inst!E18/'[1] Instt'!G19</f>
        <v>0.83481304855157024</v>
      </c>
      <c r="F18" s="30">
        <f>Inst!F18/'[1] Instt'!H19</f>
        <v>1.0140442228007773</v>
      </c>
      <c r="G18" s="30">
        <f>Inst!G18/'[1] Instt'!I19</f>
        <v>0.99987780289607131</v>
      </c>
      <c r="H18" s="23"/>
      <c r="I18" s="8">
        <f>InstMan!AU20</f>
        <v>56145</v>
      </c>
    </row>
    <row r="19" spans="1:9" ht="19.5" customHeight="1" x14ac:dyDescent="0.25">
      <c r="A19" s="7">
        <v>16</v>
      </c>
      <c r="B19" s="2" t="s">
        <v>29</v>
      </c>
      <c r="C19" s="30">
        <f>'[2] Instt'!C20/Inst!C19</f>
        <v>1</v>
      </c>
      <c r="D19" s="30">
        <f>Inst!D19/'[1] Instt'!F20</f>
        <v>1.0249999999999999</v>
      </c>
      <c r="E19" s="30">
        <f>Inst!E19/'[1] Instt'!G20</f>
        <v>1.0809659090909092</v>
      </c>
      <c r="F19" s="30">
        <f>Inst!F19/'[1] Instt'!H20</f>
        <v>0.9242424242424242</v>
      </c>
      <c r="G19" s="30">
        <f>Inst!G19/'[1] Instt'!I20</f>
        <v>0.94416440480806518</v>
      </c>
      <c r="H19" s="23"/>
      <c r="I19" s="8">
        <f>InstMan!AU21</f>
        <v>1</v>
      </c>
    </row>
    <row r="20" spans="1:9" ht="19.5" customHeight="1" x14ac:dyDescent="0.25">
      <c r="A20" s="7">
        <v>17</v>
      </c>
      <c r="B20" s="2" t="s">
        <v>30</v>
      </c>
      <c r="C20" s="30">
        <f>'[2] Instt'!C21/Inst!C20</f>
        <v>1</v>
      </c>
      <c r="D20" s="30">
        <f>Inst!D20/'[1] Instt'!F21</f>
        <v>1.0080645161290323</v>
      </c>
      <c r="E20" s="30">
        <f>Inst!E20/'[1] Instt'!G21</f>
        <v>1</v>
      </c>
      <c r="F20" s="30">
        <f>Inst!F20/'[1] Instt'!H21</f>
        <v>1</v>
      </c>
      <c r="G20" s="30">
        <f>Inst!G20/'[1] Instt'!I21</f>
        <v>1.0013599274705349</v>
      </c>
      <c r="H20" s="23"/>
      <c r="I20" s="8">
        <f>InstMan!AU22</f>
        <v>711</v>
      </c>
    </row>
    <row r="21" spans="1:9" ht="19.5" customHeight="1" x14ac:dyDescent="0.25">
      <c r="A21" s="7">
        <v>18</v>
      </c>
      <c r="B21" s="2" t="s">
        <v>31</v>
      </c>
      <c r="C21" s="30">
        <f>'[2] Instt'!C22/Inst!C21</f>
        <v>1</v>
      </c>
      <c r="D21" s="30">
        <f>Inst!D21/'[1] Instt'!F22</f>
        <v>1.0315789473684212</v>
      </c>
      <c r="E21" s="30">
        <f>Inst!E21/'[1] Instt'!G22</f>
        <v>1.0326295585412668</v>
      </c>
      <c r="F21" s="30">
        <f>Inst!F21/'[1] Instt'!H22</f>
        <v>1.0304645849200305</v>
      </c>
      <c r="G21" s="30">
        <f>Inst!G21/'[1] Instt'!I22</f>
        <v>1.0218855218855218</v>
      </c>
      <c r="H21" s="23"/>
      <c r="I21" s="8">
        <f>InstMan!AU23</f>
        <v>0</v>
      </c>
    </row>
    <row r="22" spans="1:9" ht="19.5" customHeight="1" x14ac:dyDescent="0.25">
      <c r="A22" s="7">
        <v>19</v>
      </c>
      <c r="B22" s="2" t="s">
        <v>55</v>
      </c>
      <c r="C22" s="30">
        <f>'[2] Instt'!C23/Inst!C22</f>
        <v>1</v>
      </c>
      <c r="D22" s="30">
        <f>Inst!D22/'[1] Instt'!F23</f>
        <v>1</v>
      </c>
      <c r="E22" s="30">
        <f>Inst!E22/'[1] Instt'!G23</f>
        <v>1</v>
      </c>
      <c r="F22" s="30">
        <f>Inst!F22/'[1] Instt'!H23</f>
        <v>1</v>
      </c>
      <c r="G22" s="30">
        <f>Inst!G22/'[1] Instt'!I23</f>
        <v>1</v>
      </c>
      <c r="H22" s="23"/>
      <c r="I22" s="8">
        <f>InstMan!AU24</f>
        <v>0</v>
      </c>
    </row>
    <row r="23" spans="1:9" ht="19.5" customHeight="1" x14ac:dyDescent="0.25">
      <c r="A23" s="7">
        <v>20</v>
      </c>
      <c r="B23" s="2" t="s">
        <v>56</v>
      </c>
      <c r="C23" s="30">
        <f>'[2] Instt'!C24/Inst!C23</f>
        <v>1</v>
      </c>
      <c r="D23" s="30">
        <f>Inst!D23/'[1] Instt'!F24</f>
        <v>1.1302447552447552</v>
      </c>
      <c r="E23" s="30">
        <f>Inst!E23/'[1] Instt'!G24</f>
        <v>1.0224387742018208</v>
      </c>
      <c r="F23" s="30">
        <f>Inst!F23/'[1] Instt'!H24</f>
        <v>1.0198117880138682</v>
      </c>
      <c r="G23" s="30">
        <f>Inst!G23/'[1] Instt'!I24</f>
        <v>1.0222381635581061</v>
      </c>
      <c r="H23" s="23"/>
      <c r="I23" s="8">
        <f>InstMan!AU25</f>
        <v>0</v>
      </c>
    </row>
    <row r="24" spans="1:9" ht="19.5" customHeight="1" x14ac:dyDescent="0.25">
      <c r="A24" s="7">
        <v>21</v>
      </c>
      <c r="B24" s="2" t="s">
        <v>57</v>
      </c>
      <c r="C24" s="30">
        <f>'[2] Instt'!C25/Inst!C24</f>
        <v>1</v>
      </c>
      <c r="D24" s="30">
        <f>Inst!D24/'[1] Instt'!F25</f>
        <v>1.1483193277310924</v>
      </c>
      <c r="E24" s="30">
        <f>Inst!E24/'[1] Instt'!G25</f>
        <v>1.0667639547610361</v>
      </c>
      <c r="F24" s="30">
        <f>Inst!F24/'[1] Instt'!H25</f>
        <v>0.41624588364434689</v>
      </c>
      <c r="G24" s="30">
        <f>Inst!G24/'[1] Instt'!I25</f>
        <v>0.82281467500294914</v>
      </c>
      <c r="H24" s="23"/>
      <c r="I24" s="8">
        <f>InstMan!AU26</f>
        <v>0</v>
      </c>
    </row>
    <row r="25" spans="1:9" ht="19.5" customHeight="1" x14ac:dyDescent="0.25">
      <c r="A25" s="7">
        <v>22</v>
      </c>
      <c r="B25" s="2" t="s">
        <v>33</v>
      </c>
      <c r="C25" s="30">
        <f>'[2] Instt'!C26/Inst!C25</f>
        <v>1</v>
      </c>
      <c r="D25" s="30">
        <f>Inst!D25/'[1] Instt'!F26</f>
        <v>1.1409737827715356</v>
      </c>
      <c r="E25" s="30">
        <f>Inst!E25/'[1] Instt'!G26</f>
        <v>1.199438202247191</v>
      </c>
      <c r="F25" s="30">
        <f>Inst!F25/'[1] Instt'!H26</f>
        <v>0.94597444007302833</v>
      </c>
      <c r="G25" s="30">
        <f>Inst!G25/'[1] Instt'!I26</f>
        <v>0.9652791796196859</v>
      </c>
      <c r="H25" s="23"/>
      <c r="I25" s="8">
        <f>InstMan!AU27</f>
        <v>8</v>
      </c>
    </row>
    <row r="26" spans="1:9" ht="19.5" customHeight="1" x14ac:dyDescent="0.25">
      <c r="A26" s="7">
        <v>23</v>
      </c>
      <c r="B26" s="2" t="s">
        <v>34</v>
      </c>
      <c r="C26" s="30" t="e">
        <f>'[2] Instt'!C27/Inst!C26</f>
        <v>#DIV/0!</v>
      </c>
      <c r="D26" s="30">
        <f>Inst!D26/'[1] Instt'!F27</f>
        <v>1</v>
      </c>
      <c r="E26" s="30">
        <f>Inst!E26/'[1] Instt'!G27</f>
        <v>1</v>
      </c>
      <c r="F26" s="30">
        <f>Inst!F26/'[1] Instt'!H27</f>
        <v>1</v>
      </c>
      <c r="G26" s="30">
        <f>Inst!G26/'[1] Instt'!I27</f>
        <v>1</v>
      </c>
      <c r="H26" s="23"/>
      <c r="I26" s="8">
        <f>InstMan!AU28</f>
        <v>395</v>
      </c>
    </row>
    <row r="27" spans="1:9" ht="19.5" customHeight="1" x14ac:dyDescent="0.25">
      <c r="A27" s="7">
        <v>24</v>
      </c>
      <c r="B27" s="2" t="s">
        <v>35</v>
      </c>
      <c r="C27" s="30">
        <f>'[2] Instt'!C28/Inst!C27</f>
        <v>1</v>
      </c>
      <c r="D27" s="30">
        <f>Inst!D27/'[1] Instt'!F28</f>
        <v>1.0403638430926663</v>
      </c>
      <c r="E27" s="30">
        <f>Inst!E27/'[1] Instt'!G28</f>
        <v>1.027062706270627</v>
      </c>
      <c r="F27" s="30">
        <f>Inst!F27/'[1] Instt'!H28</f>
        <v>0.98434677904876577</v>
      </c>
      <c r="G27" s="30">
        <f>Inst!G27/'[1] Instt'!I28</f>
        <v>1.0436808817546326</v>
      </c>
      <c r="H27" s="23"/>
      <c r="I27" s="8">
        <f>InstMan!AU29</f>
        <v>6642</v>
      </c>
    </row>
    <row r="28" spans="1:9" ht="19.5" customHeight="1" x14ac:dyDescent="0.25">
      <c r="A28" s="7">
        <v>25</v>
      </c>
      <c r="B28" s="2" t="s">
        <v>36</v>
      </c>
      <c r="C28" s="30">
        <f>'[2] Instt'!C29/Inst!C28</f>
        <v>1</v>
      </c>
      <c r="D28" s="30">
        <f>Inst!D28/'[1] Instt'!F29</f>
        <v>1.0632911392405062</v>
      </c>
      <c r="E28" s="30">
        <f>Inst!E28/'[1] Instt'!G29</f>
        <v>1.1101321585903083</v>
      </c>
      <c r="F28" s="30">
        <f>Inst!F28/'[1] Instt'!H29</f>
        <v>1.0939420544337137</v>
      </c>
      <c r="G28" s="30">
        <f>Inst!G28/'[1] Instt'!I29</f>
        <v>0.96973518284993698</v>
      </c>
      <c r="H28" s="23"/>
      <c r="I28" s="8">
        <f>InstMan!AU30</f>
        <v>0</v>
      </c>
    </row>
    <row r="29" spans="1:9" ht="19.5" customHeight="1" x14ac:dyDescent="0.25">
      <c r="A29" s="7">
        <v>26</v>
      </c>
      <c r="B29" s="2" t="s">
        <v>37</v>
      </c>
      <c r="C29" s="30">
        <f>'[2] Instt'!C30/Inst!C29</f>
        <v>1</v>
      </c>
      <c r="D29" s="30">
        <f>Inst!D29/'[1] Instt'!F30</f>
        <v>1.1408681408681409</v>
      </c>
      <c r="E29" s="30">
        <f>Inst!E29/'[1] Instt'!G30</f>
        <v>1.0005070351121814</v>
      </c>
      <c r="F29" s="30">
        <f>Inst!F29/'[1] Instt'!H30</f>
        <v>1.0256602756602757</v>
      </c>
      <c r="G29" s="30">
        <f>Inst!G29/'[1] Instt'!I30</f>
        <v>1.1130865614827459</v>
      </c>
      <c r="H29" s="23"/>
      <c r="I29" s="8">
        <f>InstMan!AU31</f>
        <v>0</v>
      </c>
    </row>
    <row r="30" spans="1:9" ht="19.5" customHeight="1" x14ac:dyDescent="0.25">
      <c r="A30" s="7">
        <v>27</v>
      </c>
      <c r="B30" s="2" t="s">
        <v>38</v>
      </c>
      <c r="C30" s="30">
        <f>'[2] Instt'!C31/Inst!C30</f>
        <v>1</v>
      </c>
      <c r="D30" s="30">
        <f>Inst!D30/'[1] Instt'!F31</f>
        <v>1.2078402366863905</v>
      </c>
      <c r="E30" s="30">
        <f>Inst!E30/'[1] Instt'!G31</f>
        <v>1.0515179392824288</v>
      </c>
      <c r="F30" s="30">
        <f>Inst!F30/'[1] Instt'!H31</f>
        <v>1.0160614525139664</v>
      </c>
      <c r="G30" s="30">
        <f>Inst!G30/'[1] Instt'!I31</f>
        <v>1.0010227563283047</v>
      </c>
      <c r="H30" s="23"/>
      <c r="I30" s="8">
        <f>InstMan!AU32</f>
        <v>0</v>
      </c>
    </row>
    <row r="31" spans="1:9" ht="19.5" customHeight="1" x14ac:dyDescent="0.25">
      <c r="A31" s="7">
        <v>28</v>
      </c>
      <c r="B31" s="2" t="s">
        <v>58</v>
      </c>
      <c r="C31" s="30">
        <f>'[2] Instt'!C32/Inst!C31</f>
        <v>1</v>
      </c>
      <c r="D31" s="30">
        <f>Inst!D31/'[1] Instt'!F32</f>
        <v>0.46225109147055693</v>
      </c>
      <c r="E31" s="30">
        <f>Inst!E31/'[1] Instt'!G32</f>
        <v>68.523076923076928</v>
      </c>
      <c r="F31" s="30">
        <f>Inst!F31/'[1] Instt'!H32</f>
        <v>0.61056797020484166</v>
      </c>
      <c r="G31" s="30">
        <f>Inst!G31/'[1] Instt'!I32</f>
        <v>0.68273597811217512</v>
      </c>
      <c r="H31" s="23"/>
      <c r="I31" s="8">
        <f>InstMan!AU33</f>
        <v>0</v>
      </c>
    </row>
    <row r="32" spans="1:9" ht="19.5" customHeight="1" x14ac:dyDescent="0.25">
      <c r="A32" s="7">
        <v>29</v>
      </c>
      <c r="B32" s="2" t="s">
        <v>40</v>
      </c>
      <c r="C32" s="30" t="e">
        <f>'[2] Instt'!C33/Inst!C32</f>
        <v>#DIV/0!</v>
      </c>
      <c r="D32" s="30">
        <f>Inst!D32/'[1] Instt'!F33</f>
        <v>1</v>
      </c>
      <c r="E32" s="30">
        <f>Inst!E32/'[1] Instt'!G33</f>
        <v>1.0222222222222221</v>
      </c>
      <c r="F32" s="30">
        <f>Inst!F32/'[1] Instt'!H33</f>
        <v>1</v>
      </c>
      <c r="G32" s="30">
        <f>Inst!G32/'[1] Instt'!I33</f>
        <v>1.0241545893719808</v>
      </c>
      <c r="H32" s="23"/>
      <c r="I32" s="8">
        <f>InstMan!AU34</f>
        <v>27</v>
      </c>
    </row>
    <row r="33" spans="1:9" ht="19.5" customHeight="1" x14ac:dyDescent="0.25">
      <c r="A33" s="7">
        <v>30</v>
      </c>
      <c r="B33" s="2" t="s">
        <v>41</v>
      </c>
      <c r="C33" s="30" t="e">
        <f>'[2] Instt'!C34/Inst!C33</f>
        <v>#DIV/0!</v>
      </c>
      <c r="D33" s="30">
        <f>Inst!D33/'[1] Instt'!F34</f>
        <v>1.1147540983606556</v>
      </c>
      <c r="E33" s="30">
        <f>Inst!E33/'[1] Instt'!G34</f>
        <v>1.015625</v>
      </c>
      <c r="F33" s="30">
        <f>Inst!F33/'[1] Instt'!H34</f>
        <v>1.2777777777777777</v>
      </c>
      <c r="G33" s="30">
        <f>Inst!G33/'[1] Instt'!I34</f>
        <v>0.96</v>
      </c>
      <c r="H33" s="23"/>
      <c r="I33" s="8">
        <f>InstMan!AU35</f>
        <v>1</v>
      </c>
    </row>
    <row r="34" spans="1:9" ht="19.5" customHeight="1" x14ac:dyDescent="0.25">
      <c r="A34" s="7">
        <v>31</v>
      </c>
      <c r="B34" s="2" t="s">
        <v>42</v>
      </c>
      <c r="C34" s="30" t="e">
        <f>'[2] Instt'!C35/Inst!C34</f>
        <v>#DIV/0!</v>
      </c>
      <c r="D34" s="30">
        <f>Inst!D34/'[1] Instt'!F35</f>
        <v>1.4444444444444444</v>
      </c>
      <c r="E34" s="30">
        <f>Inst!E34/'[1] Instt'!G35</f>
        <v>0.76</v>
      </c>
      <c r="F34" s="30">
        <f>Inst!F34/'[1] Instt'!H35</f>
        <v>0.6692913385826772</v>
      </c>
      <c r="G34" s="30">
        <f>Inst!G34/'[1] Instt'!I35</f>
        <v>1.2352941176470589</v>
      </c>
      <c r="H34" s="23"/>
      <c r="I34" s="8">
        <f>InstMan!AU36</f>
        <v>0</v>
      </c>
    </row>
    <row r="35" spans="1:9" ht="19.5" customHeight="1" x14ac:dyDescent="0.25">
      <c r="A35" s="7">
        <v>32</v>
      </c>
      <c r="B35" s="2" t="s">
        <v>43</v>
      </c>
      <c r="C35" s="30" t="e">
        <f>'[2] Instt'!C36/Inst!C35</f>
        <v>#DIV/0!</v>
      </c>
      <c r="D35" s="30">
        <f>Inst!D35/'[1] Instt'!F36</f>
        <v>1.7777777777777777</v>
      </c>
      <c r="E35" s="30">
        <f>Inst!E35/'[1] Instt'!G36</f>
        <v>0.68421052631578949</v>
      </c>
      <c r="F35" s="30">
        <f>Inst!F35/'[1] Instt'!H36</f>
        <v>1.5416666666666667</v>
      </c>
      <c r="G35" s="30">
        <f>Inst!G35/'[1] Instt'!I36</f>
        <v>1.32</v>
      </c>
      <c r="H35" s="23"/>
      <c r="I35" s="8">
        <f>InstMan!AU37</f>
        <v>16</v>
      </c>
    </row>
    <row r="36" spans="1:9" ht="19.5" customHeight="1" x14ac:dyDescent="0.25">
      <c r="A36" s="7">
        <v>33</v>
      </c>
      <c r="B36" s="2" t="s">
        <v>44</v>
      </c>
      <c r="C36" s="30">
        <f>'[2] Instt'!C37/Inst!C36</f>
        <v>1</v>
      </c>
      <c r="D36" s="30">
        <f>Inst!D36/'[1] Instt'!F37</f>
        <v>1.0311111111111111</v>
      </c>
      <c r="E36" s="30">
        <f>Inst!E36/'[1] Instt'!G37</f>
        <v>1.0126582278481013</v>
      </c>
      <c r="F36" s="30">
        <f>Inst!F36/'[1] Instt'!H37</f>
        <v>1.0085763293310464</v>
      </c>
      <c r="G36" s="30">
        <f>Inst!G36/'[1] Instt'!I37</f>
        <v>0.99110595514307809</v>
      </c>
      <c r="H36" s="23"/>
      <c r="I36" s="8">
        <f>InstMan!AU38</f>
        <v>50</v>
      </c>
    </row>
    <row r="37" spans="1:9" ht="19.5" customHeight="1" x14ac:dyDescent="0.25">
      <c r="A37" s="7">
        <v>34</v>
      </c>
      <c r="B37" s="2" t="s">
        <v>59</v>
      </c>
      <c r="C37" s="30" t="e">
        <f>'[2] Instt'!C38/Inst!C37</f>
        <v>#DIV/0!</v>
      </c>
      <c r="D37" s="30">
        <f>Inst!D37/'[1] Instt'!F38</f>
        <v>1</v>
      </c>
      <c r="E37" s="30">
        <f>Inst!E37/'[1] Instt'!G38</f>
        <v>1</v>
      </c>
      <c r="F37" s="30">
        <f>Inst!F37/'[1] Instt'!H38</f>
        <v>1</v>
      </c>
      <c r="G37" s="30">
        <f>Inst!G37/'[1] Instt'!I38</f>
        <v>1</v>
      </c>
      <c r="H37" s="23"/>
      <c r="I37" s="8">
        <f>InstMan!AU39</f>
        <v>18</v>
      </c>
    </row>
    <row r="38" spans="1:9" ht="19.5" customHeight="1" x14ac:dyDescent="0.25">
      <c r="A38" s="7">
        <v>35</v>
      </c>
      <c r="B38" s="2" t="s">
        <v>46</v>
      </c>
      <c r="C38" s="30" t="e">
        <f>'[2] Instt'!C39/Inst!C38</f>
        <v>#DIV/0!</v>
      </c>
      <c r="D38" s="30">
        <f>Inst!D38/'[1] Instt'!F39</f>
        <v>1.1203703703703705</v>
      </c>
      <c r="E38" s="30">
        <f>Inst!E38/'[1] Instt'!G39</f>
        <v>1.0778443113772456</v>
      </c>
      <c r="F38" s="30">
        <f>Inst!F38/'[1] Instt'!H39</f>
        <v>0.9152542372881356</v>
      </c>
      <c r="G38" s="30">
        <f>Inst!G38/'[1] Instt'!I39</f>
        <v>1.0033333333333334</v>
      </c>
      <c r="H38" s="23"/>
      <c r="I38" s="8">
        <f>InstMan!AU40</f>
        <v>548</v>
      </c>
    </row>
    <row r="39" spans="1:9" s="15" customFormat="1" ht="19.5" customHeight="1" x14ac:dyDescent="0.25">
      <c r="A39" s="241" t="s">
        <v>47</v>
      </c>
      <c r="B39" s="241"/>
      <c r="C39" s="30">
        <f>'[2] Instt'!C40/Inst!C39</f>
        <v>1</v>
      </c>
      <c r="D39" s="30">
        <f>Inst!D39/'[1] Instt'!F40</f>
        <v>1.0766471898022925</v>
      </c>
      <c r="E39" s="30">
        <f>Inst!E39/'[1] Instt'!G40</f>
        <v>1.0605289106574205</v>
      </c>
      <c r="F39" s="30">
        <f>Inst!F39/'[1] Instt'!H40</f>
        <v>1.2171477518389102</v>
      </c>
      <c r="G39" s="30">
        <f>Inst!G39/'[1] Instt'!I40</f>
        <v>0.90935563109084239</v>
      </c>
      <c r="H39" s="24"/>
      <c r="I39" s="14">
        <f>SUM(I4:I38)</f>
        <v>67638</v>
      </c>
    </row>
  </sheetData>
  <mergeCells count="1">
    <mergeCell ref="A39:B39"/>
  </mergeCells>
  <conditionalFormatting sqref="C4:G39">
    <cfRule type="cellIs" dxfId="7" priority="1" operator="greaterThan">
      <formula>1.1</formula>
    </cfRule>
    <cfRule type="cellIs" dxfId="6" priority="2" operator="lessThan">
      <formula>0.9</formula>
    </cfRule>
  </conditionalFormatting>
  <printOptions horizontalCentered="1"/>
  <pageMargins left="0.18" right="0.17" top="0.35" bottom="0.41" header="0.22" footer="0.17"/>
  <pageSetup paperSize="9" scale="95" firstPageNumber="2" orientation="portrait" useFirstPageNumber="1" r:id="rId1"/>
  <headerFooter alignWithMargins="0">
    <oddFooter>&amp;LStatistics of School Education 2010-11&amp;R&amp;P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U41"/>
  <sheetViews>
    <sheetView view="pageBreakPreview" zoomScaleSheetLayoutView="100" workbookViewId="0">
      <pane xSplit="2" ySplit="4" topLeftCell="AD29" activePane="bottomRight" state="frozen"/>
      <selection activeCell="C10" sqref="C10"/>
      <selection pane="topRight" activeCell="C10" sqref="C10"/>
      <selection pane="bottomLeft" activeCell="C10" sqref="C10"/>
      <selection pane="bottomRight" activeCell="C10" sqref="C10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9" style="5" customWidth="1"/>
    <col min="4" max="4" width="7.5703125" style="5" customWidth="1"/>
    <col min="5" max="5" width="9" style="5" customWidth="1"/>
    <col min="6" max="6" width="7.5703125" style="5" customWidth="1"/>
    <col min="7" max="7" width="9" style="5" customWidth="1"/>
    <col min="8" max="8" width="7.5703125" style="5" customWidth="1"/>
    <col min="9" max="9" width="9" style="5" customWidth="1"/>
    <col min="10" max="10" width="7.5703125" style="5" customWidth="1"/>
    <col min="11" max="11" width="7.85546875" style="5" customWidth="1"/>
    <col min="12" max="12" width="9" style="5" customWidth="1"/>
    <col min="13" max="13" width="6.85546875" style="5" customWidth="1"/>
    <col min="14" max="14" width="9" style="5" customWidth="1"/>
    <col min="15" max="15" width="6.85546875" style="5" customWidth="1"/>
    <col min="16" max="16" width="9" style="5" customWidth="1"/>
    <col min="17" max="17" width="6.85546875" style="5" customWidth="1"/>
    <col min="18" max="18" width="9" style="5" customWidth="1"/>
    <col min="19" max="19" width="6.85546875" style="5" customWidth="1"/>
    <col min="20" max="21" width="9" style="5" customWidth="1"/>
    <col min="22" max="22" width="7" style="5" customWidth="1"/>
    <col min="23" max="23" width="9" style="5" customWidth="1"/>
    <col min="24" max="24" width="7" style="5" customWidth="1"/>
    <col min="25" max="25" width="9" style="5" customWidth="1"/>
    <col min="26" max="26" width="7" style="5" customWidth="1"/>
    <col min="27" max="27" width="9" style="5" customWidth="1"/>
    <col min="28" max="28" width="7" style="5" customWidth="1"/>
    <col min="29" max="30" width="9" style="5" customWidth="1"/>
    <col min="31" max="31" width="7.28515625" style="5" customWidth="1"/>
    <col min="32" max="32" width="9" style="5" customWidth="1"/>
    <col min="33" max="33" width="7.28515625" style="5" customWidth="1"/>
    <col min="34" max="34" width="9" style="5" customWidth="1"/>
    <col min="35" max="35" width="7.28515625" style="5" customWidth="1"/>
    <col min="36" max="36" width="9" style="5" customWidth="1"/>
    <col min="37" max="37" width="7.28515625" style="5" customWidth="1"/>
    <col min="38" max="38" width="8.7109375" style="5" customWidth="1"/>
    <col min="39" max="39" width="9" style="5" customWidth="1"/>
    <col min="40" max="40" width="7.5703125" style="5" customWidth="1"/>
    <col min="41" max="41" width="9" style="5" customWidth="1"/>
    <col min="42" max="42" width="7.5703125" style="5" customWidth="1"/>
    <col min="43" max="43" width="9" style="5" customWidth="1"/>
    <col min="44" max="44" width="7.5703125" style="5" customWidth="1"/>
    <col min="45" max="45" width="9" style="5" customWidth="1"/>
    <col min="46" max="46" width="7.5703125" style="5" customWidth="1"/>
    <col min="47" max="47" width="7.7109375" style="5" customWidth="1"/>
    <col min="48" max="16384" width="9.140625" style="5"/>
  </cols>
  <sheetData>
    <row r="1" spans="1:47" s="4" customFormat="1" ht="24.75" customHeight="1" x14ac:dyDescent="0.25">
      <c r="B1" s="1" t="s">
        <v>71</v>
      </c>
      <c r="C1" s="240" t="s">
        <v>72</v>
      </c>
      <c r="D1" s="240"/>
      <c r="E1" s="240"/>
      <c r="F1" s="240"/>
      <c r="G1" s="240"/>
      <c r="H1" s="240"/>
      <c r="I1" s="240"/>
      <c r="J1" s="240"/>
      <c r="K1" s="240"/>
      <c r="L1" s="240" t="str">
        <f>C1</f>
        <v>NUMBER OF INSTITUTIONS BY MANAGEMENT</v>
      </c>
      <c r="M1" s="240"/>
      <c r="N1" s="240"/>
      <c r="O1" s="240"/>
      <c r="P1" s="240"/>
      <c r="Q1" s="240"/>
      <c r="R1" s="240"/>
      <c r="S1" s="240"/>
      <c r="T1" s="240"/>
      <c r="U1" s="240" t="s">
        <v>61</v>
      </c>
      <c r="V1" s="240"/>
      <c r="W1" s="240"/>
      <c r="X1" s="240"/>
      <c r="Y1" s="240"/>
      <c r="Z1" s="240"/>
      <c r="AA1" s="240"/>
      <c r="AB1" s="240"/>
      <c r="AC1" s="240"/>
      <c r="AD1" s="240" t="s">
        <v>60</v>
      </c>
      <c r="AE1" s="240"/>
      <c r="AF1" s="240"/>
      <c r="AG1" s="240"/>
      <c r="AH1" s="240"/>
      <c r="AI1" s="240"/>
      <c r="AJ1" s="240"/>
      <c r="AK1" s="240"/>
      <c r="AL1" s="240"/>
      <c r="AM1" s="240" t="s">
        <v>60</v>
      </c>
      <c r="AN1" s="240"/>
      <c r="AO1" s="240"/>
      <c r="AP1" s="240"/>
      <c r="AQ1" s="240"/>
      <c r="AR1" s="240"/>
      <c r="AS1" s="240"/>
      <c r="AT1" s="240"/>
      <c r="AU1" s="240"/>
    </row>
    <row r="2" spans="1:47" s="16" customFormat="1" ht="17.25" customHeight="1" x14ac:dyDescent="0.25">
      <c r="A2" s="239" t="s">
        <v>70</v>
      </c>
      <c r="B2" s="239" t="s">
        <v>68</v>
      </c>
      <c r="C2" s="239" t="s">
        <v>73</v>
      </c>
      <c r="D2" s="239"/>
      <c r="E2" s="239"/>
      <c r="F2" s="239"/>
      <c r="G2" s="239"/>
      <c r="H2" s="239"/>
      <c r="I2" s="239"/>
      <c r="J2" s="239"/>
      <c r="K2" s="239"/>
      <c r="L2" s="239" t="s">
        <v>48</v>
      </c>
      <c r="M2" s="239"/>
      <c r="N2" s="239"/>
      <c r="O2" s="239"/>
      <c r="P2" s="239"/>
      <c r="Q2" s="239"/>
      <c r="R2" s="239"/>
      <c r="S2" s="239"/>
      <c r="T2" s="239"/>
      <c r="U2" s="239" t="s">
        <v>74</v>
      </c>
      <c r="V2" s="239"/>
      <c r="W2" s="239"/>
      <c r="X2" s="239"/>
      <c r="Y2" s="239"/>
      <c r="Z2" s="239"/>
      <c r="AA2" s="239"/>
      <c r="AB2" s="239"/>
      <c r="AC2" s="239"/>
      <c r="AD2" s="239" t="s">
        <v>62</v>
      </c>
      <c r="AE2" s="239"/>
      <c r="AF2" s="239"/>
      <c r="AG2" s="239"/>
      <c r="AH2" s="239"/>
      <c r="AI2" s="239"/>
      <c r="AJ2" s="239"/>
      <c r="AK2" s="239"/>
      <c r="AL2" s="239"/>
      <c r="AM2" s="239" t="s">
        <v>75</v>
      </c>
      <c r="AN2" s="239"/>
      <c r="AO2" s="239"/>
      <c r="AP2" s="239"/>
      <c r="AQ2" s="239"/>
      <c r="AR2" s="239"/>
      <c r="AS2" s="239"/>
      <c r="AT2" s="239"/>
      <c r="AU2" s="239"/>
    </row>
    <row r="3" spans="1:47" s="17" customFormat="1" ht="34.5" customHeight="1" x14ac:dyDescent="0.25">
      <c r="A3" s="239"/>
      <c r="B3" s="239"/>
      <c r="C3" s="239" t="s">
        <v>69</v>
      </c>
      <c r="D3" s="239"/>
      <c r="E3" s="239" t="s">
        <v>63</v>
      </c>
      <c r="F3" s="239"/>
      <c r="G3" s="239" t="s">
        <v>64</v>
      </c>
      <c r="H3" s="239"/>
      <c r="I3" s="239" t="s">
        <v>65</v>
      </c>
      <c r="J3" s="239"/>
      <c r="K3" s="239" t="s">
        <v>15</v>
      </c>
      <c r="L3" s="239" t="s">
        <v>69</v>
      </c>
      <c r="M3" s="239"/>
      <c r="N3" s="239" t="s">
        <v>63</v>
      </c>
      <c r="O3" s="239"/>
      <c r="P3" s="239" t="s">
        <v>64</v>
      </c>
      <c r="Q3" s="239"/>
      <c r="R3" s="239" t="s">
        <v>65</v>
      </c>
      <c r="S3" s="239"/>
      <c r="T3" s="239" t="s">
        <v>15</v>
      </c>
      <c r="U3" s="239" t="s">
        <v>69</v>
      </c>
      <c r="V3" s="239"/>
      <c r="W3" s="239" t="s">
        <v>63</v>
      </c>
      <c r="X3" s="239"/>
      <c r="Y3" s="239" t="s">
        <v>64</v>
      </c>
      <c r="Z3" s="239"/>
      <c r="AA3" s="239" t="s">
        <v>65</v>
      </c>
      <c r="AB3" s="239"/>
      <c r="AC3" s="239" t="s">
        <v>15</v>
      </c>
      <c r="AD3" s="239" t="s">
        <v>69</v>
      </c>
      <c r="AE3" s="239"/>
      <c r="AF3" s="239" t="s">
        <v>63</v>
      </c>
      <c r="AG3" s="239"/>
      <c r="AH3" s="239" t="s">
        <v>64</v>
      </c>
      <c r="AI3" s="239"/>
      <c r="AJ3" s="239" t="s">
        <v>65</v>
      </c>
      <c r="AK3" s="239"/>
      <c r="AL3" s="239" t="s">
        <v>15</v>
      </c>
      <c r="AM3" s="239" t="s">
        <v>69</v>
      </c>
      <c r="AN3" s="239"/>
      <c r="AO3" s="239" t="s">
        <v>63</v>
      </c>
      <c r="AP3" s="239"/>
      <c r="AQ3" s="239" t="s">
        <v>64</v>
      </c>
      <c r="AR3" s="239"/>
      <c r="AS3" s="239" t="s">
        <v>65</v>
      </c>
      <c r="AT3" s="239"/>
      <c r="AU3" s="239" t="s">
        <v>15</v>
      </c>
    </row>
    <row r="4" spans="1:47" s="19" customFormat="1" ht="22.5" customHeight="1" x14ac:dyDescent="0.25">
      <c r="A4" s="239"/>
      <c r="B4" s="239"/>
      <c r="C4" s="18" t="s">
        <v>66</v>
      </c>
      <c r="D4" s="18" t="s">
        <v>67</v>
      </c>
      <c r="E4" s="18" t="s">
        <v>66</v>
      </c>
      <c r="F4" s="18" t="s">
        <v>67</v>
      </c>
      <c r="G4" s="18" t="s">
        <v>66</v>
      </c>
      <c r="H4" s="18" t="s">
        <v>67</v>
      </c>
      <c r="I4" s="18" t="s">
        <v>66</v>
      </c>
      <c r="J4" s="18" t="s">
        <v>67</v>
      </c>
      <c r="K4" s="239"/>
      <c r="L4" s="18" t="s">
        <v>66</v>
      </c>
      <c r="M4" s="18" t="s">
        <v>67</v>
      </c>
      <c r="N4" s="18" t="s">
        <v>66</v>
      </c>
      <c r="O4" s="18" t="s">
        <v>67</v>
      </c>
      <c r="P4" s="18" t="s">
        <v>66</v>
      </c>
      <c r="Q4" s="18" t="s">
        <v>67</v>
      </c>
      <c r="R4" s="18" t="s">
        <v>66</v>
      </c>
      <c r="S4" s="18" t="s">
        <v>67</v>
      </c>
      <c r="T4" s="239"/>
      <c r="U4" s="18" t="s">
        <v>66</v>
      </c>
      <c r="V4" s="18" t="s">
        <v>67</v>
      </c>
      <c r="W4" s="18" t="s">
        <v>66</v>
      </c>
      <c r="X4" s="18" t="s">
        <v>67</v>
      </c>
      <c r="Y4" s="18" t="s">
        <v>66</v>
      </c>
      <c r="Z4" s="18" t="s">
        <v>67</v>
      </c>
      <c r="AA4" s="18" t="s">
        <v>66</v>
      </c>
      <c r="AB4" s="18" t="s">
        <v>67</v>
      </c>
      <c r="AC4" s="239"/>
      <c r="AD4" s="18" t="s">
        <v>66</v>
      </c>
      <c r="AE4" s="18" t="s">
        <v>67</v>
      </c>
      <c r="AF4" s="18" t="s">
        <v>66</v>
      </c>
      <c r="AG4" s="18" t="s">
        <v>67</v>
      </c>
      <c r="AH4" s="18" t="s">
        <v>66</v>
      </c>
      <c r="AI4" s="18" t="s">
        <v>67</v>
      </c>
      <c r="AJ4" s="18" t="s">
        <v>66</v>
      </c>
      <c r="AK4" s="18" t="s">
        <v>67</v>
      </c>
      <c r="AL4" s="239"/>
      <c r="AM4" s="18" t="s">
        <v>66</v>
      </c>
      <c r="AN4" s="18" t="s">
        <v>67</v>
      </c>
      <c r="AO4" s="18" t="s">
        <v>66</v>
      </c>
      <c r="AP4" s="18" t="s">
        <v>67</v>
      </c>
      <c r="AQ4" s="18" t="s">
        <v>66</v>
      </c>
      <c r="AR4" s="18" t="s">
        <v>67</v>
      </c>
      <c r="AS4" s="18" t="s">
        <v>66</v>
      </c>
      <c r="AT4" s="18" t="s">
        <v>67</v>
      </c>
      <c r="AU4" s="239"/>
    </row>
    <row r="5" spans="1:47" s="29" customFormat="1" ht="13.5" customHeight="1" x14ac:dyDescent="0.25">
      <c r="A5" s="28">
        <v>1</v>
      </c>
      <c r="B5" s="28">
        <v>2</v>
      </c>
      <c r="C5" s="28">
        <v>3</v>
      </c>
      <c r="D5" s="28">
        <v>4</v>
      </c>
      <c r="E5" s="28">
        <v>5</v>
      </c>
      <c r="F5" s="28">
        <v>6</v>
      </c>
      <c r="G5" s="28">
        <v>7</v>
      </c>
      <c r="H5" s="28">
        <v>8</v>
      </c>
      <c r="I5" s="28">
        <v>9</v>
      </c>
      <c r="J5" s="28">
        <v>10</v>
      </c>
      <c r="K5" s="28">
        <v>11</v>
      </c>
      <c r="L5" s="28">
        <v>12</v>
      </c>
      <c r="M5" s="28">
        <v>13</v>
      </c>
      <c r="N5" s="28">
        <v>14</v>
      </c>
      <c r="O5" s="28">
        <v>15</v>
      </c>
      <c r="P5" s="28">
        <v>16</v>
      </c>
      <c r="Q5" s="28">
        <v>17</v>
      </c>
      <c r="R5" s="28">
        <v>18</v>
      </c>
      <c r="S5" s="28">
        <v>19</v>
      </c>
      <c r="T5" s="28">
        <v>20</v>
      </c>
      <c r="U5" s="28">
        <v>21</v>
      </c>
      <c r="V5" s="28">
        <v>22</v>
      </c>
      <c r="W5" s="28">
        <v>23</v>
      </c>
      <c r="X5" s="28">
        <v>24</v>
      </c>
      <c r="Y5" s="28">
        <v>25</v>
      </c>
      <c r="Z5" s="28">
        <v>26</v>
      </c>
      <c r="AA5" s="28">
        <v>27</v>
      </c>
      <c r="AB5" s="28">
        <v>28</v>
      </c>
      <c r="AC5" s="28">
        <v>29</v>
      </c>
      <c r="AD5" s="28">
        <v>30</v>
      </c>
      <c r="AE5" s="28">
        <v>31</v>
      </c>
      <c r="AF5" s="28">
        <v>32</v>
      </c>
      <c r="AG5" s="28">
        <v>33</v>
      </c>
      <c r="AH5" s="28">
        <v>34</v>
      </c>
      <c r="AI5" s="28">
        <v>35</v>
      </c>
      <c r="AJ5" s="28">
        <v>36</v>
      </c>
      <c r="AK5" s="28">
        <v>37</v>
      </c>
      <c r="AL5" s="28">
        <v>38</v>
      </c>
      <c r="AM5" s="28">
        <v>39</v>
      </c>
      <c r="AN5" s="28">
        <v>40</v>
      </c>
      <c r="AO5" s="28">
        <v>41</v>
      </c>
      <c r="AP5" s="28">
        <v>42</v>
      </c>
      <c r="AQ5" s="28">
        <v>43</v>
      </c>
      <c r="AR5" s="28">
        <v>44</v>
      </c>
      <c r="AS5" s="28">
        <v>45</v>
      </c>
      <c r="AT5" s="28">
        <v>46</v>
      </c>
      <c r="AU5" s="28">
        <v>47</v>
      </c>
    </row>
    <row r="6" spans="1:47" ht="19.5" customHeight="1" x14ac:dyDescent="0.25">
      <c r="A6" s="7">
        <v>1</v>
      </c>
      <c r="B6" s="2" t="s">
        <v>16</v>
      </c>
      <c r="C6" s="31">
        <f>InstMan!C6/'[1]Instt-Man.'!C6</f>
        <v>1.4806565064478312</v>
      </c>
      <c r="D6" s="31">
        <f>InstMan!D6/'[1]Instt-Man.'!D6</f>
        <v>1.2563844048489858</v>
      </c>
      <c r="E6" s="31" t="e">
        <f>InstMan!E6/'[1]Instt-Man.'!E6</f>
        <v>#DIV/0!</v>
      </c>
      <c r="F6" s="31" t="e">
        <f>InstMan!F6/'[1]Instt-Man.'!F6</f>
        <v>#DIV/0!</v>
      </c>
      <c r="G6" s="31">
        <f>InstMan!G6/'[1]Instt-Man.'!G6</f>
        <v>0.42884250474383301</v>
      </c>
      <c r="H6" s="31">
        <f>InstMan!H6/'[1]Instt-Man.'!H6</f>
        <v>0.36388658189813089</v>
      </c>
      <c r="I6" s="31">
        <f>InstMan!I6/'[1]Instt-Man.'!I6</f>
        <v>1.2245308310991958</v>
      </c>
      <c r="J6" s="31">
        <f>InstMan!J6/'[1]Instt-Man.'!J6</f>
        <v>1.0390535770789209</v>
      </c>
      <c r="K6" s="31">
        <f>InstMan!K6/'[1]Instt-Man.'!K6</f>
        <v>1.1785059578368469</v>
      </c>
      <c r="L6" s="31">
        <f>InstMan!L6/'[1]Instt-Man.'!L6</f>
        <v>0.98670212765957444</v>
      </c>
      <c r="M6" s="31">
        <f>InstMan!M6/'[1]Instt-Man.'!M6</f>
        <v>0.95448821605671341</v>
      </c>
      <c r="N6" s="31">
        <f>InstMan!N6/'[1]Instt-Man.'!N6</f>
        <v>1.0181048671525981</v>
      </c>
      <c r="O6" s="31">
        <f>InstMan!O6/'[1]Instt-Man.'!O6</f>
        <v>0.98486571698405634</v>
      </c>
      <c r="P6" s="31">
        <f>InstMan!P6/'[1]Instt-Man.'!P6</f>
        <v>0.98809523809523814</v>
      </c>
      <c r="Q6" s="31">
        <f>InstMan!Q6/'[1]Instt-Man.'!Q6</f>
        <v>0.9558358441373993</v>
      </c>
      <c r="R6" s="31">
        <f>InstMan!R6/'[1]Instt-Man.'!R6</f>
        <v>1.0712123396280813</v>
      </c>
      <c r="S6" s="31">
        <f>InstMan!S6/'[1]Instt-Man.'!S6</f>
        <v>1.0362393334397551</v>
      </c>
      <c r="T6" s="31">
        <f>InstMan!T6/'[1]Instt-Man.'!T6</f>
        <v>1.0337499311787701</v>
      </c>
      <c r="U6" s="31">
        <f>InstMan!U6/'[1]Instt-Man.'!U6</f>
        <v>0.97468354430379744</v>
      </c>
      <c r="V6" s="31">
        <f>InstMan!V6/'[1]Instt-Man.'!V6</f>
        <v>0.97215534627694111</v>
      </c>
      <c r="W6" s="31">
        <f>InstMan!W6/'[1]Instt-Man.'!W6</f>
        <v>0.97430626927029806</v>
      </c>
      <c r="X6" s="31">
        <f>InstMan!X6/'[1]Instt-Man.'!X6</f>
        <v>0.9717790498441381</v>
      </c>
      <c r="Y6" s="31">
        <f>InstMan!Y6/'[1]Instt-Man.'!Y6</f>
        <v>0.99526066350710896</v>
      </c>
      <c r="Z6" s="31">
        <f>InstMan!Z6/'[1]Instt-Man.'!Z6</f>
        <v>0.99267909120049569</v>
      </c>
      <c r="AA6" s="31">
        <f>InstMan!AA6/'[1]Instt-Man.'!AA6</f>
        <v>1.0477010504563458</v>
      </c>
      <c r="AB6" s="31">
        <f>InstMan!AB6/'[1]Instt-Man.'!AB6</f>
        <v>1.0449834548387948</v>
      </c>
      <c r="AC6" s="31">
        <f>InstMan!AC6/'[1]Instt-Man.'!AC6</f>
        <v>1.0026006111436188</v>
      </c>
      <c r="AD6" s="31">
        <f>InstMan!AD6/'[1]Instt-Man.'!AD6</f>
        <v>1.0029708853238266</v>
      </c>
      <c r="AE6" s="31">
        <f>InstMan!AE6/'[1]Instt-Man.'!AE6</f>
        <v>0.98943466515801137</v>
      </c>
      <c r="AF6" s="31">
        <f>InstMan!AF6/'[1]Instt-Man.'!AF6</f>
        <v>1.0036391643400404</v>
      </c>
      <c r="AG6" s="31">
        <f>InstMan!AG6/'[1]Instt-Man.'!AG6</f>
        <v>0.99009392499727</v>
      </c>
      <c r="AH6" s="31">
        <f>InstMan!AH6/'[1]Instt-Man.'!AH6</f>
        <v>0.97504621072088726</v>
      </c>
      <c r="AI6" s="31">
        <f>InstMan!AI6/'[1]Instt-Man.'!AI6</f>
        <v>0.96188686544647228</v>
      </c>
      <c r="AJ6" s="31">
        <f>InstMan!AJ6/'[1]Instt-Man.'!AJ6</f>
        <v>1.1108490566037736</v>
      </c>
      <c r="AK6" s="31">
        <f>InstMan!AK6/'[1]Instt-Man.'!AK6</f>
        <v>1.0958568991830504</v>
      </c>
      <c r="AL6" s="31">
        <f>InstMan!AL6/'[1]Instt-Man.'!AL6</f>
        <v>1.0136807619972092</v>
      </c>
      <c r="AM6" s="31" t="e">
        <f>InstMan!AM6/'[1]Instt-Man.'!AM6</f>
        <v>#DIV/0!</v>
      </c>
      <c r="AN6" s="31" t="e">
        <f>InstMan!AN6/'[1]Instt-Man.'!AN6</f>
        <v>#VALUE!</v>
      </c>
      <c r="AO6" s="31" t="e">
        <f>InstMan!AO6/'[1]Instt-Man.'!AO6</f>
        <v>#DIV/0!</v>
      </c>
      <c r="AP6" s="31" t="e">
        <f>InstMan!AP6/'[1]Instt-Man.'!AP6</f>
        <v>#VALUE!</v>
      </c>
      <c r="AQ6" s="31" t="e">
        <f>InstMan!AQ6/'[1]Instt-Man.'!AQ6</f>
        <v>#DIV/0!</v>
      </c>
      <c r="AR6" s="31" t="e">
        <f>InstMan!AR6/'[1]Instt-Man.'!AR6</f>
        <v>#VALUE!</v>
      </c>
      <c r="AS6" s="31" t="e">
        <f>InstMan!AS6/'[1]Instt-Man.'!AS6</f>
        <v>#DIV/0!</v>
      </c>
      <c r="AT6" s="31" t="e">
        <f>InstMan!AT6/'[1]Instt-Man.'!AT6</f>
        <v>#VALUE!</v>
      </c>
      <c r="AU6" s="31" t="e">
        <f>InstMan!AU6/'[1]Instt-Man.'!AU6</f>
        <v>#DIV/0!</v>
      </c>
    </row>
    <row r="7" spans="1:47" ht="19.5" customHeight="1" x14ac:dyDescent="0.25">
      <c r="A7" s="7">
        <v>2</v>
      </c>
      <c r="B7" s="2" t="s">
        <v>17</v>
      </c>
      <c r="C7" s="31">
        <f>InstMan!C7/'[1]Instt-Man.'!C7</f>
        <v>1</v>
      </c>
      <c r="D7" s="31">
        <f>InstMan!D7/'[1]Instt-Man.'!D7</f>
        <v>0.99152542372881358</v>
      </c>
      <c r="E7" s="31" t="e">
        <f>InstMan!E7/'[1]Instt-Man.'!E7</f>
        <v>#DIV/0!</v>
      </c>
      <c r="F7" s="31" t="e">
        <f>InstMan!F7/'[1]Instt-Man.'!F7</f>
        <v>#DIV/0!</v>
      </c>
      <c r="G7" s="31">
        <f>InstMan!G7/'[1]Instt-Man.'!G7</f>
        <v>0.88888888888888884</v>
      </c>
      <c r="H7" s="31">
        <f>InstMan!H7/'[1]Instt-Man.'!H7</f>
        <v>0.88135593220338981</v>
      </c>
      <c r="I7" s="31">
        <f>InstMan!I7/'[1]Instt-Man.'!I7</f>
        <v>1.3333333333333333</v>
      </c>
      <c r="J7" s="31">
        <f>InstMan!J7/'[1]Instt-Man.'!J7</f>
        <v>1.3220338983050848</v>
      </c>
      <c r="K7" s="31">
        <f>InstMan!K7/'[1]Instt-Man.'!K7</f>
        <v>1.0085470085470085</v>
      </c>
      <c r="L7" s="31">
        <f>InstMan!L7/'[1]Instt-Man.'!L7</f>
        <v>1.024</v>
      </c>
      <c r="M7" s="31">
        <f>InstMan!M7/'[1]Instt-Man.'!M7</f>
        <v>1.0186387434554973</v>
      </c>
      <c r="N7" s="31" t="e">
        <f>InstMan!N7/'[1]Instt-Man.'!N7</f>
        <v>#DIV/0!</v>
      </c>
      <c r="O7" s="31" t="e">
        <f>InstMan!O7/'[1]Instt-Man.'!O7</f>
        <v>#DIV/0!</v>
      </c>
      <c r="P7" s="31">
        <f>InstMan!P7/'[1]Instt-Man.'!P7</f>
        <v>1.0526315789473684</v>
      </c>
      <c r="Q7" s="31">
        <f>InstMan!Q7/'[1]Instt-Man.'!Q7</f>
        <v>1.0471204188481675</v>
      </c>
      <c r="R7" s="31">
        <f>InstMan!R7/'[1]Instt-Man.'!R7</f>
        <v>0.93478260869565222</v>
      </c>
      <c r="S7" s="31">
        <f>InstMan!S7/'[1]Instt-Man.'!S7</f>
        <v>0.92988845891190519</v>
      </c>
      <c r="T7" s="31">
        <f>InstMan!T7/'[1]Instt-Man.'!T7</f>
        <v>1.0052631578947369</v>
      </c>
      <c r="U7" s="31">
        <f>InstMan!U7/'[1]Instt-Man.'!U7</f>
        <v>1.0470430107526882</v>
      </c>
      <c r="V7" s="31">
        <f>InstMan!V7/'[1]Instt-Man.'!V7</f>
        <v>0.99127658952781683</v>
      </c>
      <c r="W7" s="31" t="e">
        <f>InstMan!W7/'[1]Instt-Man.'!W7</f>
        <v>#DIV/0!</v>
      </c>
      <c r="X7" s="31" t="e">
        <f>InstMan!X7/'[1]Instt-Man.'!X7</f>
        <v>#DIV/0!</v>
      </c>
      <c r="Y7" s="31">
        <f>InstMan!Y7/'[1]Instt-Man.'!Y7</f>
        <v>0.5</v>
      </c>
      <c r="Z7" s="31">
        <f>InstMan!Z7/'[1]Instt-Man.'!Z7</f>
        <v>0.47336956521739126</v>
      </c>
      <c r="AA7" s="31">
        <f>InstMan!AA7/'[1]Instt-Man.'!AA7</f>
        <v>1.1300813008130082</v>
      </c>
      <c r="AB7" s="31">
        <f>InstMan!AB7/'[1]Instt-Man.'!AB7</f>
        <v>1.0698921880523151</v>
      </c>
      <c r="AC7" s="31">
        <f>InstMan!AC7/'[1]Instt-Man.'!AC7</f>
        <v>1.0562571756601606</v>
      </c>
      <c r="AD7" s="31">
        <f>InstMan!AD7/'[1]Instt-Man.'!AD7</f>
        <v>1.0550295857988166</v>
      </c>
      <c r="AE7" s="31">
        <f>InstMan!AE7/'[1]Instt-Man.'!AE7</f>
        <v>1.0006746354743026</v>
      </c>
      <c r="AF7" s="31" t="e">
        <f>InstMan!AF7/'[1]Instt-Man.'!AF7</f>
        <v>#DIV/0!</v>
      </c>
      <c r="AG7" s="31" t="e">
        <f>InstMan!AG7/'[1]Instt-Man.'!AG7</f>
        <v>#DIV/0!</v>
      </c>
      <c r="AH7" s="31">
        <f>InstMan!AH7/'[1]Instt-Man.'!AH7</f>
        <v>1</v>
      </c>
      <c r="AI7" s="31">
        <f>InstMan!AI7/'[1]Instt-Man.'!AI7</f>
        <v>0.94848016486347253</v>
      </c>
      <c r="AJ7" s="31">
        <f>InstMan!AJ7/'[1]Instt-Man.'!AJ7</f>
        <v>1.0486111111111112</v>
      </c>
      <c r="AK7" s="31">
        <f>InstMan!AK7/'[1]Instt-Man.'!AK7</f>
        <v>0.9945868395443358</v>
      </c>
      <c r="AL7" s="31">
        <f>InstMan!AL7/'[1]Instt-Man.'!AL7</f>
        <v>1.0543183052688756</v>
      </c>
      <c r="AM7" s="31">
        <f>InstMan!AM7/'[1]Instt-Man.'!AM7</f>
        <v>0.94086021505376349</v>
      </c>
      <c r="AN7" s="31">
        <f>InstMan!AN7/'[1]Instt-Man.'!AN7</f>
        <v>0.99509526504433121</v>
      </c>
      <c r="AO7" s="31" t="e">
        <f>InstMan!AO7/'[1]Instt-Man.'!AO7</f>
        <v>#DIV/0!</v>
      </c>
      <c r="AP7" s="31" t="e">
        <f>InstMan!AP7/'[1]Instt-Man.'!AP7</f>
        <v>#DIV/0!</v>
      </c>
      <c r="AQ7" s="31" t="e">
        <f>InstMan!AQ7/'[1]Instt-Man.'!AQ7</f>
        <v>#DIV/0!</v>
      </c>
      <c r="AR7" s="31" t="e">
        <f>InstMan!AR7/'[1]Instt-Man.'!AR7</f>
        <v>#DIV/0!</v>
      </c>
      <c r="AS7" s="31">
        <f>InstMan!AS7/'[1]Instt-Man.'!AS7</f>
        <v>1.5</v>
      </c>
      <c r="AT7" s="31">
        <f>InstMan!AT7/'[1]Instt-Man.'!AT7</f>
        <v>1.5864661654135337</v>
      </c>
      <c r="AU7" s="31">
        <f>InstMan!AU7/'[1]Instt-Man.'!AU7</f>
        <v>0.9454976303317536</v>
      </c>
    </row>
    <row r="8" spans="1:47" ht="19.5" customHeight="1" x14ac:dyDescent="0.25">
      <c r="A8" s="7">
        <v>3</v>
      </c>
      <c r="B8" s="2" t="s">
        <v>49</v>
      </c>
      <c r="C8" s="31">
        <f>InstMan!C8/'[1]Instt-Man.'!C8</f>
        <v>1.018957345971564</v>
      </c>
      <c r="D8" s="31">
        <f>InstMan!D8/'[1]Instt-Man.'!D8</f>
        <v>0.80592833562043209</v>
      </c>
      <c r="E8" s="31">
        <f>InstMan!E8/'[1]Instt-Man.'!E8</f>
        <v>0.7857142857142857</v>
      </c>
      <c r="F8" s="31">
        <f>InstMan!F8/'[1]Instt-Man.'!F8</f>
        <v>0.62144839434386145</v>
      </c>
      <c r="G8" s="31">
        <f>InstMan!G8/'[1]Instt-Man.'!G8</f>
        <v>2.8029197080291972</v>
      </c>
      <c r="H8" s="31">
        <f>InstMan!H8/'[1]Instt-Man.'!H8</f>
        <v>2.2169253934921027</v>
      </c>
      <c r="I8" s="31">
        <f>InstMan!I8/'[1]Instt-Man.'!I8</f>
        <v>0.57746478873239437</v>
      </c>
      <c r="J8" s="31">
        <f>InstMan!J8/'[1]Instt-Man.'!J8</f>
        <v>0.45673672004273558</v>
      </c>
      <c r="K8" s="31">
        <f>InstMan!K8/'[1]Instt-Man.'!K8</f>
        <v>1.264327485380117</v>
      </c>
      <c r="L8" s="31">
        <f>InstMan!L8/'[1]Instt-Man.'!L8</f>
        <v>0.88304862023653086</v>
      </c>
      <c r="M8" s="31">
        <f>InstMan!M8/'[1]Instt-Man.'!M8</f>
        <v>0.89593513786128876</v>
      </c>
      <c r="N8" s="31">
        <f>InstMan!N8/'[1]Instt-Man.'!N8</f>
        <v>1</v>
      </c>
      <c r="O8" s="31">
        <f>InstMan!O8/'[1]Instt-Man.'!O8</f>
        <v>1.0145932141554177</v>
      </c>
      <c r="P8" s="31">
        <f>InstMan!P8/'[1]Instt-Man.'!P8</f>
        <v>1.0660676532769555</v>
      </c>
      <c r="Q8" s="31">
        <f>InstMan!Q8/'[1]Instt-Man.'!Q8</f>
        <v>1.0816250068453899</v>
      </c>
      <c r="R8" s="31">
        <f>InstMan!R8/'[1]Instt-Man.'!R8</f>
        <v>1.054818744473917</v>
      </c>
      <c r="S8" s="31">
        <f>InstMan!S8/'[1]Instt-Man.'!S8</f>
        <v>1.0702119403071737</v>
      </c>
      <c r="T8" s="31">
        <f>InstMan!T8/'[1]Instt-Man.'!T8</f>
        <v>0.98561668464581087</v>
      </c>
      <c r="U8" s="31">
        <f>InstMan!U8/'[1]Instt-Man.'!U8</f>
        <v>1</v>
      </c>
      <c r="V8" s="31">
        <f>InstMan!V8/'[1]Instt-Man.'!V8</f>
        <v>1</v>
      </c>
      <c r="W8" s="31">
        <f>InstMan!W8/'[1]Instt-Man.'!W8</f>
        <v>1</v>
      </c>
      <c r="X8" s="31">
        <f>InstMan!X8/'[1]Instt-Man.'!X8</f>
        <v>1</v>
      </c>
      <c r="Y8" s="31">
        <f>InstMan!Y8/'[1]Instt-Man.'!Y8</f>
        <v>1</v>
      </c>
      <c r="Z8" s="31">
        <f>InstMan!Z8/'[1]Instt-Man.'!Z8</f>
        <v>1</v>
      </c>
      <c r="AA8" s="31">
        <f>InstMan!AA8/'[1]Instt-Man.'!AA8</f>
        <v>1</v>
      </c>
      <c r="AB8" s="31">
        <f>InstMan!AB8/'[1]Instt-Man.'!AB8</f>
        <v>1</v>
      </c>
      <c r="AC8" s="31">
        <f>InstMan!AC8/'[1]Instt-Man.'!AC8</f>
        <v>1</v>
      </c>
      <c r="AD8" s="31">
        <f>InstMan!AD8/'[1]Instt-Man.'!AD8</f>
        <v>1</v>
      </c>
      <c r="AE8" s="31">
        <f>InstMan!AE8/'[1]Instt-Man.'!AE8</f>
        <v>1</v>
      </c>
      <c r="AF8" s="31">
        <f>InstMan!AF8/'[1]Instt-Man.'!AF8</f>
        <v>1</v>
      </c>
      <c r="AG8" s="31">
        <f>InstMan!AG8/'[1]Instt-Man.'!AG8</f>
        <v>1</v>
      </c>
      <c r="AH8" s="31" t="e">
        <f>InstMan!AH8/'[1]Instt-Man.'!AH8</f>
        <v>#DIV/0!</v>
      </c>
      <c r="AI8" s="31" t="e">
        <f>InstMan!AI8/'[1]Instt-Man.'!AI8</f>
        <v>#DIV/0!</v>
      </c>
      <c r="AJ8" s="31">
        <f>InstMan!AJ8/'[1]Instt-Man.'!AJ8</f>
        <v>1</v>
      </c>
      <c r="AK8" s="31">
        <f>InstMan!AK8/'[1]Instt-Man.'!AK8</f>
        <v>1</v>
      </c>
      <c r="AL8" s="31">
        <f>InstMan!AL8/'[1]Instt-Man.'!AL8</f>
        <v>1</v>
      </c>
      <c r="AM8" s="31" t="e">
        <f>InstMan!AM8/'[1]Instt-Man.'!AM8</f>
        <v>#DIV/0!</v>
      </c>
      <c r="AN8" s="31" t="e">
        <f>InstMan!AN8/'[1]Instt-Man.'!AN8</f>
        <v>#VALUE!</v>
      </c>
      <c r="AO8" s="31" t="e">
        <f>InstMan!AO8/'[1]Instt-Man.'!AO8</f>
        <v>#DIV/0!</v>
      </c>
      <c r="AP8" s="31" t="e">
        <f>InstMan!AP8/'[1]Instt-Man.'!AP8</f>
        <v>#VALUE!</v>
      </c>
      <c r="AQ8" s="31" t="e">
        <f>InstMan!AQ8/'[1]Instt-Man.'!AQ8</f>
        <v>#DIV/0!</v>
      </c>
      <c r="AR8" s="31" t="e">
        <f>InstMan!AR8/'[1]Instt-Man.'!AR8</f>
        <v>#VALUE!</v>
      </c>
      <c r="AS8" s="31" t="e">
        <f>InstMan!AS8/'[1]Instt-Man.'!AS8</f>
        <v>#DIV/0!</v>
      </c>
      <c r="AT8" s="31" t="e">
        <f>InstMan!AT8/'[1]Instt-Man.'!AT8</f>
        <v>#VALUE!</v>
      </c>
      <c r="AU8" s="31" t="e">
        <f>InstMan!AU8/'[1]Instt-Man.'!AU8</f>
        <v>#DIV/0!</v>
      </c>
    </row>
    <row r="9" spans="1:47" ht="19.5" customHeight="1" x14ac:dyDescent="0.25">
      <c r="A9" s="7">
        <v>4</v>
      </c>
      <c r="B9" s="3" t="s">
        <v>50</v>
      </c>
      <c r="C9" s="31">
        <f>InstMan!C9/'[1]Instt-Man.'!C9</f>
        <v>1.201775147928994</v>
      </c>
      <c r="D9" s="31">
        <f>InstMan!D9/'[1]Instt-Man.'!D9</f>
        <v>0.99578752672330273</v>
      </c>
      <c r="E9" s="31">
        <f>InstMan!E9/'[1]Instt-Man.'!E9</f>
        <v>0</v>
      </c>
      <c r="F9" s="31">
        <f>InstMan!F9/'[1]Instt-Man.'!F9</f>
        <v>0</v>
      </c>
      <c r="G9" s="31">
        <f>InstMan!G9/'[1]Instt-Man.'!G9</f>
        <v>4.65625</v>
      </c>
      <c r="H9" s="31">
        <f>InstMan!H9/'[1]Instt-Man.'!H9</f>
        <v>3.858155728461885</v>
      </c>
      <c r="I9" s="31">
        <f>InstMan!I9/'[1]Instt-Man.'!I9</f>
        <v>0.32743362831858408</v>
      </c>
      <c r="J9" s="31">
        <f>InstMan!J9/'[1]Instt-Man.'!J9</f>
        <v>0.27131058873308028</v>
      </c>
      <c r="K9" s="31">
        <f>InstMan!K9/'[1]Instt-Man.'!K9</f>
        <v>1.2068590092542189</v>
      </c>
      <c r="L9" s="31">
        <f>InstMan!L9/'[1]Instt-Man.'!L9</f>
        <v>0.88368983957219249</v>
      </c>
      <c r="M9" s="31">
        <f>InstMan!M9/'[1]Instt-Man.'!M9</f>
        <v>0.92737179577151785</v>
      </c>
      <c r="N9" s="31">
        <f>InstMan!N9/'[1]Instt-Man.'!N9</f>
        <v>0</v>
      </c>
      <c r="O9" s="31">
        <f>InstMan!O9/'[1]Instt-Man.'!O9</f>
        <v>0</v>
      </c>
      <c r="P9" s="31">
        <f>InstMan!P9/'[1]Instt-Man.'!P9</f>
        <v>2.3229166666666665</v>
      </c>
      <c r="Q9" s="31">
        <f>InstMan!Q9/'[1]Instt-Man.'!Q9</f>
        <v>2.4377415062700494</v>
      </c>
      <c r="R9" s="31">
        <f>InstMan!R9/'[1]Instt-Man.'!R9</f>
        <v>1.4814814814814814</v>
      </c>
      <c r="S9" s="31">
        <f>InstMan!S9/'[1]Instt-Man.'!S9</f>
        <v>1.5547130682738732</v>
      </c>
      <c r="T9" s="31">
        <f>InstMan!T9/'[1]Instt-Man.'!T9</f>
        <v>0.95289704043351398</v>
      </c>
      <c r="U9" s="31">
        <f>InstMan!U9/'[1]Instt-Man.'!U9</f>
        <v>1.2372444011684518</v>
      </c>
      <c r="V9" s="31">
        <f>InstMan!V9/'[1]Instt-Man.'!V9</f>
        <v>1.0007429603541751</v>
      </c>
      <c r="W9" s="31" t="e">
        <f>InstMan!W9/'[1]Instt-Man.'!W9</f>
        <v>#DIV/0!</v>
      </c>
      <c r="X9" s="31" t="e">
        <f>InstMan!X9/'[1]Instt-Man.'!X9</f>
        <v>#DIV/0!</v>
      </c>
      <c r="Y9" s="31">
        <f>InstMan!Y9/'[1]Instt-Man.'!Y9</f>
        <v>1.0169491525423728</v>
      </c>
      <c r="Z9" s="31">
        <f>InstMan!Z9/'[1]Instt-Man.'!Z9</f>
        <v>0.82255753550697419</v>
      </c>
      <c r="AA9" s="31">
        <f>InstMan!AA9/'[1]Instt-Man.'!AA9</f>
        <v>1.4210526315789473</v>
      </c>
      <c r="AB9" s="31">
        <f>InstMan!AB9/'[1]Instt-Man.'!AB9</f>
        <v>1.1494159246163245</v>
      </c>
      <c r="AC9" s="31">
        <f>InstMan!AC9/'[1]Instt-Man.'!AC9</f>
        <v>1.2363258600695786</v>
      </c>
      <c r="AD9" s="31">
        <f>InstMan!AD9/'[1]Instt-Man.'!AD9</f>
        <v>0.97902017291066279</v>
      </c>
      <c r="AE9" s="31">
        <f>InstMan!AE9/'[1]Instt-Man.'!AE9</f>
        <v>0.9990729197402991</v>
      </c>
      <c r="AF9" s="31" t="e">
        <f>InstMan!AF9/'[1]Instt-Man.'!AF9</f>
        <v>#DIV/0!</v>
      </c>
      <c r="AG9" s="31" t="e">
        <f>InstMan!AG9/'[1]Instt-Man.'!AG9</f>
        <v>#DIV/0!</v>
      </c>
      <c r="AH9" s="31">
        <f>InstMan!AH9/'[1]Instt-Man.'!AH9</f>
        <v>1</v>
      </c>
      <c r="AI9" s="31">
        <f>InstMan!AI9/'[1]Instt-Man.'!AI9</f>
        <v>1.0204824654123505</v>
      </c>
      <c r="AJ9" s="31">
        <f>InstMan!AJ9/'[1]Instt-Man.'!AJ9</f>
        <v>1.8085106382978724</v>
      </c>
      <c r="AK9" s="31">
        <f>InstMan!AK9/'[1]Instt-Man.'!AK9</f>
        <v>1.8455533948946765</v>
      </c>
      <c r="AL9" s="31">
        <f>InstMan!AL9/'[1]Instt-Man.'!AL9</f>
        <v>0.97992864541374147</v>
      </c>
      <c r="AM9" s="31">
        <f>InstMan!AM9/'[1]Instt-Man.'!AM9</f>
        <v>1</v>
      </c>
      <c r="AN9" s="31">
        <f>InstMan!AN9/'[1]Instt-Man.'!AN9</f>
        <v>1</v>
      </c>
      <c r="AO9" s="31" t="e">
        <f>InstMan!AO9/'[1]Instt-Man.'!AO9</f>
        <v>#DIV/0!</v>
      </c>
      <c r="AP9" s="31" t="e">
        <f>InstMan!AP9/'[1]Instt-Man.'!AP9</f>
        <v>#DIV/0!</v>
      </c>
      <c r="AQ9" s="31" t="e">
        <f>InstMan!AQ9/'[1]Instt-Man.'!AQ9</f>
        <v>#DIV/0!</v>
      </c>
      <c r="AR9" s="31" t="e">
        <f>InstMan!AR9/'[1]Instt-Man.'!AR9</f>
        <v>#DIV/0!</v>
      </c>
      <c r="AS9" s="31" t="e">
        <f>InstMan!AS9/'[1]Instt-Man.'!AS9</f>
        <v>#DIV/0!</v>
      </c>
      <c r="AT9" s="31" t="e">
        <f>InstMan!AT9/'[1]Instt-Man.'!AT9</f>
        <v>#DIV/0!</v>
      </c>
      <c r="AU9" s="31">
        <f>InstMan!AU9/'[1]Instt-Man.'!AU9</f>
        <v>1</v>
      </c>
    </row>
    <row r="10" spans="1:47" ht="19.5" customHeight="1" x14ac:dyDescent="0.25">
      <c r="A10" s="7">
        <v>5</v>
      </c>
      <c r="B10" s="3" t="s">
        <v>19</v>
      </c>
      <c r="C10" s="31">
        <f>InstMan!C10/'[1]Instt-Man.'!C10</f>
        <v>1.0517928286852589</v>
      </c>
      <c r="D10" s="31">
        <f>InstMan!D10/'[1]Instt-Man.'!D10</f>
        <v>0.95597033089506933</v>
      </c>
      <c r="E10" s="31">
        <f>InstMan!E10/'[1]Instt-Man.'!E10</f>
        <v>1.0833333333333333</v>
      </c>
      <c r="F10" s="31">
        <f>InstMan!F10/'[1]Instt-Man.'!F10</f>
        <v>0.98463737048946043</v>
      </c>
      <c r="G10" s="31">
        <f>InstMan!G10/'[1]Instt-Man.'!G10</f>
        <v>1.0315789473684212</v>
      </c>
      <c r="H10" s="31">
        <f>InstMan!H10/'[1]Instt-Man.'!H10</f>
        <v>0.93759801432842582</v>
      </c>
      <c r="I10" s="31">
        <f>InstMan!I10/'[1]Instt-Man.'!I10</f>
        <v>1.1871599564744286</v>
      </c>
      <c r="J10" s="31">
        <f>InstMan!J10/'[1]Instt-Man.'!J10</f>
        <v>1.0790049765169514</v>
      </c>
      <c r="K10" s="31">
        <f>InstMan!K10/'[1]Instt-Man.'!K10</f>
        <v>1.1002358490566038</v>
      </c>
      <c r="L10" s="31">
        <f>InstMan!L10/'[1]Instt-Man.'!L10</f>
        <v>1.0225505443234837</v>
      </c>
      <c r="M10" s="31">
        <f>InstMan!M10/'[1]Instt-Man.'!M10</f>
        <v>1.0603481248184374</v>
      </c>
      <c r="N10" s="31">
        <f>InstMan!N10/'[1]Instt-Man.'!N10</f>
        <v>0.33333333333333331</v>
      </c>
      <c r="O10" s="31">
        <f>InstMan!O10/'[1]Instt-Man.'!O10</f>
        <v>0.3456546738951865</v>
      </c>
      <c r="P10" s="31">
        <f>InstMan!P10/'[1]Instt-Man.'!P10</f>
        <v>1.0769230769230769</v>
      </c>
      <c r="Q10" s="31">
        <f>InstMan!Q10/'[1]Instt-Man.'!Q10</f>
        <v>1.1167304848921409</v>
      </c>
      <c r="R10" s="31">
        <f>InstMan!R10/'[1]Instt-Man.'!R10</f>
        <v>0.87157107231920194</v>
      </c>
      <c r="S10" s="31">
        <f>InstMan!S10/'[1]Instt-Man.'!S10</f>
        <v>0.90378784433691517</v>
      </c>
      <c r="T10" s="31">
        <f>InstMan!T10/'[1]Instt-Man.'!T10</f>
        <v>0.96435361216730042</v>
      </c>
      <c r="U10" s="31">
        <f>InstMan!U10/'[1]Instt-Man.'!U10</f>
        <v>1.0284138776135405</v>
      </c>
      <c r="V10" s="31">
        <f>InstMan!V10/'[1]Instt-Man.'!V10</f>
        <v>1.0057712425240379</v>
      </c>
      <c r="W10" s="31" t="e">
        <f>InstMan!W10/'[1]Instt-Man.'!W10</f>
        <v>#DIV/0!</v>
      </c>
      <c r="X10" s="31" t="e">
        <f>InstMan!X10/'[1]Instt-Man.'!X10</f>
        <v>#DIV/0!</v>
      </c>
      <c r="Y10" s="31">
        <f>InstMan!Y10/'[1]Instt-Man.'!Y10</f>
        <v>1.0096153846153846</v>
      </c>
      <c r="Z10" s="31">
        <f>InstMan!Z10/'[1]Instt-Man.'!Z10</f>
        <v>0.98738663680069938</v>
      </c>
      <c r="AA10" s="31">
        <f>InstMan!AA10/'[1]Instt-Man.'!AA10</f>
        <v>0.98439073514602216</v>
      </c>
      <c r="AB10" s="31">
        <f>InstMan!AB10/'[1]Instt-Man.'!AB10</f>
        <v>0.96271735958527882</v>
      </c>
      <c r="AC10" s="31">
        <f>InstMan!AC10/'[1]Instt-Man.'!AC10</f>
        <v>1.0225127087872186</v>
      </c>
      <c r="AD10" s="31">
        <f>InstMan!AD10/'[1]Instt-Man.'!AD10</f>
        <v>1.0058767714486854</v>
      </c>
      <c r="AE10" s="31">
        <f>InstMan!AE10/'[1]Instt-Man.'!AE10</f>
        <v>1.0078728981709568</v>
      </c>
      <c r="AF10" s="31" t="e">
        <f>InstMan!AF10/'[1]Instt-Man.'!AF10</f>
        <v>#DIV/0!</v>
      </c>
      <c r="AG10" s="31" t="e">
        <f>InstMan!AG10/'[1]Instt-Man.'!AG10</f>
        <v>#DIV/0!</v>
      </c>
      <c r="AH10" s="31">
        <f>InstMan!AH10/'[1]Instt-Man.'!AH10</f>
        <v>1.0038022813688212</v>
      </c>
      <c r="AI10" s="31">
        <f>InstMan!AI10/'[1]Instt-Man.'!AI10</f>
        <v>1.0057942913392193</v>
      </c>
      <c r="AJ10" s="31">
        <f>InstMan!AJ10/'[1]Instt-Man.'!AJ10</f>
        <v>0.89087136929460586</v>
      </c>
      <c r="AK10" s="31">
        <f>InstMan!AK10/'[1]Instt-Man.'!AK10</f>
        <v>0.89263927188151448</v>
      </c>
      <c r="AL10" s="31">
        <f>InstMan!AL10/'[1]Instt-Man.'!AL10</f>
        <v>0.9980194658216387</v>
      </c>
      <c r="AM10" s="31">
        <f>InstMan!AM10/'[1]Instt-Man.'!AM10</f>
        <v>0.97014925373134331</v>
      </c>
      <c r="AN10" s="31">
        <f>InstMan!AN10/'[1]Instt-Man.'!AN10</f>
        <v>0.96513000408158744</v>
      </c>
      <c r="AO10" s="31">
        <f>InstMan!AO10/'[1]Instt-Man.'!AO10</f>
        <v>1</v>
      </c>
      <c r="AP10" s="31">
        <f>InstMan!AP10/'[1]Instt-Man.'!AP10</f>
        <v>0.99482631189948278</v>
      </c>
      <c r="AQ10" s="31">
        <f>InstMan!AQ10/'[1]Instt-Man.'!AQ10</f>
        <v>1</v>
      </c>
      <c r="AR10" s="31">
        <f>InstMan!AR10/'[1]Instt-Man.'!AR10</f>
        <v>0.99482631189948267</v>
      </c>
      <c r="AS10" s="31">
        <f>InstMan!AS10/'[1]Instt-Man.'!AS10</f>
        <v>1.0339673913043479</v>
      </c>
      <c r="AT10" s="31">
        <f>InstMan!AT10/'[1]Instt-Man.'!AT10</f>
        <v>1.0286179665156336</v>
      </c>
      <c r="AU10" s="31">
        <f>InstMan!AU10/'[1]Instt-Man.'!AU10</f>
        <v>1.0052005943536404</v>
      </c>
    </row>
    <row r="11" spans="1:47" ht="19.5" customHeight="1" x14ac:dyDescent="0.25">
      <c r="A11" s="7">
        <v>6</v>
      </c>
      <c r="B11" s="2" t="s">
        <v>20</v>
      </c>
      <c r="C11" s="31">
        <f>InstMan!C11/'[1]Instt-Man.'!C11</f>
        <v>1</v>
      </c>
      <c r="D11" s="31">
        <f>InstMan!D11/'[1]Instt-Man.'!D11</f>
        <v>1</v>
      </c>
      <c r="E11" s="31" t="e">
        <f>InstMan!E11/'[1]Instt-Man.'!E11</f>
        <v>#DIV/0!</v>
      </c>
      <c r="F11" s="31" t="e">
        <f>InstMan!F11/'[1]Instt-Man.'!F11</f>
        <v>#DIV/0!</v>
      </c>
      <c r="G11" s="31">
        <f>InstMan!G11/'[1]Instt-Man.'!G11</f>
        <v>1</v>
      </c>
      <c r="H11" s="31">
        <f>InstMan!H11/'[1]Instt-Man.'!H11</f>
        <v>1</v>
      </c>
      <c r="I11" s="31" t="e">
        <f>InstMan!I11/'[1]Instt-Man.'!I11</f>
        <v>#DIV/0!</v>
      </c>
      <c r="J11" s="31" t="e">
        <f>InstMan!J11/'[1]Instt-Man.'!J11</f>
        <v>#DIV/0!</v>
      </c>
      <c r="K11" s="31">
        <f>InstMan!K11/'[1]Instt-Man.'!K11</f>
        <v>1</v>
      </c>
      <c r="L11" s="31">
        <f>InstMan!L11/'[1]Instt-Man.'!L11</f>
        <v>1</v>
      </c>
      <c r="M11" s="31">
        <f>InstMan!M11/'[1]Instt-Man.'!M11</f>
        <v>0.99470899470899465</v>
      </c>
      <c r="N11" s="31" t="e">
        <f>InstMan!N11/'[1]Instt-Man.'!N11</f>
        <v>#DIV/0!</v>
      </c>
      <c r="O11" s="31" t="e">
        <f>InstMan!O11/'[1]Instt-Man.'!O11</f>
        <v>#DIV/0!</v>
      </c>
      <c r="P11" s="31">
        <f>InstMan!P11/'[1]Instt-Man.'!P11</f>
        <v>0.99649122807017543</v>
      </c>
      <c r="Q11" s="31">
        <f>InstMan!Q11/'[1]Instt-Man.'!Q11</f>
        <v>0.9912187877100157</v>
      </c>
      <c r="R11" s="31">
        <f>InstMan!R11/'[1]Instt-Man.'!R11</f>
        <v>1.3</v>
      </c>
      <c r="S11" s="31">
        <f>InstMan!S11/'[1]Instt-Man.'!S11</f>
        <v>1.2931216931216931</v>
      </c>
      <c r="T11" s="31">
        <f>InstMan!T11/'[1]Instt-Man.'!T11</f>
        <v>1.0053191489361701</v>
      </c>
      <c r="U11" s="31">
        <f>InstMan!U11/'[1]Instt-Man.'!U11</f>
        <v>0.96350364963503654</v>
      </c>
      <c r="V11" s="31">
        <f>InstMan!V11/'[1]Instt-Man.'!V11</f>
        <v>0.9767023297670232</v>
      </c>
      <c r="W11" s="31" t="e">
        <f>InstMan!W11/'[1]Instt-Man.'!W11</f>
        <v>#DIV/0!</v>
      </c>
      <c r="X11" s="31" t="e">
        <f>InstMan!X11/'[1]Instt-Man.'!X11</f>
        <v>#DIV/0!</v>
      </c>
      <c r="Y11" s="31">
        <f>InstMan!Y11/'[1]Instt-Man.'!Y11</f>
        <v>0.97288135593220337</v>
      </c>
      <c r="Z11" s="31">
        <f>InstMan!Z11/'[1]Instt-Man.'!Z11</f>
        <v>0.98620849779428843</v>
      </c>
      <c r="AA11" s="31">
        <f>InstMan!AA11/'[1]Instt-Man.'!AA11</f>
        <v>1.5833333333333333</v>
      </c>
      <c r="AB11" s="31">
        <f>InstMan!AB11/'[1]Instt-Man.'!AB11</f>
        <v>1.6050228310502284</v>
      </c>
      <c r="AC11" s="31">
        <f>InstMan!AC11/'[1]Instt-Man.'!AC11</f>
        <v>0.98648648648648651</v>
      </c>
      <c r="AD11" s="31">
        <f>InstMan!AD11/'[1]Instt-Man.'!AD11</f>
        <v>1</v>
      </c>
      <c r="AE11" s="31">
        <f>InstMan!AE11/'[1]Instt-Man.'!AE11</f>
        <v>0.99840510366826163</v>
      </c>
      <c r="AF11" s="31" t="e">
        <f>InstMan!AF11/'[1]Instt-Man.'!AF11</f>
        <v>#DIV/0!</v>
      </c>
      <c r="AG11" s="31" t="e">
        <f>InstMan!AG11/'[1]Instt-Man.'!AG11</f>
        <v>#DIV/0!</v>
      </c>
      <c r="AH11" s="31">
        <f>InstMan!AH11/'[1]Instt-Man.'!AH11</f>
        <v>1</v>
      </c>
      <c r="AI11" s="31">
        <f>InstMan!AI11/'[1]Instt-Man.'!AI11</f>
        <v>0.99840510366826141</v>
      </c>
      <c r="AJ11" s="31">
        <f>InstMan!AJ11/'[1]Instt-Man.'!AJ11</f>
        <v>1.0144927536231885</v>
      </c>
      <c r="AK11" s="31">
        <f>InstMan!AK11/'[1]Instt-Man.'!AK11</f>
        <v>1.0128747428518594</v>
      </c>
      <c r="AL11" s="31">
        <f>InstMan!AL11/'[1]Instt-Man.'!AL11</f>
        <v>1.0015974440894568</v>
      </c>
      <c r="AM11" s="31" t="e">
        <f>InstMan!AM11/'[1]Instt-Man.'!AM11</f>
        <v>#DIV/0!</v>
      </c>
      <c r="AN11" s="31" t="e">
        <f>InstMan!AN11/'[1]Instt-Man.'!AN11</f>
        <v>#VALUE!</v>
      </c>
      <c r="AO11" s="31" t="e">
        <f>InstMan!AO11/'[1]Instt-Man.'!AO11</f>
        <v>#DIV/0!</v>
      </c>
      <c r="AP11" s="31" t="e">
        <f>InstMan!AP11/'[1]Instt-Man.'!AP11</f>
        <v>#VALUE!</v>
      </c>
      <c r="AQ11" s="31" t="e">
        <f>InstMan!AQ11/'[1]Instt-Man.'!AQ11</f>
        <v>#DIV/0!</v>
      </c>
      <c r="AR11" s="31" t="e">
        <f>InstMan!AR11/'[1]Instt-Man.'!AR11</f>
        <v>#VALUE!</v>
      </c>
      <c r="AS11" s="31" t="e">
        <f>InstMan!AS11/'[1]Instt-Man.'!AS11</f>
        <v>#DIV/0!</v>
      </c>
      <c r="AT11" s="31" t="e">
        <f>InstMan!AT11/'[1]Instt-Man.'!AT11</f>
        <v>#VALUE!</v>
      </c>
      <c r="AU11" s="31" t="e">
        <f>InstMan!AU11/'[1]Instt-Man.'!AU11</f>
        <v>#DIV/0!</v>
      </c>
    </row>
    <row r="12" spans="1:47" ht="19.5" customHeight="1" x14ac:dyDescent="0.25">
      <c r="A12" s="7">
        <v>7</v>
      </c>
      <c r="B12" s="2" t="s">
        <v>21</v>
      </c>
      <c r="C12" s="31">
        <f>InstMan!C12/'[1]Instt-Man.'!C12</f>
        <v>0.94190871369294604</v>
      </c>
      <c r="D12" s="31">
        <f>InstMan!D12/'[1]Instt-Man.'!D12</f>
        <v>0.92425615877898026</v>
      </c>
      <c r="E12" s="31">
        <f>InstMan!E12/'[1]Instt-Man.'!E12</f>
        <v>0.89156626506024095</v>
      </c>
      <c r="F12" s="31">
        <f>InstMan!F12/'[1]Instt-Man.'!F12</f>
        <v>0.87485719100176929</v>
      </c>
      <c r="G12" s="31">
        <f>InstMan!G12/'[1]Instt-Man.'!G12</f>
        <v>0.99785752544188533</v>
      </c>
      <c r="H12" s="31">
        <f>InstMan!H12/'[1]Instt-Man.'!H12</f>
        <v>0.97915641937066689</v>
      </c>
      <c r="I12" s="31">
        <f>InstMan!I12/'[1]Instt-Man.'!I12</f>
        <v>1.0713743356112377</v>
      </c>
      <c r="J12" s="31">
        <f>InstMan!J12/'[1]Instt-Man.'!J12</f>
        <v>1.0512954319788035</v>
      </c>
      <c r="K12" s="31">
        <f>InstMan!K12/'[1]Instt-Man.'!K12</f>
        <v>1.0190992018244014</v>
      </c>
      <c r="L12" s="31">
        <f>InstMan!L12/'[1]Instt-Man.'!L12</f>
        <v>1.1329479768786128</v>
      </c>
      <c r="M12" s="31">
        <f>InstMan!M12/'[1]Instt-Man.'!M12</f>
        <v>1.0465627267672748</v>
      </c>
      <c r="N12" s="31">
        <f>InstMan!N12/'[1]Instt-Man.'!N12</f>
        <v>0.92485549132947975</v>
      </c>
      <c r="O12" s="31">
        <f>InstMan!O12/'[1]Instt-Man.'!O12</f>
        <v>0.85433691981002036</v>
      </c>
      <c r="P12" s="31">
        <f>InstMan!P12/'[1]Instt-Man.'!P12</f>
        <v>1.091971240263631</v>
      </c>
      <c r="Q12" s="31">
        <f>InstMan!Q12/'[1]Instt-Man.'!Q12</f>
        <v>1.0087103927846046</v>
      </c>
      <c r="R12" s="31">
        <f>InstMan!R12/'[1]Instt-Man.'!R12</f>
        <v>1.0713547052740435</v>
      </c>
      <c r="S12" s="31">
        <f>InstMan!S12/'[1]Instt-Man.'!S12</f>
        <v>0.98966583159068222</v>
      </c>
      <c r="T12" s="31">
        <f>InstMan!T12/'[1]Instt-Man.'!T12</f>
        <v>1.0825418753237783</v>
      </c>
      <c r="U12" s="31" t="e">
        <f>InstMan!U12/'[1]Instt-Man.'!U12</f>
        <v>#DIV/0!</v>
      </c>
      <c r="V12" s="31" t="e">
        <f>InstMan!V12/'[1]Instt-Man.'!V12</f>
        <v>#DIV/0!</v>
      </c>
      <c r="W12" s="31">
        <f>InstMan!W12/'[1]Instt-Man.'!W12</f>
        <v>1.8455820239905389</v>
      </c>
      <c r="X12" s="31">
        <f>InstMan!X12/'[1]Instt-Man.'!X12</f>
        <v>1.0670174776735903</v>
      </c>
      <c r="Y12" s="31">
        <f>InstMan!Y12/'[1]Instt-Man.'!Y12</f>
        <v>1.4182175820850356</v>
      </c>
      <c r="Z12" s="31">
        <f>InstMan!Z12/'[1]Instt-Man.'!Z12</f>
        <v>0.81993806157513283</v>
      </c>
      <c r="AA12" s="31" t="e">
        <f>InstMan!AA12/'[1]Instt-Man.'!AA12</f>
        <v>#DIV/0!</v>
      </c>
      <c r="AB12" s="31" t="e">
        <f>InstMan!AB12/'[1]Instt-Man.'!AB12</f>
        <v>#DIV/0!</v>
      </c>
      <c r="AC12" s="31">
        <f>InstMan!AC12/'[1]Instt-Man.'!AC12</f>
        <v>1.7296642863005829</v>
      </c>
      <c r="AD12" s="31" t="e">
        <f>InstMan!AD12/'[1]Instt-Man.'!AD12</f>
        <v>#DIV/0!</v>
      </c>
      <c r="AE12" s="31" t="e">
        <f>InstMan!AE12/'[1]Instt-Man.'!AE12</f>
        <v>#VALUE!</v>
      </c>
      <c r="AF12" s="31">
        <f>InstMan!AF12/'[1]Instt-Man.'!AF12</f>
        <v>0</v>
      </c>
      <c r="AG12" s="31" t="e">
        <f>InstMan!AG12/'[1]Instt-Man.'!AG12</f>
        <v>#VALUE!</v>
      </c>
      <c r="AH12" s="31">
        <f>InstMan!AH12/'[1]Instt-Man.'!AH12</f>
        <v>0</v>
      </c>
      <c r="AI12" s="31" t="e">
        <f>InstMan!AI12/'[1]Instt-Man.'!AI12</f>
        <v>#VALUE!</v>
      </c>
      <c r="AJ12" s="31" t="e">
        <f>InstMan!AJ12/'[1]Instt-Man.'!AJ12</f>
        <v>#DIV/0!</v>
      </c>
      <c r="AK12" s="31" t="e">
        <f>InstMan!AK12/'[1]Instt-Man.'!AK12</f>
        <v>#VALUE!</v>
      </c>
      <c r="AL12" s="31">
        <f>InstMan!AL12/'[1]Instt-Man.'!AL12</f>
        <v>0</v>
      </c>
      <c r="AM12" s="31" t="e">
        <f>InstMan!AM12/'[1]Instt-Man.'!AM12</f>
        <v>#DIV/0!</v>
      </c>
      <c r="AN12" s="31" t="e">
        <f>InstMan!AN12/'[1]Instt-Man.'!AN12</f>
        <v>#VALUE!</v>
      </c>
      <c r="AO12" s="31" t="e">
        <f>InstMan!AO12/'[1]Instt-Man.'!AO12</f>
        <v>#DIV/0!</v>
      </c>
      <c r="AP12" s="31" t="e">
        <f>InstMan!AP12/'[1]Instt-Man.'!AP12</f>
        <v>#VALUE!</v>
      </c>
      <c r="AQ12" s="31" t="e">
        <f>InstMan!AQ12/'[1]Instt-Man.'!AQ12</f>
        <v>#DIV/0!</v>
      </c>
      <c r="AR12" s="31" t="e">
        <f>InstMan!AR12/'[1]Instt-Man.'!AR12</f>
        <v>#VALUE!</v>
      </c>
      <c r="AS12" s="31" t="e">
        <f>InstMan!AS12/'[1]Instt-Man.'!AS12</f>
        <v>#DIV/0!</v>
      </c>
      <c r="AT12" s="31" t="e">
        <f>InstMan!AT12/'[1]Instt-Man.'!AT12</f>
        <v>#VALUE!</v>
      </c>
      <c r="AU12" s="31" t="e">
        <f>InstMan!AU12/'[1]Instt-Man.'!AU12</f>
        <v>#DIV/0!</v>
      </c>
    </row>
    <row r="13" spans="1:47" ht="19.5" customHeight="1" x14ac:dyDescent="0.25">
      <c r="A13" s="7">
        <v>8</v>
      </c>
      <c r="B13" s="2" t="s">
        <v>22</v>
      </c>
      <c r="C13" s="31">
        <f>InstMan!C13/'[1]Instt-Man.'!C13</f>
        <v>0.99552715654952073</v>
      </c>
      <c r="D13" s="31">
        <f>InstMan!D13/'[1]Instt-Man.'!D13</f>
        <v>0.94974913247070103</v>
      </c>
      <c r="E13" s="31" t="e">
        <f>InstMan!E13/'[1]Instt-Man.'!E13</f>
        <v>#DIV/0!</v>
      </c>
      <c r="F13" s="31" t="e">
        <f>InstMan!F13/'[1]Instt-Man.'!F13</f>
        <v>#DIV/0!</v>
      </c>
      <c r="G13" s="31">
        <f>InstMan!G13/'[1]Instt-Man.'!G13</f>
        <v>0.99152542372881358</v>
      </c>
      <c r="H13" s="31">
        <f>InstMan!H13/'[1]Instt-Man.'!H13</f>
        <v>0.94593141413942128</v>
      </c>
      <c r="I13" s="31">
        <f>InstMan!I13/'[1]Instt-Man.'!I13</f>
        <v>1.1040752351097178</v>
      </c>
      <c r="J13" s="31">
        <f>InstMan!J13/'[1]Instt-Man.'!J13</f>
        <v>1.0533057685359879</v>
      </c>
      <c r="K13" s="31">
        <f>InstMan!K13/'[1]Instt-Man.'!K13</f>
        <v>1.0482001220256254</v>
      </c>
      <c r="L13" s="31">
        <f>InstMan!L13/'[1]Instt-Man.'!L13</f>
        <v>0.99443757725587145</v>
      </c>
      <c r="M13" s="31">
        <f>InstMan!M13/'[1]Instt-Man.'!M13</f>
        <v>0.93412117659093485</v>
      </c>
      <c r="N13" s="31" t="e">
        <f>InstMan!N13/'[1]Instt-Man.'!N13</f>
        <v>#DIV/0!</v>
      </c>
      <c r="O13" s="31" t="e">
        <f>InstMan!O13/'[1]Instt-Man.'!O13</f>
        <v>#DIV/0!</v>
      </c>
      <c r="P13" s="31">
        <f>InstMan!P13/'[1]Instt-Man.'!P13</f>
        <v>0.98765432098765427</v>
      </c>
      <c r="Q13" s="31">
        <f>InstMan!Q13/'[1]Instt-Man.'!Q13</f>
        <v>0.97775365985416796</v>
      </c>
      <c r="R13" s="31">
        <f>InstMan!R13/'[1]Instt-Man.'!R13</f>
        <v>1.0328874024526198</v>
      </c>
      <c r="S13" s="31">
        <f>InstMan!S13/'[1]Instt-Man.'!S13</f>
        <v>1.0663488835735773</v>
      </c>
      <c r="T13" s="31">
        <f>InstMan!T13/'[1]Instt-Man.'!T13</f>
        <v>1.0140280561122244</v>
      </c>
      <c r="U13" s="31">
        <f>InstMan!U13/'[1]Instt-Man.'!U13</f>
        <v>1.0571428571428572</v>
      </c>
      <c r="V13" s="31">
        <f>InstMan!V13/'[1]Instt-Man.'!V13</f>
        <v>1.0437881957261803</v>
      </c>
      <c r="W13" s="31" t="e">
        <f>InstMan!W13/'[1]Instt-Man.'!W13</f>
        <v>#DIV/0!</v>
      </c>
      <c r="X13" s="31" t="e">
        <f>InstMan!X13/'[1]Instt-Man.'!X13</f>
        <v>#DIV/0!</v>
      </c>
      <c r="Y13" s="31">
        <f>InstMan!Y13/'[1]Instt-Man.'!Y13</f>
        <v>0.5</v>
      </c>
      <c r="Z13" s="31">
        <f>InstMan!Z13/'[1]Instt-Man.'!Z13</f>
        <v>0.49368360608670686</v>
      </c>
      <c r="AA13" s="31">
        <f>InstMan!AA13/'[1]Instt-Man.'!AA13</f>
        <v>0.93709150326797386</v>
      </c>
      <c r="AB13" s="31">
        <f>InstMan!AB13/'[1]Instt-Man.'!AB13</f>
        <v>0.92525342513309272</v>
      </c>
      <c r="AC13" s="31">
        <f>InstMan!AC13/'[1]Instt-Man.'!AC13</f>
        <v>1.0127944169816807</v>
      </c>
      <c r="AD13" s="31">
        <f>InstMan!AD13/'[1]Instt-Man.'!AD13</f>
        <v>1.0024678111587983</v>
      </c>
      <c r="AE13" s="31">
        <f>InstMan!AE13/'[1]Instt-Man.'!AE13</f>
        <v>0.93696015552148204</v>
      </c>
      <c r="AF13" s="31" t="e">
        <f>InstMan!AF13/'[1]Instt-Man.'!AF13</f>
        <v>#DIV/0!</v>
      </c>
      <c r="AG13" s="31" t="e">
        <f>InstMan!AG13/'[1]Instt-Man.'!AG13</f>
        <v>#DIV/0!</v>
      </c>
      <c r="AH13" s="31">
        <f>InstMan!AH13/'[1]Instt-Man.'!AH13</f>
        <v>0.92934782608695654</v>
      </c>
      <c r="AI13" s="31">
        <f>InstMan!AI13/'[1]Instt-Man.'!AI13</f>
        <v>0.86861829773609656</v>
      </c>
      <c r="AJ13" s="31">
        <f>InstMan!AJ13/'[1]Instt-Man.'!AJ13</f>
        <v>1.2532922387223311</v>
      </c>
      <c r="AK13" s="31">
        <f>InstMan!AK13/'[1]Instt-Man.'!AK13</f>
        <v>1.171394111447561</v>
      </c>
      <c r="AL13" s="31">
        <f>InstMan!AL13/'[1]Instt-Man.'!AL13</f>
        <v>1.0699150921747111</v>
      </c>
      <c r="AM13" s="31">
        <f>InstMan!AM13/'[1]Instt-Man.'!AM13</f>
        <v>1</v>
      </c>
      <c r="AN13" s="31">
        <f>InstMan!AN13/'[1]Instt-Man.'!AN13</f>
        <v>1</v>
      </c>
      <c r="AO13" s="31" t="e">
        <f>InstMan!AO13/'[1]Instt-Man.'!AO13</f>
        <v>#DIV/0!</v>
      </c>
      <c r="AP13" s="31" t="e">
        <f>InstMan!AP13/'[1]Instt-Man.'!AP13</f>
        <v>#DIV/0!</v>
      </c>
      <c r="AQ13" s="31" t="e">
        <f>InstMan!AQ13/'[1]Instt-Man.'!AQ13</f>
        <v>#DIV/0!</v>
      </c>
      <c r="AR13" s="31" t="e">
        <f>InstMan!AR13/'[1]Instt-Man.'!AR13</f>
        <v>#DIV/0!</v>
      </c>
      <c r="AS13" s="31" t="e">
        <f>InstMan!AS13/'[1]Instt-Man.'!AS13</f>
        <v>#DIV/0!</v>
      </c>
      <c r="AT13" s="31" t="e">
        <f>InstMan!AT13/'[1]Instt-Man.'!AT13</f>
        <v>#DIV/0!</v>
      </c>
      <c r="AU13" s="31">
        <f>InstMan!AU13/'[1]Instt-Man.'!AU13</f>
        <v>1</v>
      </c>
    </row>
    <row r="14" spans="1:47" ht="19.5" customHeight="1" x14ac:dyDescent="0.25">
      <c r="A14" s="10">
        <v>9</v>
      </c>
      <c r="B14" s="2" t="s">
        <v>51</v>
      </c>
      <c r="C14" s="31">
        <f>InstMan!C14/'[1]Instt-Man.'!C14</f>
        <v>1.0355699272433307</v>
      </c>
      <c r="D14" s="31">
        <f>InstMan!D14/'[1]Instt-Man.'!D14</f>
        <v>1.0037892635815493</v>
      </c>
      <c r="E14" s="31" t="e">
        <f>InstMan!E14/'[1]Instt-Man.'!E14</f>
        <v>#DIV/0!</v>
      </c>
      <c r="F14" s="31" t="e">
        <f>InstMan!F14/'[1]Instt-Man.'!F14</f>
        <v>#DIV/0!</v>
      </c>
      <c r="G14" s="31">
        <f>InstMan!G14/'[1]Instt-Man.'!G14</f>
        <v>1.2666666666666666</v>
      </c>
      <c r="H14" s="31">
        <f>InstMan!H14/'[1]Instt-Man.'!H14</f>
        <v>1.2277938621887665</v>
      </c>
      <c r="I14" s="31">
        <f>InstMan!I14/'[1]Instt-Man.'!I14</f>
        <v>1.0118483412322274</v>
      </c>
      <c r="J14" s="31">
        <f>InstMan!J14/'[1]Instt-Man.'!J14</f>
        <v>0.98079567065590567</v>
      </c>
      <c r="K14" s="31">
        <f>InstMan!K14/'[1]Instt-Man.'!K14</f>
        <v>1.0316606929510155</v>
      </c>
      <c r="L14" s="31">
        <f>InstMan!L14/'[1]Instt-Man.'!L14</f>
        <v>1.0118343195266273</v>
      </c>
      <c r="M14" s="31">
        <f>InstMan!M14/'[1]Instt-Man.'!M14</f>
        <v>0.97525367905260862</v>
      </c>
      <c r="N14" s="31" t="e">
        <f>InstMan!N14/'[1]Instt-Man.'!N14</f>
        <v>#DIV/0!</v>
      </c>
      <c r="O14" s="31" t="e">
        <f>InstMan!O14/'[1]Instt-Man.'!O14</f>
        <v>#DIV/0!</v>
      </c>
      <c r="P14" s="31">
        <f>InstMan!P14/'[1]Instt-Man.'!P14</f>
        <v>0.86363636363636365</v>
      </c>
      <c r="Q14" s="31">
        <f>InstMan!Q14/'[1]Instt-Man.'!Q14</f>
        <v>0.8324134937368225</v>
      </c>
      <c r="R14" s="31">
        <f>InstMan!R14/'[1]Instt-Man.'!R14</f>
        <v>1.0824175824175823</v>
      </c>
      <c r="S14" s="31">
        <f>InstMan!S14/'[1]Instt-Man.'!S14</f>
        <v>1.0432851595880244</v>
      </c>
      <c r="T14" s="31">
        <f>InstMan!T14/'[1]Instt-Man.'!T14</f>
        <v>1.0375088464260438</v>
      </c>
      <c r="U14" s="31">
        <f>InstMan!U14/'[1]Instt-Man.'!U14</f>
        <v>1.0059605685465383</v>
      </c>
      <c r="V14" s="31">
        <f>InstMan!V14/'[1]Instt-Man.'!V14</f>
        <v>0.97370809555812643</v>
      </c>
      <c r="W14" s="31">
        <f>InstMan!W14/'[1]Instt-Man.'!W14</f>
        <v>1</v>
      </c>
      <c r="X14" s="31">
        <f>InstMan!X14/'[1]Instt-Man.'!X14</f>
        <v>0.96793863099921318</v>
      </c>
      <c r="Y14" s="31">
        <f>InstMan!Y14/'[1]Instt-Man.'!Y14</f>
        <v>0.6</v>
      </c>
      <c r="Z14" s="31">
        <f>InstMan!Z14/'[1]Instt-Man.'!Z14</f>
        <v>0.58076317859952786</v>
      </c>
      <c r="AA14" s="31">
        <f>InstMan!AA14/'[1]Instt-Man.'!AA14</f>
        <v>1.2518115942028984</v>
      </c>
      <c r="AB14" s="31">
        <f>InstMan!AB14/'[1]Instt-Man.'!AB14</f>
        <v>1.2116768007616965</v>
      </c>
      <c r="AC14" s="31">
        <f>InstMan!AC14/'[1]Instt-Man.'!AC14</f>
        <v>1.0331233489128226</v>
      </c>
      <c r="AD14" s="31">
        <f>InstMan!AD14/'[1]Instt-Man.'!AD14</f>
        <v>0.99925463523711922</v>
      </c>
      <c r="AE14" s="31">
        <f>InstMan!AE14/'[1]Instt-Man.'!AE14</f>
        <v>0.99266672229383635</v>
      </c>
      <c r="AF14" s="31" t="e">
        <f>InstMan!AF14/'[1]Instt-Man.'!AF14</f>
        <v>#DIV/0!</v>
      </c>
      <c r="AG14" s="31" t="e">
        <f>InstMan!AG14/'[1]Instt-Man.'!AG14</f>
        <v>#DIV/0!</v>
      </c>
      <c r="AH14" s="31">
        <f>InstMan!AH14/'[1]Instt-Man.'!AH14</f>
        <v>1.3333333333333333</v>
      </c>
      <c r="AI14" s="31">
        <f>InstMan!AI14/'[1]Instt-Man.'!AI14</f>
        <v>1.3245428973277074</v>
      </c>
      <c r="AJ14" s="31">
        <f>InstMan!AJ14/'[1]Instt-Man.'!AJ14</f>
        <v>1.1451327433628318</v>
      </c>
      <c r="AK14" s="31">
        <f>InstMan!AK14/'[1]Instt-Man.'!AK14</f>
        <v>1.1375830812889736</v>
      </c>
      <c r="AL14" s="31">
        <f>InstMan!AL14/'[1]Instt-Man.'!AL14</f>
        <v>1.0066365808335545</v>
      </c>
      <c r="AM14" s="31">
        <f>InstMan!AM14/'[1]Instt-Man.'!AM14</f>
        <v>1</v>
      </c>
      <c r="AN14" s="31">
        <f>InstMan!AN14/'[1]Instt-Man.'!AN14</f>
        <v>1</v>
      </c>
      <c r="AO14" s="31" t="e">
        <f>InstMan!AO14/'[1]Instt-Man.'!AO14</f>
        <v>#DIV/0!</v>
      </c>
      <c r="AP14" s="31" t="e">
        <f>InstMan!AP14/'[1]Instt-Man.'!AP14</f>
        <v>#DIV/0!</v>
      </c>
      <c r="AQ14" s="31" t="e">
        <f>InstMan!AQ14/'[1]Instt-Man.'!AQ14</f>
        <v>#DIV/0!</v>
      </c>
      <c r="AR14" s="31" t="e">
        <f>InstMan!AR14/'[1]Instt-Man.'!AR14</f>
        <v>#DIV/0!</v>
      </c>
      <c r="AS14" s="31" t="e">
        <f>InstMan!AS14/'[1]Instt-Man.'!AS14</f>
        <v>#DIV/0!</v>
      </c>
      <c r="AT14" s="31" t="e">
        <f>InstMan!AT14/'[1]Instt-Man.'!AT14</f>
        <v>#DIV/0!</v>
      </c>
      <c r="AU14" s="31">
        <f>InstMan!AU14/'[1]Instt-Man.'!AU14</f>
        <v>1</v>
      </c>
    </row>
    <row r="15" spans="1:47" ht="19.5" customHeight="1" x14ac:dyDescent="0.25">
      <c r="A15" s="7">
        <v>10</v>
      </c>
      <c r="B15" s="2" t="s">
        <v>52</v>
      </c>
      <c r="C15" s="31">
        <f>InstMan!C15/'[1]Instt-Man.'!C15</f>
        <v>1</v>
      </c>
      <c r="D15" s="31">
        <f>InstMan!D15/'[1]Instt-Man.'!D15</f>
        <v>1</v>
      </c>
      <c r="E15" s="31" t="e">
        <f>InstMan!E15/'[1]Instt-Man.'!E15</f>
        <v>#DIV/0!</v>
      </c>
      <c r="F15" s="31" t="e">
        <f>InstMan!F15/'[1]Instt-Man.'!F15</f>
        <v>#DIV/0!</v>
      </c>
      <c r="G15" s="31">
        <f>InstMan!G15/'[1]Instt-Man.'!G15</f>
        <v>1</v>
      </c>
      <c r="H15" s="31">
        <f>InstMan!H15/'[1]Instt-Man.'!H15</f>
        <v>1</v>
      </c>
      <c r="I15" s="31">
        <f>InstMan!I15/'[1]Instt-Man.'!I15</f>
        <v>1</v>
      </c>
      <c r="J15" s="31">
        <f>InstMan!J15/'[1]Instt-Man.'!J15</f>
        <v>1</v>
      </c>
      <c r="K15" s="31">
        <f>InstMan!K15/'[1]Instt-Man.'!K15</f>
        <v>1</v>
      </c>
      <c r="L15" s="31">
        <f>InstMan!L15/'[1]Instt-Man.'!L15</f>
        <v>1</v>
      </c>
      <c r="M15" s="31">
        <f>InstMan!M15/'[1]Instt-Man.'!M15</f>
        <v>1</v>
      </c>
      <c r="N15" s="31" t="e">
        <f>InstMan!N15/'[1]Instt-Man.'!N15</f>
        <v>#DIV/0!</v>
      </c>
      <c r="O15" s="31" t="e">
        <f>InstMan!O15/'[1]Instt-Man.'!O15</f>
        <v>#DIV/0!</v>
      </c>
      <c r="P15" s="31" t="e">
        <f>InstMan!P15/'[1]Instt-Man.'!P15</f>
        <v>#DIV/0!</v>
      </c>
      <c r="Q15" s="31" t="e">
        <f>InstMan!Q15/'[1]Instt-Man.'!Q15</f>
        <v>#DIV/0!</v>
      </c>
      <c r="R15" s="31">
        <f>InstMan!R15/'[1]Instt-Man.'!R15</f>
        <v>1</v>
      </c>
      <c r="S15" s="31">
        <f>InstMan!S15/'[1]Instt-Man.'!S15</f>
        <v>1</v>
      </c>
      <c r="T15" s="31">
        <f>InstMan!T15/'[1]Instt-Man.'!T15</f>
        <v>1</v>
      </c>
      <c r="U15" s="31">
        <f>InstMan!U15/'[1]Instt-Man.'!U15</f>
        <v>1</v>
      </c>
      <c r="V15" s="31">
        <f>InstMan!V15/'[1]Instt-Man.'!V15</f>
        <v>1</v>
      </c>
      <c r="W15" s="31" t="e">
        <f>InstMan!W15/'[1]Instt-Man.'!W15</f>
        <v>#DIV/0!</v>
      </c>
      <c r="X15" s="31" t="e">
        <f>InstMan!X15/'[1]Instt-Man.'!X15</f>
        <v>#DIV/0!</v>
      </c>
      <c r="Y15" s="31" t="e">
        <f>InstMan!Y15/'[1]Instt-Man.'!Y15</f>
        <v>#DIV/0!</v>
      </c>
      <c r="Z15" s="31" t="e">
        <f>InstMan!Z15/'[1]Instt-Man.'!Z15</f>
        <v>#DIV/0!</v>
      </c>
      <c r="AA15" s="31">
        <f>InstMan!AA15/'[1]Instt-Man.'!AA15</f>
        <v>1</v>
      </c>
      <c r="AB15" s="31">
        <f>InstMan!AB15/'[1]Instt-Man.'!AB15</f>
        <v>1</v>
      </c>
      <c r="AC15" s="31">
        <f>InstMan!AC15/'[1]Instt-Man.'!AC15</f>
        <v>1</v>
      </c>
      <c r="AD15" s="31">
        <f>InstMan!AD15/'[1]Instt-Man.'!AD15</f>
        <v>1</v>
      </c>
      <c r="AE15" s="31">
        <f>InstMan!AE15/'[1]Instt-Man.'!AE15</f>
        <v>1</v>
      </c>
      <c r="AF15" s="31">
        <f>InstMan!AF15/'[1]Instt-Man.'!AF15</f>
        <v>1</v>
      </c>
      <c r="AG15" s="31">
        <f>InstMan!AG15/'[1]Instt-Man.'!AG15</f>
        <v>1</v>
      </c>
      <c r="AH15" s="31" t="e">
        <f>InstMan!AH15/'[1]Instt-Man.'!AH15</f>
        <v>#DIV/0!</v>
      </c>
      <c r="AI15" s="31" t="e">
        <f>InstMan!AI15/'[1]Instt-Man.'!AI15</f>
        <v>#DIV/0!</v>
      </c>
      <c r="AJ15" s="31">
        <f>InstMan!AJ15/'[1]Instt-Man.'!AJ15</f>
        <v>1</v>
      </c>
      <c r="AK15" s="31">
        <f>InstMan!AK15/'[1]Instt-Man.'!AK15</f>
        <v>1</v>
      </c>
      <c r="AL15" s="31">
        <f>InstMan!AL15/'[1]Instt-Man.'!AL15</f>
        <v>1</v>
      </c>
      <c r="AM15" s="31" t="e">
        <f>InstMan!AM15/'[1]Instt-Man.'!AM15</f>
        <v>#DIV/0!</v>
      </c>
      <c r="AN15" s="31" t="e">
        <f>InstMan!AN15/'[1]Instt-Man.'!AN15</f>
        <v>#VALUE!</v>
      </c>
      <c r="AO15" s="31" t="e">
        <f>InstMan!AO15/'[1]Instt-Man.'!AO15</f>
        <v>#DIV/0!</v>
      </c>
      <c r="AP15" s="31" t="e">
        <f>InstMan!AP15/'[1]Instt-Man.'!AP15</f>
        <v>#VALUE!</v>
      </c>
      <c r="AQ15" s="31" t="e">
        <f>InstMan!AQ15/'[1]Instt-Man.'!AQ15</f>
        <v>#DIV/0!</v>
      </c>
      <c r="AR15" s="31" t="e">
        <f>InstMan!AR15/'[1]Instt-Man.'!AR15</f>
        <v>#VALUE!</v>
      </c>
      <c r="AS15" s="31" t="e">
        <f>InstMan!AS15/'[1]Instt-Man.'!AS15</f>
        <v>#DIV/0!</v>
      </c>
      <c r="AT15" s="31" t="e">
        <f>InstMan!AT15/'[1]Instt-Man.'!AT15</f>
        <v>#VALUE!</v>
      </c>
      <c r="AU15" s="31" t="e">
        <f>InstMan!AU15/'[1]Instt-Man.'!AU15</f>
        <v>#DIV/0!</v>
      </c>
    </row>
    <row r="16" spans="1:47" ht="19.5" customHeight="1" x14ac:dyDescent="0.25">
      <c r="A16" s="7">
        <v>11</v>
      </c>
      <c r="B16" s="2" t="s">
        <v>53</v>
      </c>
      <c r="C16" s="31">
        <f>InstMan!C16/'[1]Instt-Man.'!C16</f>
        <v>0</v>
      </c>
      <c r="D16" s="31">
        <f>InstMan!D16/'[1]Instt-Man.'!D16</f>
        <v>0</v>
      </c>
      <c r="E16" s="31" t="e">
        <f>InstMan!E16/'[1]Instt-Man.'!E16</f>
        <v>#DIV/0!</v>
      </c>
      <c r="F16" s="31" t="e">
        <f>InstMan!F16/'[1]Instt-Man.'!F16</f>
        <v>#DIV/0!</v>
      </c>
      <c r="G16" s="31">
        <f>InstMan!G16/'[1]Instt-Man.'!G16</f>
        <v>0</v>
      </c>
      <c r="H16" s="31">
        <f>InstMan!H16/'[1]Instt-Man.'!H16</f>
        <v>0</v>
      </c>
      <c r="I16" s="31">
        <f>InstMan!I16/'[1]Instt-Man.'!I16</f>
        <v>0</v>
      </c>
      <c r="J16" s="31">
        <f>InstMan!J16/'[1]Instt-Man.'!J16</f>
        <v>0</v>
      </c>
      <c r="K16" s="31">
        <f>InstMan!K16/'[1]Instt-Man.'!K16</f>
        <v>4.9688888888888885</v>
      </c>
      <c r="L16" s="31">
        <f>InstMan!L16/'[1]Instt-Man.'!L16</f>
        <v>0</v>
      </c>
      <c r="M16" s="31">
        <f>InstMan!M16/'[1]Instt-Man.'!M16</f>
        <v>0</v>
      </c>
      <c r="N16" s="31" t="e">
        <f>InstMan!N16/'[1]Instt-Man.'!N16</f>
        <v>#DIV/0!</v>
      </c>
      <c r="O16" s="31" t="e">
        <f>InstMan!O16/'[1]Instt-Man.'!O16</f>
        <v>#DIV/0!</v>
      </c>
      <c r="P16" s="31">
        <f>InstMan!P16/'[1]Instt-Man.'!P16</f>
        <v>0</v>
      </c>
      <c r="Q16" s="31">
        <f>InstMan!Q16/'[1]Instt-Man.'!Q16</f>
        <v>0</v>
      </c>
      <c r="R16" s="31">
        <f>InstMan!R16/'[1]Instt-Man.'!R16</f>
        <v>0</v>
      </c>
      <c r="S16" s="31">
        <f>InstMan!S16/'[1]Instt-Man.'!S16</f>
        <v>0</v>
      </c>
      <c r="T16" s="31">
        <f>InstMan!T16/'[1]Instt-Man.'!T16</f>
        <v>2.9566130160951714</v>
      </c>
      <c r="U16" s="31">
        <f>InstMan!U16/'[1]Instt-Man.'!U16</f>
        <v>0</v>
      </c>
      <c r="V16" s="31">
        <f>InstMan!V16/'[1]Instt-Man.'!V16</f>
        <v>0</v>
      </c>
      <c r="W16" s="31" t="e">
        <f>InstMan!W16/'[1]Instt-Man.'!W16</f>
        <v>#DIV/0!</v>
      </c>
      <c r="X16" s="31" t="e">
        <f>InstMan!X16/'[1]Instt-Man.'!X16</f>
        <v>#DIV/0!</v>
      </c>
      <c r="Y16" s="31">
        <f>InstMan!Y16/'[1]Instt-Man.'!Y16</f>
        <v>0</v>
      </c>
      <c r="Z16" s="31">
        <f>InstMan!Z16/'[1]Instt-Man.'!Z16</f>
        <v>0</v>
      </c>
      <c r="AA16" s="31">
        <f>InstMan!AA16/'[1]Instt-Man.'!AA16</f>
        <v>0</v>
      </c>
      <c r="AB16" s="31">
        <f>InstMan!AB16/'[1]Instt-Man.'!AB16</f>
        <v>0</v>
      </c>
      <c r="AC16" s="31">
        <f>InstMan!AC16/'[1]Instt-Man.'!AC16</f>
        <v>1.4868947579031613</v>
      </c>
      <c r="AD16" s="31">
        <f>InstMan!AD16/'[1]Instt-Man.'!AD16</f>
        <v>0</v>
      </c>
      <c r="AE16" s="31">
        <f>InstMan!AE16/'[1]Instt-Man.'!AE16</f>
        <v>0</v>
      </c>
      <c r="AF16" s="31" t="e">
        <f>InstMan!AF16/'[1]Instt-Man.'!AF16</f>
        <v>#DIV/0!</v>
      </c>
      <c r="AG16" s="31" t="e">
        <f>InstMan!AG16/'[1]Instt-Man.'!AG16</f>
        <v>#DIV/0!</v>
      </c>
      <c r="AH16" s="31">
        <f>InstMan!AH16/'[1]Instt-Man.'!AH16</f>
        <v>0</v>
      </c>
      <c r="AI16" s="31">
        <f>InstMan!AI16/'[1]Instt-Man.'!AI16</f>
        <v>0</v>
      </c>
      <c r="AJ16" s="31">
        <f>InstMan!AJ16/'[1]Instt-Man.'!AJ16</f>
        <v>0</v>
      </c>
      <c r="AK16" s="31">
        <f>InstMan!AK16/'[1]Instt-Man.'!AK16</f>
        <v>0</v>
      </c>
      <c r="AL16" s="31">
        <f>InstMan!AL16/'[1]Instt-Man.'!AL16</f>
        <v>1.3488243011403773</v>
      </c>
      <c r="AM16" s="31">
        <f>InstMan!AM16/'[1]Instt-Man.'!AM16</f>
        <v>1</v>
      </c>
      <c r="AN16" s="31">
        <f>InstMan!AN16/'[1]Instt-Man.'!AN16</f>
        <v>1</v>
      </c>
      <c r="AO16" s="31" t="e">
        <f>InstMan!AO16/'[1]Instt-Man.'!AO16</f>
        <v>#DIV/0!</v>
      </c>
      <c r="AP16" s="31" t="e">
        <f>InstMan!AP16/'[1]Instt-Man.'!AP16</f>
        <v>#DIV/0!</v>
      </c>
      <c r="AQ16" s="31" t="e">
        <f>InstMan!AQ16/'[1]Instt-Man.'!AQ16</f>
        <v>#DIV/0!</v>
      </c>
      <c r="AR16" s="31" t="e">
        <f>InstMan!AR16/'[1]Instt-Man.'!AR16</f>
        <v>#DIV/0!</v>
      </c>
      <c r="AS16" s="31" t="e">
        <f>InstMan!AS16/'[1]Instt-Man.'!AS16</f>
        <v>#DIV/0!</v>
      </c>
      <c r="AT16" s="31" t="e">
        <f>InstMan!AT16/'[1]Instt-Man.'!AT16</f>
        <v>#DIV/0!</v>
      </c>
      <c r="AU16" s="31">
        <f>InstMan!AU16/'[1]Instt-Man.'!AU16</f>
        <v>1</v>
      </c>
    </row>
    <row r="17" spans="1:47" ht="19.5" customHeight="1" x14ac:dyDescent="0.25">
      <c r="A17" s="7">
        <v>12</v>
      </c>
      <c r="B17" s="2" t="s">
        <v>25</v>
      </c>
      <c r="C17" s="31">
        <f>InstMan!C17/'[1]Instt-Man.'!C17</f>
        <v>1</v>
      </c>
      <c r="D17" s="31">
        <f>InstMan!D17/'[1]Instt-Man.'!D17</f>
        <v>1</v>
      </c>
      <c r="E17" s="31">
        <f>InstMan!E17/'[1]Instt-Man.'!E17</f>
        <v>1</v>
      </c>
      <c r="F17" s="31">
        <f>InstMan!F17/'[1]Instt-Man.'!F17</f>
        <v>1</v>
      </c>
      <c r="G17" s="31">
        <f>InstMan!G17/'[1]Instt-Man.'!G17</f>
        <v>1</v>
      </c>
      <c r="H17" s="31">
        <f>InstMan!H17/'[1]Instt-Man.'!H17</f>
        <v>1</v>
      </c>
      <c r="I17" s="31">
        <f>InstMan!I17/'[1]Instt-Man.'!I17</f>
        <v>1</v>
      </c>
      <c r="J17" s="31">
        <f>InstMan!J17/'[1]Instt-Man.'!J17</f>
        <v>1</v>
      </c>
      <c r="K17" s="31">
        <f>InstMan!K17/'[1]Instt-Man.'!K17</f>
        <v>1</v>
      </c>
      <c r="L17" s="31">
        <f>InstMan!L17/'[1]Instt-Man.'!L17</f>
        <v>1.0477364410578216</v>
      </c>
      <c r="M17" s="31">
        <f>InstMan!M17/'[1]Instt-Man.'!M17</f>
        <v>0.97028793786666567</v>
      </c>
      <c r="N17" s="31">
        <f>InstMan!N17/'[1]Instt-Man.'!N17</f>
        <v>1.2142857142857142</v>
      </c>
      <c r="O17" s="31">
        <f>InstMan!O17/'[1]Instt-Man.'!O17</f>
        <v>1.1245259165613148</v>
      </c>
      <c r="P17" s="31">
        <f>InstMan!P17/'[1]Instt-Man.'!P17</f>
        <v>1.0280916030534351</v>
      </c>
      <c r="Q17" s="31">
        <f>InstMan!Q17/'[1]Instt-Man.'!Q17</f>
        <v>0.95209524301512816</v>
      </c>
      <c r="R17" s="31">
        <f>InstMan!R17/'[1]Instt-Man.'!R17</f>
        <v>1.1454856653829697</v>
      </c>
      <c r="S17" s="31">
        <f>InstMan!S17/'[1]Instt-Man.'!S17</f>
        <v>1.0608115558127553</v>
      </c>
      <c r="T17" s="31">
        <f>InstMan!T17/'[1]Instt-Man.'!T17</f>
        <v>1.0798201236649803</v>
      </c>
      <c r="U17" s="31">
        <f>InstMan!U17/'[1]Instt-Man.'!U17</f>
        <v>1.0160260643684234</v>
      </c>
      <c r="V17" s="31">
        <f>InstMan!V17/'[1]Instt-Man.'!V17</f>
        <v>0.98274742282281757</v>
      </c>
      <c r="W17" s="31">
        <f>InstMan!W17/'[1]Instt-Man.'!W17</f>
        <v>1.2</v>
      </c>
      <c r="X17" s="31">
        <f>InstMan!X17/'[1]Instt-Man.'!X17</f>
        <v>1.1606955261727947</v>
      </c>
      <c r="Y17" s="31">
        <f>InstMan!Y17/'[1]Instt-Man.'!Y17</f>
        <v>1.0311300639658849</v>
      </c>
      <c r="Z17" s="31">
        <f>InstMan!Z17/'[1]Instt-Man.'!Z17</f>
        <v>0.99735671012289173</v>
      </c>
      <c r="AA17" s="31">
        <f>InstMan!AA17/'[1]Instt-Man.'!AA17</f>
        <v>1.0924116125323369</v>
      </c>
      <c r="AB17" s="31">
        <f>InstMan!AB17/'[1]Instt-Man.'!AB17</f>
        <v>1.0566310595045767</v>
      </c>
      <c r="AC17" s="31">
        <f>InstMan!AC17/'[1]Instt-Man.'!AC17</f>
        <v>1.0338628632065165</v>
      </c>
      <c r="AD17" s="31">
        <f>InstMan!AD17/'[1]Instt-Man.'!AD17</f>
        <v>0.98891343131424692</v>
      </c>
      <c r="AE17" s="31">
        <f>InstMan!AE17/'[1]Instt-Man.'!AE17</f>
        <v>0.98710870754027213</v>
      </c>
      <c r="AF17" s="31">
        <f>InstMan!AF17/'[1]Instt-Man.'!AF17</f>
        <v>1.5</v>
      </c>
      <c r="AG17" s="31">
        <f>InstMan!AG17/'[1]Instt-Man.'!AG17</f>
        <v>1.4972625655843661</v>
      </c>
      <c r="AH17" s="31">
        <f>InstMan!AH17/'[1]Instt-Man.'!AH17</f>
        <v>0.9263565891472868</v>
      </c>
      <c r="AI17" s="31">
        <f>InstMan!AI17/'[1]Instt-Man.'!AI17</f>
        <v>0.92466602887509974</v>
      </c>
      <c r="AJ17" s="31">
        <f>InstMan!AJ17/'[1]Instt-Man.'!AJ17</f>
        <v>1.1324611610793132</v>
      </c>
      <c r="AK17" s="31">
        <f>InstMan!AK17/'[1]Instt-Man.'!AK17</f>
        <v>1.1303944689748417</v>
      </c>
      <c r="AL17" s="31">
        <f>InstMan!AL17/'[1]Instt-Man.'!AL17</f>
        <v>1.0018282928315685</v>
      </c>
      <c r="AM17" s="31" t="e">
        <f>InstMan!AM17/'[1]Instt-Man.'!AM17</f>
        <v>#DIV/0!</v>
      </c>
      <c r="AN17" s="31" t="e">
        <f>InstMan!AN17/'[1]Instt-Man.'!AN17</f>
        <v>#VALUE!</v>
      </c>
      <c r="AO17" s="31" t="e">
        <f>InstMan!AO17/'[1]Instt-Man.'!AO17</f>
        <v>#DIV/0!</v>
      </c>
      <c r="AP17" s="31" t="e">
        <f>InstMan!AP17/'[1]Instt-Man.'!AP17</f>
        <v>#VALUE!</v>
      </c>
      <c r="AQ17" s="31" t="e">
        <f>InstMan!AQ17/'[1]Instt-Man.'!AQ17</f>
        <v>#DIV/0!</v>
      </c>
      <c r="AR17" s="31" t="e">
        <f>InstMan!AR17/'[1]Instt-Man.'!AR17</f>
        <v>#VALUE!</v>
      </c>
      <c r="AS17" s="31" t="e">
        <f>InstMan!AS17/'[1]Instt-Man.'!AS17</f>
        <v>#DIV/0!</v>
      </c>
      <c r="AT17" s="31" t="e">
        <f>InstMan!AT17/'[1]Instt-Man.'!AT17</f>
        <v>#VALUE!</v>
      </c>
      <c r="AU17" s="31" t="e">
        <f>InstMan!AU17/'[1]Instt-Man.'!AU17</f>
        <v>#DIV/0!</v>
      </c>
    </row>
    <row r="18" spans="1:47" ht="19.5" customHeight="1" x14ac:dyDescent="0.25">
      <c r="A18" s="7">
        <v>13</v>
      </c>
      <c r="B18" s="2" t="s">
        <v>54</v>
      </c>
      <c r="C18" s="31">
        <f>InstMan!C18/'[1]Instt-Man.'!C18</f>
        <v>0.86960985626283371</v>
      </c>
      <c r="D18" s="31">
        <f>InstMan!D18/'[1]Instt-Man.'!D18</f>
        <v>0.93102629685359617</v>
      </c>
      <c r="E18" s="31">
        <f>InstMan!E18/'[1]Instt-Man.'!E18</f>
        <v>0</v>
      </c>
      <c r="F18" s="31">
        <f>InstMan!F18/'[1]Instt-Man.'!F18</f>
        <v>0</v>
      </c>
      <c r="G18" s="31">
        <f>InstMan!G18/'[1]Instt-Man.'!G18</f>
        <v>1.056316590563166</v>
      </c>
      <c r="H18" s="31">
        <f>InstMan!H18/'[1]Instt-Man.'!H18</f>
        <v>1.1309192467567857</v>
      </c>
      <c r="I18" s="31">
        <f>InstMan!I18/'[1]Instt-Man.'!I18</f>
        <v>0.92411924119241196</v>
      </c>
      <c r="J18" s="31">
        <f>InstMan!J18/'[1]Instt-Man.'!J18</f>
        <v>0.98938542241922645</v>
      </c>
      <c r="K18" s="31">
        <f>InstMan!K18/'[1]Instt-Man.'!K18</f>
        <v>0.93403361344537816</v>
      </c>
      <c r="L18" s="31">
        <f>InstMan!L18/'[1]Instt-Man.'!L18</f>
        <v>0.19689621726479145</v>
      </c>
      <c r="M18" s="31">
        <f>InstMan!M18/'[1]Instt-Man.'!M18</f>
        <v>0.41640723101942168</v>
      </c>
      <c r="N18" s="31" t="e">
        <f>InstMan!N18/'[1]Instt-Man.'!N18</f>
        <v>#DIV/0!</v>
      </c>
      <c r="O18" s="31" t="e">
        <f>InstMan!O18/'[1]Instt-Man.'!O18</f>
        <v>#DIV/0!</v>
      </c>
      <c r="P18" s="31">
        <f>InstMan!P18/'[1]Instt-Man.'!P18</f>
        <v>0.52846099789177792</v>
      </c>
      <c r="Q18" s="31">
        <f>InstMan!Q18/'[1]Instt-Man.'!Q18</f>
        <v>1.1176191391119499</v>
      </c>
      <c r="R18" s="31">
        <f>InstMan!R18/'[1]Instt-Man.'!R18</f>
        <v>0.69271948608137046</v>
      </c>
      <c r="S18" s="31">
        <f>InstMan!S18/'[1]Instt-Man.'!S18</f>
        <v>1.4650022589536098</v>
      </c>
      <c r="T18" s="31">
        <f>InstMan!T18/'[1]Instt-Man.'!T18</f>
        <v>0.47284533648170013</v>
      </c>
      <c r="U18" s="31">
        <f>InstMan!U18/'[1]Instt-Man.'!U18</f>
        <v>0.97650663942798777</v>
      </c>
      <c r="V18" s="31">
        <f>InstMan!V18/'[1]Instt-Man.'!V18</f>
        <v>0.97746431184324878</v>
      </c>
      <c r="W18" s="31" t="e">
        <f>InstMan!W18/'[1]Instt-Man.'!W18</f>
        <v>#DIV/0!</v>
      </c>
      <c r="X18" s="31" t="e">
        <f>InstMan!X18/'[1]Instt-Man.'!X18</f>
        <v>#DIV/0!</v>
      </c>
      <c r="Y18" s="31">
        <f>InstMan!Y18/'[1]Instt-Man.'!Y18</f>
        <v>1.0134916351861845</v>
      </c>
      <c r="Z18" s="31">
        <f>InstMan!Z18/'[1]Instt-Man.'!Z18</f>
        <v>1.0144855792546901</v>
      </c>
      <c r="AA18" s="31">
        <f>InstMan!AA18/'[1]Instt-Man.'!AA18</f>
        <v>0.97826086956521741</v>
      </c>
      <c r="AB18" s="31">
        <f>InstMan!AB18/'[1]Instt-Man.'!AB18</f>
        <v>0.97922026237616722</v>
      </c>
      <c r="AC18" s="31">
        <f>InstMan!AC18/'[1]Instt-Man.'!AC18</f>
        <v>0.99902024820378832</v>
      </c>
      <c r="AD18" s="31">
        <f>InstMan!AD18/'[1]Instt-Man.'!AD18</f>
        <v>0.97694967345370731</v>
      </c>
      <c r="AE18" s="31">
        <f>InstMan!AE18/'[1]Instt-Man.'!AE18</f>
        <v>0.97781295740668561</v>
      </c>
      <c r="AF18" s="31" t="e">
        <f>InstMan!AF18/'[1]Instt-Man.'!AF18</f>
        <v>#DIV/0!</v>
      </c>
      <c r="AG18" s="31" t="e">
        <f>InstMan!AG18/'[1]Instt-Man.'!AG18</f>
        <v>#DIV/0!</v>
      </c>
      <c r="AH18" s="31">
        <f>InstMan!AH18/'[1]Instt-Man.'!AH18</f>
        <v>1.0142747897017588</v>
      </c>
      <c r="AI18" s="31">
        <f>InstMan!AI18/'[1]Instt-Man.'!AI18</f>
        <v>1.0151710560844114</v>
      </c>
      <c r="AJ18" s="31">
        <f>InstMan!AJ18/'[1]Instt-Man.'!AJ18</f>
        <v>0.99259259259259258</v>
      </c>
      <c r="AK18" s="31">
        <f>InstMan!AK18/'[1]Instt-Man.'!AK18</f>
        <v>0.99346969944908081</v>
      </c>
      <c r="AL18" s="31">
        <f>InstMan!AL18/'[1]Instt-Man.'!AL18</f>
        <v>0.99911712772218952</v>
      </c>
      <c r="AM18" s="31" t="e">
        <f>InstMan!AM18/'[1]Instt-Man.'!AM18</f>
        <v>#DIV/0!</v>
      </c>
      <c r="AN18" s="31" t="e">
        <f>InstMan!AN18/'[1]Instt-Man.'!AN18</f>
        <v>#VALUE!</v>
      </c>
      <c r="AO18" s="31" t="e">
        <f>InstMan!AO18/'[1]Instt-Man.'!AO18</f>
        <v>#DIV/0!</v>
      </c>
      <c r="AP18" s="31" t="e">
        <f>InstMan!AP18/'[1]Instt-Man.'!AP18</f>
        <v>#VALUE!</v>
      </c>
      <c r="AQ18" s="31" t="e">
        <f>InstMan!AQ18/'[1]Instt-Man.'!AQ18</f>
        <v>#DIV/0!</v>
      </c>
      <c r="AR18" s="31" t="e">
        <f>InstMan!AR18/'[1]Instt-Man.'!AR18</f>
        <v>#VALUE!</v>
      </c>
      <c r="AS18" s="31" t="e">
        <f>InstMan!AS18/'[1]Instt-Man.'!AS18</f>
        <v>#DIV/0!</v>
      </c>
      <c r="AT18" s="31" t="e">
        <f>InstMan!AT18/'[1]Instt-Man.'!AT18</f>
        <v>#VALUE!</v>
      </c>
      <c r="AU18" s="31" t="e">
        <f>InstMan!AU18/'[1]Instt-Man.'!AU18</f>
        <v>#DIV/0!</v>
      </c>
    </row>
    <row r="19" spans="1:47" ht="19.5" customHeight="1" x14ac:dyDescent="0.25">
      <c r="A19" s="7">
        <v>14</v>
      </c>
      <c r="B19" s="2" t="s">
        <v>27</v>
      </c>
      <c r="C19" s="31">
        <f>InstMan!C19/'[1]Instt-Man.'!C19</f>
        <v>1.0443615257048093</v>
      </c>
      <c r="D19" s="31">
        <f>InstMan!D19/'[1]Instt-Man.'!D19</f>
        <v>0.98662819589282824</v>
      </c>
      <c r="E19" s="31">
        <f>InstMan!E19/'[1]Instt-Man.'!E19</f>
        <v>0.89473684210526316</v>
      </c>
      <c r="F19" s="31">
        <f>InstMan!F19/'[1]Instt-Man.'!F19</f>
        <v>0.8452749116063083</v>
      </c>
      <c r="G19" s="31">
        <f>InstMan!G19/'[1]Instt-Man.'!G19</f>
        <v>1.0201612903225807</v>
      </c>
      <c r="H19" s="31">
        <f>InstMan!H19/'[1]Instt-Man.'!H19</f>
        <v>0.96376577326649082</v>
      </c>
      <c r="I19" s="31">
        <f>InstMan!I19/'[1]Instt-Man.'!I19</f>
        <v>1.0773569701853345</v>
      </c>
      <c r="J19" s="31">
        <f>InstMan!J19/'[1]Instt-Man.'!J19</f>
        <v>1.0177996198291253</v>
      </c>
      <c r="K19" s="31">
        <f>InstMan!K19/'[1]Instt-Man.'!K19</f>
        <v>1.0585157915132726</v>
      </c>
      <c r="L19" s="31">
        <f>InstMan!L19/'[1]Instt-Man.'!L19</f>
        <v>1.1174793270601653</v>
      </c>
      <c r="M19" s="31">
        <f>InstMan!M19/'[1]Instt-Man.'!M19</f>
        <v>1.0661202591598333</v>
      </c>
      <c r="N19" s="31">
        <f>InstMan!N19/'[1]Instt-Man.'!N19</f>
        <v>0.14285714285714285</v>
      </c>
      <c r="O19" s="31">
        <f>InstMan!O19/'[1]Instt-Man.'!O19</f>
        <v>0.13629146461828948</v>
      </c>
      <c r="P19" s="31">
        <f>InstMan!P19/'[1]Instt-Man.'!P19</f>
        <v>0.9642857142857143</v>
      </c>
      <c r="Q19" s="31">
        <f>InstMan!Q19/'[1]Instt-Man.'!Q19</f>
        <v>0.91996738617345397</v>
      </c>
      <c r="R19" s="31">
        <f>InstMan!R19/'[1]Instt-Man.'!R19</f>
        <v>0.9647735442127966</v>
      </c>
      <c r="S19" s="31">
        <f>InstMan!S19/'[1]Instt-Man.'!S19</f>
        <v>0.92043279556018076</v>
      </c>
      <c r="T19" s="31">
        <f>InstMan!T19/'[1]Instt-Man.'!T19</f>
        <v>1.0481738035264483</v>
      </c>
      <c r="U19" s="31">
        <f>InstMan!U19/'[1]Instt-Man.'!U19</f>
        <v>3.0975935828877006</v>
      </c>
      <c r="V19" s="31">
        <f>InstMan!V19/'[1]Instt-Man.'!V19</f>
        <v>1.2553003034798169</v>
      </c>
      <c r="W19" s="31" t="e">
        <f>InstMan!W19/'[1]Instt-Man.'!W19</f>
        <v>#DIV/0!</v>
      </c>
      <c r="X19" s="31" t="e">
        <f>InstMan!X19/'[1]Instt-Man.'!X19</f>
        <v>#DIV/0!</v>
      </c>
      <c r="Y19" s="31">
        <f>InstMan!Y19/'[1]Instt-Man.'!Y19</f>
        <v>2.84</v>
      </c>
      <c r="Z19" s="31">
        <f>InstMan!Z19/'[1]Instt-Man.'!Z19</f>
        <v>1.1509104621010982</v>
      </c>
      <c r="AA19" s="31">
        <f>InstMan!AA19/'[1]Instt-Man.'!AA19</f>
        <v>1.044503708642387</v>
      </c>
      <c r="AB19" s="31">
        <f>InstMan!AB19/'[1]Instt-Man.'!AB19</f>
        <v>0.42328529788025365</v>
      </c>
      <c r="AC19" s="31">
        <f>InstMan!AC19/'[1]Instt-Man.'!AC19</f>
        <v>2.4676115940551151</v>
      </c>
      <c r="AD19" s="31">
        <f>InstMan!AD19/'[1]Instt-Man.'!AD19</f>
        <v>0.3431039467977447</v>
      </c>
      <c r="AE19" s="31">
        <f>InstMan!AE19/'[1]Instt-Man.'!AE19</f>
        <v>0.76853020926250359</v>
      </c>
      <c r="AF19" s="31" t="e">
        <f>InstMan!AF19/'[1]Instt-Man.'!AF19</f>
        <v>#DIV/0!</v>
      </c>
      <c r="AG19" s="31" t="e">
        <f>InstMan!AG19/'[1]Instt-Man.'!AG19</f>
        <v>#DIV/0!</v>
      </c>
      <c r="AH19" s="31">
        <f>InstMan!AH19/'[1]Instt-Man.'!AH19</f>
        <v>0.46538024971623154</v>
      </c>
      <c r="AI19" s="31">
        <f>InstMan!AI19/'[1]Instt-Man.'!AI19</f>
        <v>1.0424210623024011</v>
      </c>
      <c r="AJ19" s="31">
        <f>InstMan!AJ19/'[1]Instt-Man.'!AJ19</f>
        <v>1.0616600790513835</v>
      </c>
      <c r="AK19" s="31">
        <f>InstMan!AK19/'[1]Instt-Man.'!AK19</f>
        <v>2.3780485486515803</v>
      </c>
      <c r="AL19" s="31">
        <f>InstMan!AL19/'[1]Instt-Man.'!AL19</f>
        <v>0.44644171779141106</v>
      </c>
      <c r="AM19" s="31" t="e">
        <f>InstMan!AM19/'[1]Instt-Man.'!AM19</f>
        <v>#DIV/0!</v>
      </c>
      <c r="AN19" s="31" t="e">
        <f>InstMan!AN19/'[1]Instt-Man.'!AN19</f>
        <v>#VALUE!</v>
      </c>
      <c r="AO19" s="31" t="e">
        <f>InstMan!AO19/'[1]Instt-Man.'!AO19</f>
        <v>#DIV/0!</v>
      </c>
      <c r="AP19" s="31" t="e">
        <f>InstMan!AP19/'[1]Instt-Man.'!AP19</f>
        <v>#VALUE!</v>
      </c>
      <c r="AQ19" s="31" t="e">
        <f>InstMan!AQ19/'[1]Instt-Man.'!AQ19</f>
        <v>#DIV/0!</v>
      </c>
      <c r="AR19" s="31" t="e">
        <f>InstMan!AR19/'[1]Instt-Man.'!AR19</f>
        <v>#VALUE!</v>
      </c>
      <c r="AS19" s="31" t="e">
        <f>InstMan!AS19/'[1]Instt-Man.'!AS19</f>
        <v>#DIV/0!</v>
      </c>
      <c r="AT19" s="31" t="e">
        <f>InstMan!AT19/'[1]Instt-Man.'!AT19</f>
        <v>#VALUE!</v>
      </c>
      <c r="AU19" s="31" t="e">
        <f>InstMan!AU19/'[1]Instt-Man.'!AU19</f>
        <v>#DIV/0!</v>
      </c>
    </row>
    <row r="20" spans="1:47" ht="19.5" customHeight="1" x14ac:dyDescent="0.25">
      <c r="A20" s="7">
        <v>15</v>
      </c>
      <c r="B20" s="2" t="s">
        <v>28</v>
      </c>
      <c r="C20" s="31">
        <f>InstMan!C20/'[1]Instt-Man.'!C20</f>
        <v>29</v>
      </c>
      <c r="D20" s="31">
        <f>InstMan!D20/'[1]Instt-Man.'!D20</f>
        <v>5.5873680015939433</v>
      </c>
      <c r="E20" s="31">
        <f>InstMan!E20/'[1]Instt-Man.'!E20</f>
        <v>31.90909090909091</v>
      </c>
      <c r="F20" s="31">
        <f>InstMan!F20/'[1]Instt-Man.'!F20</f>
        <v>6.1478563277726455</v>
      </c>
      <c r="G20" s="31">
        <f>InstMan!G20/'[1]Instt-Man.'!G20</f>
        <v>6.9313543599257885</v>
      </c>
      <c r="H20" s="31">
        <f>InstMan!H20/'[1]Instt-Man.'!H20</f>
        <v>1.3354492261502766</v>
      </c>
      <c r="I20" s="31">
        <f>InstMan!I20/'[1]Instt-Man.'!I20</f>
        <v>1.7780487804878049</v>
      </c>
      <c r="J20" s="31">
        <f>InstMan!J20/'[1]Instt-Man.'!J20</f>
        <v>0.34257285728864462</v>
      </c>
      <c r="K20" s="31">
        <f>InstMan!K20/'[1]Instt-Man.'!K20</f>
        <v>5.1902792140641161</v>
      </c>
      <c r="L20" s="31">
        <f>InstMan!L20/'[1]Instt-Man.'!L20</f>
        <v>0.789924973204716</v>
      </c>
      <c r="M20" s="31">
        <f>InstMan!M20/'[1]Instt-Man.'!M20</f>
        <v>0.94622978710654249</v>
      </c>
      <c r="N20" s="31">
        <f>InstMan!N20/'[1]Instt-Man.'!N20</f>
        <v>1.3914163090128755</v>
      </c>
      <c r="O20" s="31">
        <f>InstMan!O20/'[1]Instt-Man.'!O20</f>
        <v>1.6667400101460217</v>
      </c>
      <c r="P20" s="31">
        <f>InstMan!P20/'[1]Instt-Man.'!P20</f>
        <v>0.75848001813099641</v>
      </c>
      <c r="Q20" s="31">
        <f>InstMan!Q20/'[1]Instt-Man.'!Q20</f>
        <v>0.90856272484837886</v>
      </c>
      <c r="R20" s="31">
        <f>InstMan!R20/'[1]Instt-Man.'!R20</f>
        <v>0.92710237659963435</v>
      </c>
      <c r="S20" s="31">
        <f>InstMan!S20/'[1]Instt-Man.'!S20</f>
        <v>1.1105508930510724</v>
      </c>
      <c r="T20" s="31">
        <f>InstMan!T20/'[1]Instt-Man.'!T20</f>
        <v>0.83481304855157024</v>
      </c>
      <c r="U20" s="31">
        <f>InstMan!U20/'[1]Instt-Man.'!U20</f>
        <v>1</v>
      </c>
      <c r="V20" s="31">
        <f>InstMan!V20/'[1]Instt-Man.'!V20</f>
        <v>0.98615028567295882</v>
      </c>
      <c r="W20" s="31">
        <f>InstMan!W20/'[1]Instt-Man.'!W20</f>
        <v>1.0175655842964593</v>
      </c>
      <c r="X20" s="31">
        <f>InstMan!X20/'[1]Instt-Man.'!X20</f>
        <v>1.0034725916449245</v>
      </c>
      <c r="Y20" s="31">
        <f>InstMan!Y20/'[1]Instt-Man.'!Y20</f>
        <v>1</v>
      </c>
      <c r="Z20" s="31">
        <f>InstMan!Z20/'[1]Instt-Man.'!Z20</f>
        <v>0.98615028567295859</v>
      </c>
      <c r="AA20" s="31">
        <f>InstMan!AA20/'[1]Instt-Man.'!AA20</f>
        <v>1</v>
      </c>
      <c r="AB20" s="31">
        <f>InstMan!AB20/'[1]Instt-Man.'!AB20</f>
        <v>0.98615028567295882</v>
      </c>
      <c r="AC20" s="31">
        <f>InstMan!AC20/'[1]Instt-Man.'!AC20</f>
        <v>1.0140442228007773</v>
      </c>
      <c r="AD20" s="31">
        <f>InstMan!AD20/'[1]Instt-Man.'!AD20</f>
        <v>1</v>
      </c>
      <c r="AE20" s="31">
        <f>InstMan!AE20/'[1]Instt-Man.'!AE20</f>
        <v>1.0001222120378859</v>
      </c>
      <c r="AF20" s="31">
        <f>InstMan!AF20/'[1]Instt-Man.'!AF20</f>
        <v>1</v>
      </c>
      <c r="AG20" s="31">
        <f>InstMan!AG20/'[1]Instt-Man.'!AG20</f>
        <v>1.0001222120378859</v>
      </c>
      <c r="AH20" s="31">
        <f>InstMan!AH20/'[1]Instt-Man.'!AH20</f>
        <v>1</v>
      </c>
      <c r="AI20" s="31">
        <f>InstMan!AI20/'[1]Instt-Man.'!AI20</f>
        <v>1.0001222120378856</v>
      </c>
      <c r="AJ20" s="31">
        <f>InstMan!AJ20/'[1]Instt-Man.'!AJ20</f>
        <v>0.99837837837837839</v>
      </c>
      <c r="AK20" s="31">
        <f>InstMan!AK20/'[1]Instt-Man.'!AK20</f>
        <v>0.99850039223458109</v>
      </c>
      <c r="AL20" s="31">
        <f>InstMan!AL20/'[1]Instt-Man.'!AL20</f>
        <v>0.99987780289607131</v>
      </c>
      <c r="AM20" s="31">
        <f>InstMan!AM20/'[1]Instt-Man.'!AM20</f>
        <v>1</v>
      </c>
      <c r="AN20" s="31">
        <f>InstMan!AN20/'[1]Instt-Man.'!AN20</f>
        <v>1</v>
      </c>
      <c r="AO20" s="31">
        <f>InstMan!AO20/'[1]Instt-Man.'!AO20</f>
        <v>1</v>
      </c>
      <c r="AP20" s="31">
        <f>InstMan!AP20/'[1]Instt-Man.'!AP20</f>
        <v>1</v>
      </c>
      <c r="AQ20" s="31">
        <f>InstMan!AQ20/'[1]Instt-Man.'!AQ20</f>
        <v>1</v>
      </c>
      <c r="AR20" s="31">
        <f>InstMan!AR20/'[1]Instt-Man.'!AR20</f>
        <v>1</v>
      </c>
      <c r="AS20" s="31">
        <f>InstMan!AS20/'[1]Instt-Man.'!AS20</f>
        <v>1</v>
      </c>
      <c r="AT20" s="31">
        <f>InstMan!AT20/'[1]Instt-Man.'!AT20</f>
        <v>1</v>
      </c>
      <c r="AU20" s="31">
        <f>InstMan!AU20/'[1]Instt-Man.'!AU20</f>
        <v>1</v>
      </c>
    </row>
    <row r="21" spans="1:47" ht="19.5" customHeight="1" x14ac:dyDescent="0.25">
      <c r="A21" s="7">
        <v>16</v>
      </c>
      <c r="B21" s="2" t="s">
        <v>29</v>
      </c>
      <c r="C21" s="31">
        <f>InstMan!C21/'[1]Instt-Man.'!C21</f>
        <v>1.0851063829787233</v>
      </c>
      <c r="D21" s="31">
        <f>InstMan!D21/'[1]Instt-Man.'!D21</f>
        <v>1.058640373637779</v>
      </c>
      <c r="E21" s="31" t="e">
        <f>InstMan!E21/'[1]Instt-Man.'!E21</f>
        <v>#DIV/0!</v>
      </c>
      <c r="F21" s="31" t="e">
        <f>InstMan!F21/'[1]Instt-Man.'!F21</f>
        <v>#DIV/0!</v>
      </c>
      <c r="G21" s="31" t="e">
        <f>InstMan!G21/'[1]Instt-Man.'!G21</f>
        <v>#DIV/0!</v>
      </c>
      <c r="H21" s="31" t="e">
        <f>InstMan!H21/'[1]Instt-Man.'!H21</f>
        <v>#DIV/0!</v>
      </c>
      <c r="I21" s="31">
        <f>InstMan!I21/'[1]Instt-Man.'!I21</f>
        <v>0.98630136986301364</v>
      </c>
      <c r="J21" s="31">
        <f>InstMan!J21/'[1]Instt-Man.'!J21</f>
        <v>0.96224523889074509</v>
      </c>
      <c r="K21" s="31">
        <f>InstMan!K21/'[1]Instt-Man.'!K21</f>
        <v>1.0249999999999999</v>
      </c>
      <c r="L21" s="31">
        <f>InstMan!L21/'[1]Instt-Man.'!L21</f>
        <v>1.3505154639175259</v>
      </c>
      <c r="M21" s="31">
        <f>InstMan!M21/'[1]Instt-Man.'!M21</f>
        <v>1.2493599035452538</v>
      </c>
      <c r="N21" s="31" t="e">
        <f>InstMan!N21/'[1]Instt-Man.'!N21</f>
        <v>#DIV/0!</v>
      </c>
      <c r="O21" s="31" t="e">
        <f>InstMan!O21/'[1]Instt-Man.'!O21</f>
        <v>#DIV/0!</v>
      </c>
      <c r="P21" s="31">
        <f>InstMan!P21/'[1]Instt-Man.'!P21</f>
        <v>1</v>
      </c>
      <c r="Q21" s="31">
        <f>InstMan!Q21/'[1]Instt-Man.'!Q21</f>
        <v>0.92509855453350864</v>
      </c>
      <c r="R21" s="31">
        <f>InstMan!R21/'[1]Instt-Man.'!R21</f>
        <v>0.97297297297297303</v>
      </c>
      <c r="S21" s="31">
        <f>InstMan!S21/'[1]Instt-Man.'!S21</f>
        <v>0.90009589089746778</v>
      </c>
      <c r="T21" s="31">
        <f>InstMan!T21/'[1]Instt-Man.'!T21</f>
        <v>1.0809659090909092</v>
      </c>
      <c r="U21" s="31">
        <f>InstMan!U21/'[1]Instt-Man.'!U21</f>
        <v>0.8085808580858086</v>
      </c>
      <c r="V21" s="31">
        <f>InstMan!V21/'[1]Instt-Man.'!V21</f>
        <v>0.87485797760103878</v>
      </c>
      <c r="W21" s="31" t="e">
        <f>InstMan!W21/'[1]Instt-Man.'!W21</f>
        <v>#DIV/0!</v>
      </c>
      <c r="X21" s="31" t="e">
        <f>InstMan!X21/'[1]Instt-Man.'!X21</f>
        <v>#DIV/0!</v>
      </c>
      <c r="Y21" s="31">
        <f>InstMan!Y21/'[1]Instt-Man.'!Y21</f>
        <v>1.0212765957446808</v>
      </c>
      <c r="Z21" s="31">
        <f>InstMan!Z21/'[1]Instt-Man.'!Z21</f>
        <v>1.1049877921171958</v>
      </c>
      <c r="AA21" s="31">
        <f>InstMan!AA21/'[1]Instt-Man.'!AA21</f>
        <v>0.98987341772151893</v>
      </c>
      <c r="AB21" s="31">
        <f>InstMan!AB21/'[1]Instt-Man.'!AB21</f>
        <v>1.0710105831085286</v>
      </c>
      <c r="AC21" s="31">
        <f>InstMan!AC21/'[1]Instt-Man.'!AC21</f>
        <v>0.9242424242424242</v>
      </c>
      <c r="AD21" s="31">
        <f>InstMan!AD21/'[1]Instt-Man.'!AD21</f>
        <v>0.93283950617283951</v>
      </c>
      <c r="AE21" s="31">
        <f>InstMan!AE21/'[1]Instt-Man.'!AE21</f>
        <v>0.98800537429969326</v>
      </c>
      <c r="AF21" s="31" t="e">
        <f>InstMan!AF21/'[1]Instt-Man.'!AF21</f>
        <v>#DIV/0!</v>
      </c>
      <c r="AG21" s="31" t="e">
        <f>InstMan!AG21/'[1]Instt-Man.'!AG21</f>
        <v>#DIV/0!</v>
      </c>
      <c r="AH21" s="31">
        <f>InstMan!AH21/'[1]Instt-Man.'!AH21</f>
        <v>0.99509803921568629</v>
      </c>
      <c r="AI21" s="31">
        <f>InstMan!AI21/'[1]Instt-Man.'!AI21</f>
        <v>1.0539457261343963</v>
      </c>
      <c r="AJ21" s="31">
        <f>InstMan!AJ21/'[1]Instt-Man.'!AJ21</f>
        <v>0.95890410958904104</v>
      </c>
      <c r="AK21" s="31">
        <f>InstMan!AK21/'[1]Instt-Man.'!AK21</f>
        <v>1.0156113752074485</v>
      </c>
      <c r="AL21" s="31">
        <f>InstMan!AL21/'[1]Instt-Man.'!AL21</f>
        <v>0.94416440480806518</v>
      </c>
      <c r="AM21" s="31">
        <f>InstMan!AM21/'[1]Instt-Man.'!AM21</f>
        <v>1</v>
      </c>
      <c r="AN21" s="31">
        <f>InstMan!AN21/'[1]Instt-Man.'!AN21</f>
        <v>1</v>
      </c>
      <c r="AO21" s="31" t="e">
        <f>InstMan!AO21/'[1]Instt-Man.'!AO21</f>
        <v>#DIV/0!</v>
      </c>
      <c r="AP21" s="31" t="e">
        <f>InstMan!AP21/'[1]Instt-Man.'!AP21</f>
        <v>#DIV/0!</v>
      </c>
      <c r="AQ21" s="31" t="e">
        <f>InstMan!AQ21/'[1]Instt-Man.'!AQ21</f>
        <v>#DIV/0!</v>
      </c>
      <c r="AR21" s="31" t="e">
        <f>InstMan!AR21/'[1]Instt-Man.'!AR21</f>
        <v>#DIV/0!</v>
      </c>
      <c r="AS21" s="31" t="e">
        <f>InstMan!AS21/'[1]Instt-Man.'!AS21</f>
        <v>#DIV/0!</v>
      </c>
      <c r="AT21" s="31" t="e">
        <f>InstMan!AT21/'[1]Instt-Man.'!AT21</f>
        <v>#DIV/0!</v>
      </c>
      <c r="AU21" s="31">
        <f>InstMan!AU21/'[1]Instt-Man.'!AU21</f>
        <v>1</v>
      </c>
    </row>
    <row r="22" spans="1:47" ht="19.5" customHeight="1" x14ac:dyDescent="0.25">
      <c r="A22" s="7">
        <v>17</v>
      </c>
      <c r="B22" s="2" t="s">
        <v>30</v>
      </c>
      <c r="C22" s="31">
        <f>InstMan!C22/'[1]Instt-Man.'!C22</f>
        <v>1.0333333333333334</v>
      </c>
      <c r="D22" s="31">
        <f>InstMan!D22/'[1]Instt-Man.'!D22</f>
        <v>1.0250666666666666</v>
      </c>
      <c r="E22" s="31" t="e">
        <f>InstMan!E22/'[1]Instt-Man.'!E22</f>
        <v>#DIV/0!</v>
      </c>
      <c r="F22" s="31" t="e">
        <f>InstMan!F22/'[1]Instt-Man.'!F22</f>
        <v>#DIV/0!</v>
      </c>
      <c r="G22" s="31">
        <f>InstMan!G22/'[1]Instt-Man.'!G22</f>
        <v>1</v>
      </c>
      <c r="H22" s="31">
        <f>InstMan!H22/'[1]Instt-Man.'!H22</f>
        <v>0.9920000000000001</v>
      </c>
      <c r="I22" s="31">
        <f>InstMan!I22/'[1]Instt-Man.'!I22</f>
        <v>1</v>
      </c>
      <c r="J22" s="31">
        <f>InstMan!J22/'[1]Instt-Man.'!J22</f>
        <v>0.99199999999999988</v>
      </c>
      <c r="K22" s="31">
        <f>InstMan!K22/'[1]Instt-Man.'!K22</f>
        <v>1.0080645161290323</v>
      </c>
      <c r="L22" s="31">
        <f>InstMan!L22/'[1]Instt-Man.'!L22</f>
        <v>1</v>
      </c>
      <c r="M22" s="31">
        <f>InstMan!M22/'[1]Instt-Man.'!M22</f>
        <v>1</v>
      </c>
      <c r="N22" s="31" t="e">
        <f>InstMan!N22/'[1]Instt-Man.'!N22</f>
        <v>#DIV/0!</v>
      </c>
      <c r="O22" s="31" t="e">
        <f>InstMan!O22/'[1]Instt-Man.'!O22</f>
        <v>#DIV/0!</v>
      </c>
      <c r="P22" s="31">
        <f>InstMan!P22/'[1]Instt-Man.'!P22</f>
        <v>1</v>
      </c>
      <c r="Q22" s="31">
        <f>InstMan!Q22/'[1]Instt-Man.'!Q22</f>
        <v>1</v>
      </c>
      <c r="R22" s="31">
        <f>InstMan!R22/'[1]Instt-Man.'!R22</f>
        <v>1</v>
      </c>
      <c r="S22" s="31">
        <f>InstMan!S22/'[1]Instt-Man.'!S22</f>
        <v>1</v>
      </c>
      <c r="T22" s="31">
        <f>InstMan!T22/'[1]Instt-Man.'!T22</f>
        <v>1</v>
      </c>
      <c r="U22" s="31">
        <f>InstMan!U22/'[1]Instt-Man.'!U22</f>
        <v>1</v>
      </c>
      <c r="V22" s="31">
        <f>InstMan!V22/'[1]Instt-Man.'!V22</f>
        <v>1</v>
      </c>
      <c r="W22" s="31" t="e">
        <f>InstMan!W22/'[1]Instt-Man.'!W22</f>
        <v>#DIV/0!</v>
      </c>
      <c r="X22" s="31" t="e">
        <f>InstMan!X22/'[1]Instt-Man.'!X22</f>
        <v>#DIV/0!</v>
      </c>
      <c r="Y22" s="31">
        <f>InstMan!Y22/'[1]Instt-Man.'!Y22</f>
        <v>1</v>
      </c>
      <c r="Z22" s="31">
        <f>InstMan!Z22/'[1]Instt-Man.'!Z22</f>
        <v>1</v>
      </c>
      <c r="AA22" s="31" t="e">
        <f>InstMan!AA22/'[1]Instt-Man.'!AA22</f>
        <v>#DIV/0!</v>
      </c>
      <c r="AB22" s="31" t="e">
        <f>InstMan!AB22/'[1]Instt-Man.'!AB22</f>
        <v>#DIV/0!</v>
      </c>
      <c r="AC22" s="31">
        <f>InstMan!AC22/'[1]Instt-Man.'!AC22</f>
        <v>1</v>
      </c>
      <c r="AD22" s="31">
        <f>InstMan!AD22/'[1]Instt-Man.'!AD22</f>
        <v>1</v>
      </c>
      <c r="AE22" s="31">
        <f>InstMan!AE22/'[1]Instt-Man.'!AE22</f>
        <v>0.99864191942055236</v>
      </c>
      <c r="AF22" s="31" t="e">
        <f>InstMan!AF22/'[1]Instt-Man.'!AF22</f>
        <v>#DIV/0!</v>
      </c>
      <c r="AG22" s="31" t="e">
        <f>InstMan!AG22/'[1]Instt-Man.'!AG22</f>
        <v>#DIV/0!</v>
      </c>
      <c r="AH22" s="31">
        <f>InstMan!AH22/'[1]Instt-Man.'!AH22</f>
        <v>1</v>
      </c>
      <c r="AI22" s="31">
        <f>InstMan!AI22/'[1]Instt-Man.'!AI22</f>
        <v>0.99864191942055236</v>
      </c>
      <c r="AJ22" s="31" t="e">
        <f>InstMan!AJ22/'[1]Instt-Man.'!AJ22</f>
        <v>#DIV/0!</v>
      </c>
      <c r="AK22" s="31" t="e">
        <f>InstMan!AK22/'[1]Instt-Man.'!AK22</f>
        <v>#DIV/0!</v>
      </c>
      <c r="AL22" s="31">
        <f>InstMan!AL22/'[1]Instt-Man.'!AL22</f>
        <v>1.0013599274705349</v>
      </c>
      <c r="AM22" s="31">
        <f>InstMan!AM22/'[1]Instt-Man.'!AM22</f>
        <v>1</v>
      </c>
      <c r="AN22" s="31">
        <f>InstMan!AN22/'[1]Instt-Man.'!AN22</f>
        <v>1</v>
      </c>
      <c r="AO22" s="31" t="e">
        <f>InstMan!AO22/'[1]Instt-Man.'!AO22</f>
        <v>#DIV/0!</v>
      </c>
      <c r="AP22" s="31" t="e">
        <f>InstMan!AP22/'[1]Instt-Man.'!AP22</f>
        <v>#DIV/0!</v>
      </c>
      <c r="AQ22" s="31">
        <f>InstMan!AQ22/'[1]Instt-Man.'!AQ22</f>
        <v>1</v>
      </c>
      <c r="AR22" s="31">
        <f>InstMan!AR22/'[1]Instt-Man.'!AR22</f>
        <v>1</v>
      </c>
      <c r="AS22" s="31" t="e">
        <f>InstMan!AS22/'[1]Instt-Man.'!AS22</f>
        <v>#DIV/0!</v>
      </c>
      <c r="AT22" s="31" t="e">
        <f>InstMan!AT22/'[1]Instt-Man.'!AT22</f>
        <v>#DIV/0!</v>
      </c>
      <c r="AU22" s="31">
        <f>InstMan!AU22/'[1]Instt-Man.'!AU22</f>
        <v>1</v>
      </c>
    </row>
    <row r="23" spans="1:47" ht="19.5" customHeight="1" x14ac:dyDescent="0.25">
      <c r="A23" s="7">
        <v>18</v>
      </c>
      <c r="B23" s="2" t="s">
        <v>31</v>
      </c>
      <c r="C23" s="31">
        <f>InstMan!C23/'[1]Instt-Man.'!C23</f>
        <v>1.0476190476190477</v>
      </c>
      <c r="D23" s="31">
        <f>InstMan!D23/'[1]Instt-Man.'!D23</f>
        <v>1.0155490767735667</v>
      </c>
      <c r="E23" s="31" t="e">
        <f>InstMan!E23/'[1]Instt-Man.'!E23</f>
        <v>#DIV/0!</v>
      </c>
      <c r="F23" s="31" t="e">
        <f>InstMan!F23/'[1]Instt-Man.'!F23</f>
        <v>#DIV/0!</v>
      </c>
      <c r="G23" s="31">
        <f>InstMan!G23/'[1]Instt-Man.'!G23</f>
        <v>0.96875</v>
      </c>
      <c r="H23" s="31">
        <f>InstMan!H23/'[1]Instt-Man.'!H23</f>
        <v>0.93909438775510212</v>
      </c>
      <c r="I23" s="31">
        <f>InstMan!I23/'[1]Instt-Man.'!I23</f>
        <v>1.0714285714285714</v>
      </c>
      <c r="J23" s="31">
        <f>InstMan!J23/'[1]Instt-Man.'!J23</f>
        <v>1.0386297376093296</v>
      </c>
      <c r="K23" s="31">
        <f>InstMan!K23/'[1]Instt-Man.'!K23</f>
        <v>1.0315789473684212</v>
      </c>
      <c r="L23" s="31">
        <f>InstMan!L23/'[1]Instt-Man.'!L23</f>
        <v>0.99507389162561577</v>
      </c>
      <c r="M23" s="31">
        <f>InstMan!M23/'[1]Instt-Man.'!M23</f>
        <v>0.96363103631402569</v>
      </c>
      <c r="N23" s="31" t="e">
        <f>InstMan!N23/'[1]Instt-Man.'!N23</f>
        <v>#DIV/0!</v>
      </c>
      <c r="O23" s="31" t="e">
        <f>InstMan!O23/'[1]Instt-Man.'!O23</f>
        <v>#DIV/0!</v>
      </c>
      <c r="P23" s="31">
        <f>InstMan!P23/'[1]Instt-Man.'!P23</f>
        <v>1.0178571428571428</v>
      </c>
      <c r="Q23" s="31">
        <f>InstMan!Q23/'[1]Instt-Man.'!Q23</f>
        <v>0.98569437068507704</v>
      </c>
      <c r="R23" s="31">
        <f>InstMan!R23/'[1]Instt-Man.'!R23</f>
        <v>1.1000000000000001</v>
      </c>
      <c r="S23" s="31">
        <f>InstMan!S23/'[1]Instt-Man.'!S23</f>
        <v>1.0652416356877323</v>
      </c>
      <c r="T23" s="31">
        <f>InstMan!T23/'[1]Instt-Man.'!T23</f>
        <v>1.0326295585412668</v>
      </c>
      <c r="U23" s="31">
        <f>InstMan!U23/'[1]Instt-Man.'!U23</f>
        <v>1</v>
      </c>
      <c r="V23" s="31">
        <f>InstMan!V23/'[1]Instt-Man.'!V23</f>
        <v>0.97043606799704363</v>
      </c>
      <c r="W23" s="31">
        <f>InstMan!W23/'[1]Instt-Man.'!W23</f>
        <v>1.0705882352941176</v>
      </c>
      <c r="X23" s="31">
        <f>InstMan!X23/'[1]Instt-Man.'!X23</f>
        <v>1.0389374375027174</v>
      </c>
      <c r="Y23" s="31">
        <f>InstMan!Y23/'[1]Instt-Man.'!Y23</f>
        <v>1.1047904191616766</v>
      </c>
      <c r="Z23" s="31">
        <f>InstMan!Z23/'[1]Instt-Man.'!Z23</f>
        <v>1.072128470332063</v>
      </c>
      <c r="AA23" s="31">
        <f>InstMan!AA23/'[1]Instt-Man.'!AA23</f>
        <v>0.9971910112359551</v>
      </c>
      <c r="AB23" s="31">
        <f>InstMan!AB23/'[1]Instt-Man.'!AB23</f>
        <v>0.96771012398581591</v>
      </c>
      <c r="AC23" s="31">
        <f>InstMan!AC23/'[1]Instt-Man.'!AC23</f>
        <v>1.0304645849200305</v>
      </c>
      <c r="AD23" s="31">
        <f>InstMan!AD23/'[1]Instt-Man.'!AD23</f>
        <v>1.0046136101499423</v>
      </c>
      <c r="AE23" s="31">
        <f>InstMan!AE23/'[1]Instt-Man.'!AE23</f>
        <v>0.98309799741197001</v>
      </c>
      <c r="AF23" s="31">
        <f>InstMan!AF23/'[1]Instt-Man.'!AF23</f>
        <v>0.98239436619718312</v>
      </c>
      <c r="AG23" s="31">
        <f>InstMan!AG23/'[1]Instt-Man.'!AG23</f>
        <v>0.96135461865095007</v>
      </c>
      <c r="AH23" s="31">
        <f>InstMan!AH23/'[1]Instt-Man.'!AH23</f>
        <v>1.1807228915662651</v>
      </c>
      <c r="AI23" s="31">
        <f>InstMan!AI23/'[1]Instt-Man.'!AI23</f>
        <v>1.155435580873742</v>
      </c>
      <c r="AJ23" s="31">
        <f>InstMan!AJ23/'[1]Instt-Man.'!AJ23</f>
        <v>1.021505376344086</v>
      </c>
      <c r="AK23" s="31">
        <f>InstMan!AK23/'[1]Instt-Man.'!AK23</f>
        <v>0.99962799596109897</v>
      </c>
      <c r="AL23" s="31">
        <f>InstMan!AL23/'[1]Instt-Man.'!AL23</f>
        <v>1.0218855218855218</v>
      </c>
      <c r="AM23" s="31" t="e">
        <f>InstMan!AM23/'[1]Instt-Man.'!AM23</f>
        <v>#DIV/0!</v>
      </c>
      <c r="AN23" s="31" t="e">
        <f>InstMan!AN23/'[1]Instt-Man.'!AN23</f>
        <v>#VALUE!</v>
      </c>
      <c r="AO23" s="31" t="e">
        <f>InstMan!AO23/'[1]Instt-Man.'!AO23</f>
        <v>#DIV/0!</v>
      </c>
      <c r="AP23" s="31" t="e">
        <f>InstMan!AP23/'[1]Instt-Man.'!AP23</f>
        <v>#VALUE!</v>
      </c>
      <c r="AQ23" s="31" t="e">
        <f>InstMan!AQ23/'[1]Instt-Man.'!AQ23</f>
        <v>#DIV/0!</v>
      </c>
      <c r="AR23" s="31" t="e">
        <f>InstMan!AR23/'[1]Instt-Man.'!AR23</f>
        <v>#VALUE!</v>
      </c>
      <c r="AS23" s="31" t="e">
        <f>InstMan!AS23/'[1]Instt-Man.'!AS23</f>
        <v>#DIV/0!</v>
      </c>
      <c r="AT23" s="31" t="e">
        <f>InstMan!AT23/'[1]Instt-Man.'!AT23</f>
        <v>#VALUE!</v>
      </c>
      <c r="AU23" s="31" t="e">
        <f>InstMan!AU23/'[1]Instt-Man.'!AU23</f>
        <v>#DIV/0!</v>
      </c>
    </row>
    <row r="24" spans="1:47" ht="19.5" customHeight="1" x14ac:dyDescent="0.25">
      <c r="A24" s="7">
        <v>19</v>
      </c>
      <c r="B24" s="2" t="s">
        <v>55</v>
      </c>
      <c r="C24" s="31">
        <f>InstMan!C24/'[1]Instt-Man.'!C24</f>
        <v>1</v>
      </c>
      <c r="D24" s="31">
        <f>InstMan!D24/'[1]Instt-Man.'!D24</f>
        <v>1</v>
      </c>
      <c r="E24" s="31" t="e">
        <f>InstMan!E24/'[1]Instt-Man.'!E24</f>
        <v>#DIV/0!</v>
      </c>
      <c r="F24" s="31" t="e">
        <f>InstMan!F24/'[1]Instt-Man.'!F24</f>
        <v>#DIV/0!</v>
      </c>
      <c r="G24" s="31" t="e">
        <f>InstMan!G24/'[1]Instt-Man.'!G24</f>
        <v>#DIV/0!</v>
      </c>
      <c r="H24" s="31" t="e">
        <f>InstMan!H24/'[1]Instt-Man.'!H24</f>
        <v>#DIV/0!</v>
      </c>
      <c r="I24" s="31">
        <f>InstMan!I24/'[1]Instt-Man.'!I24</f>
        <v>1</v>
      </c>
      <c r="J24" s="31">
        <f>InstMan!J24/'[1]Instt-Man.'!J24</f>
        <v>1</v>
      </c>
      <c r="K24" s="31">
        <f>InstMan!K24/'[1]Instt-Man.'!K24</f>
        <v>1</v>
      </c>
      <c r="L24" s="31">
        <f>InstMan!L24/'[1]Instt-Man.'!L24</f>
        <v>1</v>
      </c>
      <c r="M24" s="31">
        <f>InstMan!M24/'[1]Instt-Man.'!M24</f>
        <v>1</v>
      </c>
      <c r="N24" s="31" t="e">
        <f>InstMan!N24/'[1]Instt-Man.'!N24</f>
        <v>#DIV/0!</v>
      </c>
      <c r="O24" s="31" t="e">
        <f>InstMan!O24/'[1]Instt-Man.'!O24</f>
        <v>#DIV/0!</v>
      </c>
      <c r="P24" s="31" t="e">
        <f>InstMan!P24/'[1]Instt-Man.'!P24</f>
        <v>#DIV/0!</v>
      </c>
      <c r="Q24" s="31" t="e">
        <f>InstMan!Q24/'[1]Instt-Man.'!Q24</f>
        <v>#DIV/0!</v>
      </c>
      <c r="R24" s="31">
        <f>InstMan!R24/'[1]Instt-Man.'!R24</f>
        <v>1</v>
      </c>
      <c r="S24" s="31">
        <f>InstMan!S24/'[1]Instt-Man.'!S24</f>
        <v>1</v>
      </c>
      <c r="T24" s="31">
        <f>InstMan!T24/'[1]Instt-Man.'!T24</f>
        <v>1</v>
      </c>
      <c r="U24" s="31">
        <f>InstMan!U24/'[1]Instt-Man.'!U24</f>
        <v>1</v>
      </c>
      <c r="V24" s="31">
        <f>InstMan!V24/'[1]Instt-Man.'!V24</f>
        <v>1</v>
      </c>
      <c r="W24" s="31" t="e">
        <f>InstMan!W24/'[1]Instt-Man.'!W24</f>
        <v>#DIV/0!</v>
      </c>
      <c r="X24" s="31" t="e">
        <f>InstMan!X24/'[1]Instt-Man.'!X24</f>
        <v>#DIV/0!</v>
      </c>
      <c r="Y24" s="31" t="e">
        <f>InstMan!Y24/'[1]Instt-Man.'!Y24</f>
        <v>#DIV/0!</v>
      </c>
      <c r="Z24" s="31" t="e">
        <f>InstMan!Z24/'[1]Instt-Man.'!Z24</f>
        <v>#DIV/0!</v>
      </c>
      <c r="AA24" s="31">
        <f>InstMan!AA24/'[1]Instt-Man.'!AA24</f>
        <v>1</v>
      </c>
      <c r="AB24" s="31">
        <f>InstMan!AB24/'[1]Instt-Man.'!AB24</f>
        <v>1</v>
      </c>
      <c r="AC24" s="31">
        <f>InstMan!AC24/'[1]Instt-Man.'!AC24</f>
        <v>1</v>
      </c>
      <c r="AD24" s="31">
        <f>InstMan!AD24/'[1]Instt-Man.'!AD24</f>
        <v>1</v>
      </c>
      <c r="AE24" s="31">
        <f>InstMan!AE24/'[1]Instt-Man.'!AE24</f>
        <v>1</v>
      </c>
      <c r="AF24" s="31" t="e">
        <f>InstMan!AF24/'[1]Instt-Man.'!AF24</f>
        <v>#DIV/0!</v>
      </c>
      <c r="AG24" s="31" t="e">
        <f>InstMan!AG24/'[1]Instt-Man.'!AG24</f>
        <v>#DIV/0!</v>
      </c>
      <c r="AH24" s="31" t="e">
        <f>InstMan!AH24/'[1]Instt-Man.'!AH24</f>
        <v>#DIV/0!</v>
      </c>
      <c r="AI24" s="31" t="e">
        <f>InstMan!AI24/'[1]Instt-Man.'!AI24</f>
        <v>#DIV/0!</v>
      </c>
      <c r="AJ24" s="31">
        <f>InstMan!AJ24/'[1]Instt-Man.'!AJ24</f>
        <v>1</v>
      </c>
      <c r="AK24" s="31">
        <f>InstMan!AK24/'[1]Instt-Man.'!AK24</f>
        <v>1</v>
      </c>
      <c r="AL24" s="31">
        <f>InstMan!AL24/'[1]Instt-Man.'!AL24</f>
        <v>1</v>
      </c>
      <c r="AM24" s="31" t="e">
        <f>InstMan!AM24/'[1]Instt-Man.'!AM24</f>
        <v>#DIV/0!</v>
      </c>
      <c r="AN24" s="31" t="e">
        <f>InstMan!AN24/'[1]Instt-Man.'!AN24</f>
        <v>#VALUE!</v>
      </c>
      <c r="AO24" s="31" t="e">
        <f>InstMan!AO24/'[1]Instt-Man.'!AO24</f>
        <v>#DIV/0!</v>
      </c>
      <c r="AP24" s="31" t="e">
        <f>InstMan!AP24/'[1]Instt-Man.'!AP24</f>
        <v>#VALUE!</v>
      </c>
      <c r="AQ24" s="31" t="e">
        <f>InstMan!AQ24/'[1]Instt-Man.'!AQ24</f>
        <v>#DIV/0!</v>
      </c>
      <c r="AR24" s="31" t="e">
        <f>InstMan!AR24/'[1]Instt-Man.'!AR24</f>
        <v>#VALUE!</v>
      </c>
      <c r="AS24" s="31" t="e">
        <f>InstMan!AS24/'[1]Instt-Man.'!AS24</f>
        <v>#DIV/0!</v>
      </c>
      <c r="AT24" s="31" t="e">
        <f>InstMan!AT24/'[1]Instt-Man.'!AT24</f>
        <v>#VALUE!</v>
      </c>
      <c r="AU24" s="31" t="e">
        <f>InstMan!AU24/'[1]Instt-Man.'!AU24</f>
        <v>#DIV/0!</v>
      </c>
    </row>
    <row r="25" spans="1:47" ht="19.5" customHeight="1" x14ac:dyDescent="0.25">
      <c r="A25" s="7">
        <v>20</v>
      </c>
      <c r="B25" s="2" t="s">
        <v>56</v>
      </c>
      <c r="C25" s="31">
        <f>InstMan!C25/'[1]Instt-Man.'!C25</f>
        <v>1</v>
      </c>
      <c r="D25" s="31">
        <f>InstMan!D25/'[1]Instt-Man.'!D25</f>
        <v>0.88476411446249015</v>
      </c>
      <c r="E25" s="31" t="e">
        <f>InstMan!E25/'[1]Instt-Man.'!E25</f>
        <v>#DIV/0!</v>
      </c>
      <c r="F25" s="31" t="e">
        <f>InstMan!F25/'[1]Instt-Man.'!F25</f>
        <v>#DIV/0!</v>
      </c>
      <c r="G25" s="31">
        <f>InstMan!G25/'[1]Instt-Man.'!G25</f>
        <v>2.648068669527897</v>
      </c>
      <c r="H25" s="31">
        <f>InstMan!H25/'[1]Instt-Man.'!H25</f>
        <v>2.342916131430715</v>
      </c>
      <c r="I25" s="31">
        <f>InstMan!I25/'[1]Instt-Man.'!I25</f>
        <v>0.72674418604651159</v>
      </c>
      <c r="J25" s="31">
        <f>InstMan!J25/'[1]Instt-Man.'!J25</f>
        <v>0.64299717620820518</v>
      </c>
      <c r="K25" s="31">
        <f>InstMan!K25/'[1]Instt-Man.'!K25</f>
        <v>1.1302447552447552</v>
      </c>
      <c r="L25" s="31">
        <f>InstMan!L25/'[1]Instt-Man.'!L25</f>
        <v>1.0313535559520774</v>
      </c>
      <c r="M25" s="31">
        <f>InstMan!M25/'[1]Instt-Man.'!M25</f>
        <v>1.0087191350476865</v>
      </c>
      <c r="N25" s="31">
        <f>InstMan!N25/'[1]Instt-Man.'!N25</f>
        <v>1.0588235294117647</v>
      </c>
      <c r="O25" s="31">
        <f>InstMan!O25/'[1]Instt-Man.'!O25</f>
        <v>1.035586243526756</v>
      </c>
      <c r="P25" s="31">
        <f>InstMan!P25/'[1]Instt-Man.'!P25</f>
        <v>0.9972353870458136</v>
      </c>
      <c r="Q25" s="31">
        <f>InstMan!Q25/'[1]Instt-Man.'!Q25</f>
        <v>0.97534973458368468</v>
      </c>
      <c r="R25" s="31">
        <f>InstMan!R25/'[1]Instt-Man.'!R25</f>
        <v>1.0435114503816794</v>
      </c>
      <c r="S25" s="31">
        <f>InstMan!S25/'[1]Instt-Man.'!S25</f>
        <v>1.0206102083680357</v>
      </c>
      <c r="T25" s="31">
        <f>InstMan!T25/'[1]Instt-Man.'!T25</f>
        <v>1.0224387742018208</v>
      </c>
      <c r="U25" s="31">
        <f>InstMan!U25/'[1]Instt-Man.'!U25</f>
        <v>1.0143576556305582</v>
      </c>
      <c r="V25" s="31">
        <f>InstMan!V25/'[1]Instt-Man.'!V25</f>
        <v>0.99465182453525836</v>
      </c>
      <c r="W25" s="31" t="e">
        <f>InstMan!W25/'[1]Instt-Man.'!W25</f>
        <v>#DIV/0!</v>
      </c>
      <c r="X25" s="31" t="e">
        <f>InstMan!X25/'[1]Instt-Man.'!X25</f>
        <v>#DIV/0!</v>
      </c>
      <c r="Y25" s="31">
        <f>InstMan!Y25/'[1]Instt-Man.'!Y25</f>
        <v>1.0255918106206015</v>
      </c>
      <c r="Z25" s="31">
        <f>InstMan!Z25/'[1]Instt-Man.'!Z25</f>
        <v>1.0056677346493417</v>
      </c>
      <c r="AA25" s="31">
        <f>InstMan!AA25/'[1]Instt-Man.'!AA25</f>
        <v>1.0666666666666667</v>
      </c>
      <c r="AB25" s="31">
        <f>InstMan!AB25/'[1]Instt-Man.'!AB25</f>
        <v>1.045944633317144</v>
      </c>
      <c r="AC25" s="31">
        <f>InstMan!AC25/'[1]Instt-Man.'!AC25</f>
        <v>1.0198117880138682</v>
      </c>
      <c r="AD25" s="31">
        <f>InstMan!AD25/'[1]Instt-Man.'!AD25</f>
        <v>1.0239065748175926</v>
      </c>
      <c r="AE25" s="31">
        <f>InstMan!AE25/'[1]Instt-Man.'!AE25</f>
        <v>1.0016321159969994</v>
      </c>
      <c r="AF25" s="31" t="e">
        <f>InstMan!AF25/'[1]Instt-Man.'!AF25</f>
        <v>#DIV/0!</v>
      </c>
      <c r="AG25" s="31" t="e">
        <f>InstMan!AG25/'[1]Instt-Man.'!AG25</f>
        <v>#DIV/0!</v>
      </c>
      <c r="AH25" s="31">
        <f>InstMan!AH25/'[1]Instt-Man.'!AH25</f>
        <v>1.0028328611898016</v>
      </c>
      <c r="AI25" s="31">
        <f>InstMan!AI25/'[1]Instt-Man.'!AI25</f>
        <v>0.98101684806918144</v>
      </c>
      <c r="AJ25" s="31">
        <f>InstMan!AJ25/'[1]Instt-Man.'!AJ25</f>
        <v>1</v>
      </c>
      <c r="AK25" s="31">
        <f>InstMan!AK25/'[1]Instt-Man.'!AK25</f>
        <v>0.97824561403508781</v>
      </c>
      <c r="AL25" s="31">
        <f>InstMan!AL25/'[1]Instt-Man.'!AL25</f>
        <v>1.0222381635581061</v>
      </c>
      <c r="AM25" s="31" t="e">
        <f>InstMan!AM25/'[1]Instt-Man.'!AM25</f>
        <v>#DIV/0!</v>
      </c>
      <c r="AN25" s="31" t="e">
        <f>InstMan!AN25/'[1]Instt-Man.'!AN25</f>
        <v>#VALUE!</v>
      </c>
      <c r="AO25" s="31" t="e">
        <f>InstMan!AO25/'[1]Instt-Man.'!AO25</f>
        <v>#DIV/0!</v>
      </c>
      <c r="AP25" s="31" t="e">
        <f>InstMan!AP25/'[1]Instt-Man.'!AP25</f>
        <v>#VALUE!</v>
      </c>
      <c r="AQ25" s="31" t="e">
        <f>InstMan!AQ25/'[1]Instt-Man.'!AQ25</f>
        <v>#DIV/0!</v>
      </c>
      <c r="AR25" s="31" t="e">
        <f>InstMan!AR25/'[1]Instt-Man.'!AR25</f>
        <v>#VALUE!</v>
      </c>
      <c r="AS25" s="31" t="e">
        <f>InstMan!AS25/'[1]Instt-Man.'!AS25</f>
        <v>#DIV/0!</v>
      </c>
      <c r="AT25" s="31" t="e">
        <f>InstMan!AT25/'[1]Instt-Man.'!AT25</f>
        <v>#VALUE!</v>
      </c>
      <c r="AU25" s="31" t="e">
        <f>InstMan!AU25/'[1]Instt-Man.'!AU25</f>
        <v>#DIV/0!</v>
      </c>
    </row>
    <row r="26" spans="1:47" ht="19.5" customHeight="1" x14ac:dyDescent="0.25">
      <c r="A26" s="7">
        <v>21</v>
      </c>
      <c r="B26" s="2" t="s">
        <v>57</v>
      </c>
      <c r="C26" s="31">
        <f>InstMan!C26/'[1]Instt-Man.'!C26</f>
        <v>1.0462585034013605</v>
      </c>
      <c r="D26" s="31">
        <f>InstMan!D26/'[1]Instt-Man.'!D26</f>
        <v>0.91112156534769051</v>
      </c>
      <c r="E26" s="31" t="e">
        <f>InstMan!E26/'[1]Instt-Man.'!E26</f>
        <v>#DIV/0!</v>
      </c>
      <c r="F26" s="31" t="e">
        <f>InstMan!F26/'[1]Instt-Man.'!F26</f>
        <v>#DIV/0!</v>
      </c>
      <c r="G26" s="31">
        <f>InstMan!G26/'[1]Instt-Man.'!G26</f>
        <v>1.1327014218009479</v>
      </c>
      <c r="H26" s="31">
        <f>InstMan!H26/'[1]Instt-Man.'!H26</f>
        <v>0.98639933548710423</v>
      </c>
      <c r="I26" s="31">
        <f>InstMan!I26/'[1]Instt-Man.'!I26</f>
        <v>1.3676680972818311</v>
      </c>
      <c r="J26" s="31">
        <f>InstMan!J26/'[1]Instt-Man.'!J26</f>
        <v>1.1910172233921543</v>
      </c>
      <c r="K26" s="31">
        <f>InstMan!K26/'[1]Instt-Man.'!K26</f>
        <v>1.1483193277310924</v>
      </c>
      <c r="L26" s="31">
        <f>InstMan!L26/'[1]Instt-Man.'!L26</f>
        <v>1.0072683222289522</v>
      </c>
      <c r="M26" s="31">
        <f>InstMan!M26/'[1]Instt-Man.'!M26</f>
        <v>0.94422793133705807</v>
      </c>
      <c r="N26" s="31" t="e">
        <f>InstMan!N26/'[1]Instt-Man.'!N26</f>
        <v>#DIV/0!</v>
      </c>
      <c r="O26" s="31" t="e">
        <f>InstMan!O26/'[1]Instt-Man.'!O26</f>
        <v>#DIV/0!</v>
      </c>
      <c r="P26" s="31">
        <f>InstMan!P26/'[1]Instt-Man.'!P26</f>
        <v>0.87919463087248317</v>
      </c>
      <c r="Q26" s="31">
        <f>InstMan!Q26/'[1]Instt-Man.'!Q26</f>
        <v>0.82416979590337769</v>
      </c>
      <c r="R26" s="31">
        <f>InstMan!R26/'[1]Instt-Man.'!R26</f>
        <v>1.2008501594048884</v>
      </c>
      <c r="S26" s="31">
        <f>InstMan!S26/'[1]Instt-Man.'!S26</f>
        <v>1.1256943525748286</v>
      </c>
      <c r="T26" s="31">
        <f>InstMan!T26/'[1]Instt-Man.'!T26</f>
        <v>1.0667639547610361</v>
      </c>
      <c r="U26" s="31">
        <f>InstMan!U26/'[1]Instt-Man.'!U26</f>
        <v>0.80402542372881358</v>
      </c>
      <c r="V26" s="31">
        <f>InstMan!V26/'[1]Instt-Man.'!V26</f>
        <v>1.9316117115425875</v>
      </c>
      <c r="W26" s="31">
        <f>InstMan!W26/'[1]Instt-Man.'!W26</f>
        <v>0</v>
      </c>
      <c r="X26" s="31">
        <f>InstMan!X26/'[1]Instt-Man.'!X26</f>
        <v>0</v>
      </c>
      <c r="Y26" s="31">
        <f>InstMan!Y26/'[1]Instt-Man.'!Y26</f>
        <v>0.45205479452054792</v>
      </c>
      <c r="Z26" s="31">
        <f>InstMan!Z26/'[1]Instt-Man.'!Z26</f>
        <v>1.0860282642621812</v>
      </c>
      <c r="AA26" s="31">
        <f>InstMan!AA26/'[1]Instt-Man.'!AA26</f>
        <v>0.1374786081003993</v>
      </c>
      <c r="AB26" s="31">
        <f>InstMan!AB26/'[1]Instt-Man.'!AB26</f>
        <v>0.33028220458719348</v>
      </c>
      <c r="AC26" s="31">
        <f>InstMan!AC26/'[1]Instt-Man.'!AC26</f>
        <v>0.41624588364434689</v>
      </c>
      <c r="AD26" s="31">
        <f>InstMan!AD26/'[1]Instt-Man.'!AD26</f>
        <v>0.98989136994568494</v>
      </c>
      <c r="AE26" s="31">
        <f>InstMan!AE26/'[1]Instt-Man.'!AE26</f>
        <v>1.2030550742694726</v>
      </c>
      <c r="AF26" s="31">
        <f>InstMan!AF26/'[1]Instt-Man.'!AF26</f>
        <v>0.94262295081967218</v>
      </c>
      <c r="AG26" s="31">
        <f>InstMan!AG26/'[1]Instt-Man.'!AG26</f>
        <v>1.1456078500499443</v>
      </c>
      <c r="AH26" s="31">
        <f>InstMan!AH26/'[1]Instt-Man.'!AH26</f>
        <v>0.8666666666666667</v>
      </c>
      <c r="AI26" s="31">
        <f>InstMan!AI26/'[1]Instt-Man.'!AI26</f>
        <v>1.053295101553166</v>
      </c>
      <c r="AJ26" s="31">
        <f>InstMan!AJ26/'[1]Instt-Man.'!AJ26</f>
        <v>0.15457788347205709</v>
      </c>
      <c r="AK26" s="31">
        <f>InstMan!AK26/'[1]Instt-Man.'!AK26</f>
        <v>0.18786476246489289</v>
      </c>
      <c r="AL26" s="31">
        <f>InstMan!AL26/'[1]Instt-Man.'!AL26</f>
        <v>0.82281467500294914</v>
      </c>
      <c r="AM26" s="31" t="e">
        <f>InstMan!AM26/'[1]Instt-Man.'!AM26</f>
        <v>#DIV/0!</v>
      </c>
      <c r="AN26" s="31" t="e">
        <f>InstMan!AN26/'[1]Instt-Man.'!AN26</f>
        <v>#VALUE!</v>
      </c>
      <c r="AO26" s="31" t="e">
        <f>InstMan!AO26/'[1]Instt-Man.'!AO26</f>
        <v>#DIV/0!</v>
      </c>
      <c r="AP26" s="31" t="e">
        <f>InstMan!AP26/'[1]Instt-Man.'!AP26</f>
        <v>#VALUE!</v>
      </c>
      <c r="AQ26" s="31" t="e">
        <f>InstMan!AQ26/'[1]Instt-Man.'!AQ26</f>
        <v>#DIV/0!</v>
      </c>
      <c r="AR26" s="31" t="e">
        <f>InstMan!AR26/'[1]Instt-Man.'!AR26</f>
        <v>#VALUE!</v>
      </c>
      <c r="AS26" s="31" t="e">
        <f>InstMan!AS26/'[1]Instt-Man.'!AS26</f>
        <v>#DIV/0!</v>
      </c>
      <c r="AT26" s="31" t="e">
        <f>InstMan!AT26/'[1]Instt-Man.'!AT26</f>
        <v>#VALUE!</v>
      </c>
      <c r="AU26" s="31" t="e">
        <f>InstMan!AU26/'[1]Instt-Man.'!AU26</f>
        <v>#DIV/0!</v>
      </c>
    </row>
    <row r="27" spans="1:47" ht="19.5" customHeight="1" x14ac:dyDescent="0.25">
      <c r="A27" s="7">
        <v>22</v>
      </c>
      <c r="B27" s="2" t="s">
        <v>33</v>
      </c>
      <c r="C27" s="31">
        <f>InstMan!C27/'[1]Instt-Man.'!C27</f>
        <v>1.0022378516624042</v>
      </c>
      <c r="D27" s="31">
        <f>InstMan!D27/'[1]Instt-Man.'!D27</f>
        <v>0.87840568012691012</v>
      </c>
      <c r="E27" s="31" t="e">
        <f>InstMan!E27/'[1]Instt-Man.'!E27</f>
        <v>#DIV/0!</v>
      </c>
      <c r="F27" s="31" t="e">
        <f>InstMan!F27/'[1]Instt-Man.'!F27</f>
        <v>#DIV/0!</v>
      </c>
      <c r="G27" s="31">
        <f>InstMan!G27/'[1]Instt-Man.'!G27</f>
        <v>0.98369565217391308</v>
      </c>
      <c r="H27" s="31">
        <f>InstMan!H27/'[1]Instt-Man.'!H27</f>
        <v>0.8621544745615638</v>
      </c>
      <c r="I27" s="31">
        <f>InstMan!I27/'[1]Instt-Man.'!I27</f>
        <v>1.2786202795123403</v>
      </c>
      <c r="J27" s="31">
        <f>InstMan!J27/'[1]Instt-Man.'!J27</f>
        <v>1.1206394913005344</v>
      </c>
      <c r="K27" s="31">
        <f>InstMan!K27/'[1]Instt-Man.'!K27</f>
        <v>1.1409737827715356</v>
      </c>
      <c r="L27" s="31">
        <f>InstMan!L27/'[1]Instt-Man.'!L27</f>
        <v>1.2919403941676013</v>
      </c>
      <c r="M27" s="31">
        <f>InstMan!M27/'[1]Instt-Man.'!M27</f>
        <v>1.0771212653950024</v>
      </c>
      <c r="N27" s="31" t="e">
        <f>InstMan!N27/'[1]Instt-Man.'!N27</f>
        <v>#DIV/0!</v>
      </c>
      <c r="O27" s="31" t="e">
        <f>InstMan!O27/'[1]Instt-Man.'!O27</f>
        <v>#DIV/0!</v>
      </c>
      <c r="P27" s="31">
        <f>InstMan!P27/'[1]Instt-Man.'!P27</f>
        <v>1.0434782608695652</v>
      </c>
      <c r="Q27" s="31">
        <f>InstMan!Q27/'[1]Instt-Man.'!Q27</f>
        <v>0.86997250789125358</v>
      </c>
      <c r="R27" s="31">
        <f>InstMan!R27/'[1]Instt-Man.'!R27</f>
        <v>1.1068431245965138</v>
      </c>
      <c r="S27" s="31">
        <f>InstMan!S27/'[1]Instt-Man.'!S27</f>
        <v>0.92280129357461105</v>
      </c>
      <c r="T27" s="31">
        <f>InstMan!T27/'[1]Instt-Man.'!T27</f>
        <v>1.199438202247191</v>
      </c>
      <c r="U27" s="31">
        <f>InstMan!U27/'[1]Instt-Man.'!U27</f>
        <v>0.91941907712113291</v>
      </c>
      <c r="V27" s="31">
        <f>InstMan!V27/'[1]Instt-Man.'!V27</f>
        <v>0.97192803333053546</v>
      </c>
      <c r="W27" s="31" t="e">
        <f>InstMan!W27/'[1]Instt-Man.'!W27</f>
        <v>#DIV/0!</v>
      </c>
      <c r="X27" s="31" t="e">
        <f>InstMan!X27/'[1]Instt-Man.'!X27</f>
        <v>#DIV/0!</v>
      </c>
      <c r="Y27" s="31">
        <f>InstMan!Y27/'[1]Instt-Man.'!Y27</f>
        <v>1.3977272727272727</v>
      </c>
      <c r="Z27" s="31">
        <f>InstMan!Z27/'[1]Instt-Man.'!Z27</f>
        <v>1.4775528952128656</v>
      </c>
      <c r="AA27" s="31">
        <f>InstMan!AA27/'[1]Instt-Man.'!AA27</f>
        <v>0.98525566531086572</v>
      </c>
      <c r="AB27" s="31">
        <f>InstMan!AB27/'[1]Instt-Man.'!AB27</f>
        <v>1.0415246158604508</v>
      </c>
      <c r="AC27" s="31">
        <f>InstMan!AC27/'[1]Instt-Man.'!AC27</f>
        <v>0.94597444007302833</v>
      </c>
      <c r="AD27" s="31">
        <f>InstMan!AD27/'[1]Instt-Man.'!AD27</f>
        <v>0.96496081143384049</v>
      </c>
      <c r="AE27" s="31">
        <f>InstMan!AE27/'[1]Instt-Man.'!AE27</f>
        <v>0.9996701802001251</v>
      </c>
      <c r="AF27" s="31">
        <f>InstMan!AF27/'[1]Instt-Man.'!AF27</f>
        <v>0.97117726337691812</v>
      </c>
      <c r="AG27" s="31">
        <f>InstMan!AG27/'[1]Instt-Man.'!AG27</f>
        <v>1.0061102361697638</v>
      </c>
      <c r="AH27" s="31">
        <f>InstMan!AH27/'[1]Instt-Man.'!AH27</f>
        <v>0.79565217391304344</v>
      </c>
      <c r="AI27" s="31">
        <f>InstMan!AI27/'[1]Instt-Man.'!AI27</f>
        <v>0.82427155864537083</v>
      </c>
      <c r="AJ27" s="31">
        <f>InstMan!AJ27/'[1]Instt-Man.'!AJ27</f>
        <v>0.92199752373091204</v>
      </c>
      <c r="AK27" s="31">
        <f>InstMan!AK27/'[1]Instt-Man.'!AK27</f>
        <v>0.95516151513199876</v>
      </c>
      <c r="AL27" s="31">
        <f>InstMan!AL27/'[1]Instt-Man.'!AL27</f>
        <v>0.9652791796196859</v>
      </c>
      <c r="AM27" s="31">
        <f>InstMan!AM27/'[1]Instt-Man.'!AM27</f>
        <v>1</v>
      </c>
      <c r="AN27" s="31">
        <f>InstMan!AN27/'[1]Instt-Man.'!AN27</f>
        <v>1</v>
      </c>
      <c r="AO27" s="31" t="e">
        <f>InstMan!AO27/'[1]Instt-Man.'!AO27</f>
        <v>#DIV/0!</v>
      </c>
      <c r="AP27" s="31" t="e">
        <f>InstMan!AP27/'[1]Instt-Man.'!AP27</f>
        <v>#DIV/0!</v>
      </c>
      <c r="AQ27" s="31">
        <f>InstMan!AQ27/'[1]Instt-Man.'!AQ27</f>
        <v>1</v>
      </c>
      <c r="AR27" s="31">
        <f>InstMan!AR27/'[1]Instt-Man.'!AR27</f>
        <v>1</v>
      </c>
      <c r="AS27" s="31" t="e">
        <f>InstMan!AS27/'[1]Instt-Man.'!AS27</f>
        <v>#DIV/0!</v>
      </c>
      <c r="AT27" s="31" t="e">
        <f>InstMan!AT27/'[1]Instt-Man.'!AT27</f>
        <v>#DIV/0!</v>
      </c>
      <c r="AU27" s="31">
        <f>InstMan!AU27/'[1]Instt-Man.'!AU27</f>
        <v>1</v>
      </c>
    </row>
    <row r="28" spans="1:47" ht="19.5" customHeight="1" x14ac:dyDescent="0.25">
      <c r="A28" s="7">
        <v>23</v>
      </c>
      <c r="B28" s="2" t="s">
        <v>34</v>
      </c>
      <c r="C28" s="31">
        <f>InstMan!C28/'[1]Instt-Man.'!C28</f>
        <v>1</v>
      </c>
      <c r="D28" s="31">
        <f>InstMan!D28/'[1]Instt-Man.'!D28</f>
        <v>1</v>
      </c>
      <c r="E28" s="31" t="e">
        <f>InstMan!E28/'[1]Instt-Man.'!E28</f>
        <v>#DIV/0!</v>
      </c>
      <c r="F28" s="31" t="e">
        <f>InstMan!F28/'[1]Instt-Man.'!F28</f>
        <v>#DIV/0!</v>
      </c>
      <c r="G28" s="31">
        <f>InstMan!G28/'[1]Instt-Man.'!G28</f>
        <v>1</v>
      </c>
      <c r="H28" s="31">
        <f>InstMan!H28/'[1]Instt-Man.'!H28</f>
        <v>1</v>
      </c>
      <c r="I28" s="31">
        <f>InstMan!I28/'[1]Instt-Man.'!I28</f>
        <v>1</v>
      </c>
      <c r="J28" s="31">
        <f>InstMan!J28/'[1]Instt-Man.'!J28</f>
        <v>1</v>
      </c>
      <c r="K28" s="31">
        <f>InstMan!K28/'[1]Instt-Man.'!K28</f>
        <v>1</v>
      </c>
      <c r="L28" s="31">
        <f>InstMan!L28/'[1]Instt-Man.'!L28</f>
        <v>1</v>
      </c>
      <c r="M28" s="31">
        <f>InstMan!M28/'[1]Instt-Man.'!M28</f>
        <v>1</v>
      </c>
      <c r="N28" s="31" t="e">
        <f>InstMan!N28/'[1]Instt-Man.'!N28</f>
        <v>#DIV/0!</v>
      </c>
      <c r="O28" s="31" t="e">
        <f>InstMan!O28/'[1]Instt-Man.'!O28</f>
        <v>#DIV/0!</v>
      </c>
      <c r="P28" s="31">
        <f>InstMan!P28/'[1]Instt-Man.'!P28</f>
        <v>1</v>
      </c>
      <c r="Q28" s="31">
        <f>InstMan!Q28/'[1]Instt-Man.'!Q28</f>
        <v>1</v>
      </c>
      <c r="R28" s="31">
        <f>InstMan!R28/'[1]Instt-Man.'!R28</f>
        <v>1</v>
      </c>
      <c r="S28" s="31">
        <f>InstMan!S28/'[1]Instt-Man.'!S28</f>
        <v>1</v>
      </c>
      <c r="T28" s="31">
        <f>InstMan!T28/'[1]Instt-Man.'!T28</f>
        <v>1</v>
      </c>
      <c r="U28" s="31">
        <f>InstMan!U28/'[1]Instt-Man.'!U28</f>
        <v>1</v>
      </c>
      <c r="V28" s="31">
        <f>InstMan!V28/'[1]Instt-Man.'!V28</f>
        <v>1</v>
      </c>
      <c r="W28" s="31" t="e">
        <f>InstMan!W28/'[1]Instt-Man.'!W28</f>
        <v>#DIV/0!</v>
      </c>
      <c r="X28" s="31" t="e">
        <f>InstMan!X28/'[1]Instt-Man.'!X28</f>
        <v>#DIV/0!</v>
      </c>
      <c r="Y28" s="31" t="e">
        <f>InstMan!Y28/'[1]Instt-Man.'!Y28</f>
        <v>#DIV/0!</v>
      </c>
      <c r="Z28" s="31" t="e">
        <f>InstMan!Z28/'[1]Instt-Man.'!Z28</f>
        <v>#DIV/0!</v>
      </c>
      <c r="AA28" s="31">
        <f>InstMan!AA28/'[1]Instt-Man.'!AA28</f>
        <v>1</v>
      </c>
      <c r="AB28" s="31">
        <f>InstMan!AB28/'[1]Instt-Man.'!AB28</f>
        <v>1</v>
      </c>
      <c r="AC28" s="31">
        <f>InstMan!AC28/'[1]Instt-Man.'!AC28</f>
        <v>1</v>
      </c>
      <c r="AD28" s="31">
        <f>InstMan!AD28/'[1]Instt-Man.'!AD28</f>
        <v>1</v>
      </c>
      <c r="AE28" s="31">
        <f>InstMan!AE28/'[1]Instt-Man.'!AE28</f>
        <v>1</v>
      </c>
      <c r="AF28" s="31" t="e">
        <f>InstMan!AF28/'[1]Instt-Man.'!AF28</f>
        <v>#DIV/0!</v>
      </c>
      <c r="AG28" s="31" t="e">
        <f>InstMan!AG28/'[1]Instt-Man.'!AG28</f>
        <v>#DIV/0!</v>
      </c>
      <c r="AH28" s="31" t="e">
        <f>InstMan!AH28/'[1]Instt-Man.'!AH28</f>
        <v>#DIV/0!</v>
      </c>
      <c r="AI28" s="31" t="e">
        <f>InstMan!AI28/'[1]Instt-Man.'!AI28</f>
        <v>#DIV/0!</v>
      </c>
      <c r="AJ28" s="31">
        <f>InstMan!AJ28/'[1]Instt-Man.'!AJ28</f>
        <v>1</v>
      </c>
      <c r="AK28" s="31">
        <f>InstMan!AK28/'[1]Instt-Man.'!AK28</f>
        <v>1</v>
      </c>
      <c r="AL28" s="31">
        <f>InstMan!AL28/'[1]Instt-Man.'!AL28</f>
        <v>1</v>
      </c>
      <c r="AM28" s="31">
        <f>InstMan!AM28/'[1]Instt-Man.'!AM28</f>
        <v>0</v>
      </c>
      <c r="AN28" s="31">
        <f>InstMan!AN28/'[1]Instt-Man.'!AN28</f>
        <v>0</v>
      </c>
      <c r="AO28" s="31" t="e">
        <f>InstMan!AO28/'[1]Instt-Man.'!AO28</f>
        <v>#DIV/0!</v>
      </c>
      <c r="AP28" s="31" t="e">
        <f>InstMan!AP28/'[1]Instt-Man.'!AP28</f>
        <v>#DIV/0!</v>
      </c>
      <c r="AQ28" s="31">
        <f>InstMan!AQ28/'[1]Instt-Man.'!AQ28</f>
        <v>1</v>
      </c>
      <c r="AR28" s="31">
        <f>InstMan!AR28/'[1]Instt-Man.'!AR28</f>
        <v>2.9620253164556964</v>
      </c>
      <c r="AS28" s="31">
        <f>InstMan!AS28/'[1]Instt-Man.'!AS28</f>
        <v>1</v>
      </c>
      <c r="AT28" s="31">
        <f>InstMan!AT28/'[1]Instt-Man.'!AT28</f>
        <v>2.9620253164556964</v>
      </c>
      <c r="AU28" s="31">
        <f>InstMan!AU28/'[1]Instt-Man.'!AU28</f>
        <v>0.33760683760683763</v>
      </c>
    </row>
    <row r="29" spans="1:47" ht="19.5" customHeight="1" x14ac:dyDescent="0.25">
      <c r="A29" s="7">
        <v>24</v>
      </c>
      <c r="B29" s="2" t="s">
        <v>35</v>
      </c>
      <c r="C29" s="31">
        <f>InstMan!C29/'[1]Instt-Man.'!C29</f>
        <v>1.0605349601126233</v>
      </c>
      <c r="D29" s="31">
        <f>InstMan!D29/'[1]Instt-Man.'!D29</f>
        <v>1.0193885217694558</v>
      </c>
      <c r="E29" s="31">
        <f>InstMan!E29/'[1]Instt-Man.'!E29</f>
        <v>1.0526315789473684</v>
      </c>
      <c r="F29" s="31">
        <f>InstMan!F29/'[1]Instt-Man.'!F29</f>
        <v>1.0117917745182627</v>
      </c>
      <c r="G29" s="31">
        <f>InstMan!G29/'[1]Instt-Man.'!G29</f>
        <v>0.99629972247918597</v>
      </c>
      <c r="H29" s="31">
        <f>InstMan!H29/'[1]Instt-Man.'!H29</f>
        <v>0.95764547095130503</v>
      </c>
      <c r="I29" s="31">
        <f>InstMan!I29/'[1]Instt-Man.'!I29</f>
        <v>1.0572916666666667</v>
      </c>
      <c r="J29" s="31">
        <f>InstMan!J29/'[1]Instt-Man.'!J29</f>
        <v>1.0162710610200365</v>
      </c>
      <c r="K29" s="31">
        <f>InstMan!K29/'[1]Instt-Man.'!K29</f>
        <v>1.0403638430926663</v>
      </c>
      <c r="L29" s="31">
        <f>InstMan!L29/'[1]Instt-Man.'!L29</f>
        <v>1.0306867998051632</v>
      </c>
      <c r="M29" s="31">
        <f>InstMan!M29/'[1]Instt-Man.'!M29</f>
        <v>1.0035286000673664</v>
      </c>
      <c r="N29" s="31">
        <f>InstMan!N29/'[1]Instt-Man.'!N29</f>
        <v>1.017094017094017</v>
      </c>
      <c r="O29" s="31">
        <f>InstMan!O29/'[1]Instt-Man.'!O29</f>
        <v>0.99029398193922624</v>
      </c>
      <c r="P29" s="31">
        <f>InstMan!P29/'[1]Instt-Man.'!P29</f>
        <v>0.97975077881619943</v>
      </c>
      <c r="Q29" s="31">
        <f>InstMan!Q29/'[1]Instt-Man.'!Q29</f>
        <v>0.95393472359032272</v>
      </c>
      <c r="R29" s="31">
        <f>InstMan!R29/'[1]Instt-Man.'!R29</f>
        <v>1.1376146788990826</v>
      </c>
      <c r="S29" s="31">
        <f>InstMan!S29/'[1]Instt-Man.'!S29</f>
        <v>1.1076389707789911</v>
      </c>
      <c r="T29" s="31">
        <f>InstMan!T29/'[1]Instt-Man.'!T29</f>
        <v>1.027062706270627</v>
      </c>
      <c r="U29" s="31">
        <f>InstMan!U29/'[1]Instt-Man.'!U29</f>
        <v>1.0179487179487179</v>
      </c>
      <c r="V29" s="31">
        <f>InstMan!V29/'[1]Instt-Man.'!V29</f>
        <v>1.0341362816592174</v>
      </c>
      <c r="W29" s="31">
        <f>InstMan!W29/'[1]Instt-Man.'!W29</f>
        <v>0.98821591485048155</v>
      </c>
      <c r="X29" s="31">
        <f>InstMan!X29/'[1]Instt-Man.'!X29</f>
        <v>1.0039306633435168</v>
      </c>
      <c r="Y29" s="31">
        <f>InstMan!Y29/'[1]Instt-Man.'!Y29</f>
        <v>0.97093382807668527</v>
      </c>
      <c r="Z29" s="31">
        <f>InstMan!Z29/'[1]Instt-Man.'!Z29</f>
        <v>0.98637375439472408</v>
      </c>
      <c r="AA29" s="31">
        <f>InstMan!AA29/'[1]Instt-Man.'!AA29</f>
        <v>0.65671641791044777</v>
      </c>
      <c r="AB29" s="31">
        <f>InstMan!AB29/'[1]Instt-Man.'!AB29</f>
        <v>0.6671596147701857</v>
      </c>
      <c r="AC29" s="31">
        <f>InstMan!AC29/'[1]Instt-Man.'!AC29</f>
        <v>0.98434677904876577</v>
      </c>
      <c r="AD29" s="31">
        <f>InstMan!AD29/'[1]Instt-Man.'!AD29</f>
        <v>1.0118811881188119</v>
      </c>
      <c r="AE29" s="31">
        <f>InstMan!AE29/'[1]Instt-Man.'!AE29</f>
        <v>0.96953120997832287</v>
      </c>
      <c r="AF29" s="31">
        <f>InstMan!AF29/'[1]Instt-Man.'!AF29</f>
        <v>1.0406257638719139</v>
      </c>
      <c r="AG29" s="31">
        <f>InstMan!AG29/'[1]Instt-Man.'!AG29</f>
        <v>0.99707274710485982</v>
      </c>
      <c r="AH29" s="31">
        <f>InstMan!AH29/'[1]Instt-Man.'!AH29</f>
        <v>1.0438845997561967</v>
      </c>
      <c r="AI29" s="31">
        <f>InstMan!AI29/'[1]Instt-Man.'!AI29</f>
        <v>1.000195191849468</v>
      </c>
      <c r="AJ29" s="31">
        <f>InstMan!AJ29/'[1]Instt-Man.'!AJ29</f>
        <v>1.8</v>
      </c>
      <c r="AK29" s="31">
        <f>InstMan!AK29/'[1]Instt-Man.'!AK29</f>
        <v>1.7246651073782693</v>
      </c>
      <c r="AL29" s="31">
        <f>InstMan!AL29/'[1]Instt-Man.'!AL29</f>
        <v>1.0436808817546326</v>
      </c>
      <c r="AM29" s="31" t="e">
        <f>InstMan!AM29/'[1]Instt-Man.'!AM29</f>
        <v>#DIV/0!</v>
      </c>
      <c r="AN29" s="31" t="e">
        <f>InstMan!AN29/'[1]Instt-Man.'!AN29</f>
        <v>#DIV/0!</v>
      </c>
      <c r="AO29" s="31" t="e">
        <f>InstMan!AO29/'[1]Instt-Man.'!AO29</f>
        <v>#DIV/0!</v>
      </c>
      <c r="AP29" s="31" t="e">
        <f>InstMan!AP29/'[1]Instt-Man.'!AP29</f>
        <v>#DIV/0!</v>
      </c>
      <c r="AQ29" s="31">
        <f>InstMan!AQ29/'[1]Instt-Man.'!AQ29</f>
        <v>0</v>
      </c>
      <c r="AR29" s="31">
        <f>InstMan!AR29/'[1]Instt-Man.'!AR29</f>
        <v>0</v>
      </c>
      <c r="AS29" s="31">
        <f>InstMan!AS29/'[1]Instt-Man.'!AS29</f>
        <v>1.1159274193548387</v>
      </c>
      <c r="AT29" s="31">
        <f>InstMan!AT29/'[1]Instt-Man.'!AT29</f>
        <v>1.0011760752688172</v>
      </c>
      <c r="AU29" s="31">
        <f>InstMan!AU29/'[1]Instt-Man.'!AU29</f>
        <v>1.1146165464004028</v>
      </c>
    </row>
    <row r="30" spans="1:47" ht="19.5" customHeight="1" x14ac:dyDescent="0.25">
      <c r="A30" s="7">
        <v>25</v>
      </c>
      <c r="B30" s="2" t="s">
        <v>36</v>
      </c>
      <c r="C30" s="31">
        <f>InstMan!C30/'[1]Instt-Man.'!C30</f>
        <v>1.0588235294117647</v>
      </c>
      <c r="D30" s="31">
        <f>InstMan!D30/'[1]Instt-Man.'!D30</f>
        <v>0.995798319327731</v>
      </c>
      <c r="E30" s="31" t="e">
        <f>InstMan!E30/'[1]Instt-Man.'!E30</f>
        <v>#DIV/0!</v>
      </c>
      <c r="F30" s="31" t="e">
        <f>InstMan!F30/'[1]Instt-Man.'!F30</f>
        <v>#DIV/0!</v>
      </c>
      <c r="G30" s="31">
        <f>InstMan!G30/'[1]Instt-Man.'!G30</f>
        <v>1</v>
      </c>
      <c r="H30" s="31">
        <f>InstMan!H30/'[1]Instt-Man.'!H30</f>
        <v>0.94047619047619035</v>
      </c>
      <c r="I30" s="31">
        <f>InstMan!I30/'[1]Instt-Man.'!I30</f>
        <v>1.5</v>
      </c>
      <c r="J30" s="31">
        <f>InstMan!J30/'[1]Instt-Man.'!J30</f>
        <v>1.4107142857142856</v>
      </c>
      <c r="K30" s="31">
        <f>InstMan!K30/'[1]Instt-Man.'!K30</f>
        <v>1.0632911392405062</v>
      </c>
      <c r="L30" s="31">
        <f>InstMan!L30/'[1]Instt-Man.'!L30</f>
        <v>1.0976190476190477</v>
      </c>
      <c r="M30" s="31">
        <f>InstMan!M30/'[1]Instt-Man.'!M30</f>
        <v>0.98872826908541189</v>
      </c>
      <c r="N30" s="31" t="e">
        <f>InstMan!N30/'[1]Instt-Man.'!N30</f>
        <v>#DIV/0!</v>
      </c>
      <c r="O30" s="31" t="e">
        <f>InstMan!O30/'[1]Instt-Man.'!O30</f>
        <v>#DIV/0!</v>
      </c>
      <c r="P30" s="31">
        <f>InstMan!P30/'[1]Instt-Man.'!P30</f>
        <v>1</v>
      </c>
      <c r="Q30" s="31">
        <f>InstMan!Q30/'[1]Instt-Man.'!Q30</f>
        <v>0.90079365079365081</v>
      </c>
      <c r="R30" s="31">
        <f>InstMan!R30/'[1]Instt-Man.'!R30</f>
        <v>1.3333333333333333</v>
      </c>
      <c r="S30" s="31">
        <f>InstMan!S30/'[1]Instt-Man.'!S30</f>
        <v>1.2010582010582012</v>
      </c>
      <c r="T30" s="31">
        <f>InstMan!T30/'[1]Instt-Man.'!T30</f>
        <v>1.1101321585903083</v>
      </c>
      <c r="U30" s="31">
        <f>InstMan!U30/'[1]Instt-Man.'!U30</f>
        <v>1.0979335130278527</v>
      </c>
      <c r="V30" s="31">
        <f>InstMan!V30/'[1]Instt-Man.'!V30</f>
        <v>1.0036486928882218</v>
      </c>
      <c r="W30" s="31" t="e">
        <f>InstMan!W30/'[1]Instt-Man.'!W30</f>
        <v>#DIV/0!</v>
      </c>
      <c r="X30" s="31" t="e">
        <f>InstMan!X30/'[1]Instt-Man.'!X30</f>
        <v>#DIV/0!</v>
      </c>
      <c r="Y30" s="31">
        <f>InstMan!Y30/'[1]Instt-Man.'!Y30</f>
        <v>1.2</v>
      </c>
      <c r="Z30" s="31">
        <f>InstMan!Z30/'[1]Instt-Man.'!Z30</f>
        <v>1.0969502407704654</v>
      </c>
      <c r="AA30" s="31">
        <f>InstMan!AA30/'[1]Instt-Man.'!AA30</f>
        <v>0.8571428571428571</v>
      </c>
      <c r="AB30" s="31">
        <f>InstMan!AB30/'[1]Instt-Man.'!AB30</f>
        <v>0.78353588626461812</v>
      </c>
      <c r="AC30" s="31">
        <f>InstMan!AC30/'[1]Instt-Man.'!AC30</f>
        <v>1.0939420544337137</v>
      </c>
      <c r="AD30" s="31">
        <f>InstMan!AD30/'[1]Instt-Man.'!AD30</f>
        <v>0.95885126446635238</v>
      </c>
      <c r="AE30" s="31">
        <f>InstMan!AE30/'[1]Instt-Man.'!AE30</f>
        <v>0.98877640145880019</v>
      </c>
      <c r="AF30" s="31" t="e">
        <f>InstMan!AF30/'[1]Instt-Man.'!AF30</f>
        <v>#DIV/0!</v>
      </c>
      <c r="AG30" s="31" t="e">
        <f>InstMan!AG30/'[1]Instt-Man.'!AG30</f>
        <v>#DIV/0!</v>
      </c>
      <c r="AH30" s="31">
        <f>InstMan!AH30/'[1]Instt-Man.'!AH30</f>
        <v>1</v>
      </c>
      <c r="AI30" s="31">
        <f>InstMan!AI30/'[1]Instt-Man.'!AI30</f>
        <v>1.0312093628088426</v>
      </c>
      <c r="AJ30" s="31">
        <f>InstMan!AJ30/'[1]Instt-Man.'!AJ30</f>
        <v>1.6857142857142857</v>
      </c>
      <c r="AK30" s="31">
        <f>InstMan!AK30/'[1]Instt-Man.'!AK30</f>
        <v>1.7383243544491918</v>
      </c>
      <c r="AL30" s="31">
        <f>InstMan!AL30/'[1]Instt-Man.'!AL30</f>
        <v>0.96973518284993698</v>
      </c>
      <c r="AM30" s="31" t="e">
        <f>InstMan!AM30/'[1]Instt-Man.'!AM30</f>
        <v>#DIV/0!</v>
      </c>
      <c r="AN30" s="31" t="e">
        <f>InstMan!AN30/'[1]Instt-Man.'!AN30</f>
        <v>#VALUE!</v>
      </c>
      <c r="AO30" s="31" t="e">
        <f>InstMan!AO30/'[1]Instt-Man.'!AO30</f>
        <v>#DIV/0!</v>
      </c>
      <c r="AP30" s="31" t="e">
        <f>InstMan!AP30/'[1]Instt-Man.'!AP30</f>
        <v>#VALUE!</v>
      </c>
      <c r="AQ30" s="31" t="e">
        <f>InstMan!AQ30/'[1]Instt-Man.'!AQ30</f>
        <v>#DIV/0!</v>
      </c>
      <c r="AR30" s="31" t="e">
        <f>InstMan!AR30/'[1]Instt-Man.'!AR30</f>
        <v>#VALUE!</v>
      </c>
      <c r="AS30" s="31" t="e">
        <f>InstMan!AS30/'[1]Instt-Man.'!AS30</f>
        <v>#DIV/0!</v>
      </c>
      <c r="AT30" s="31" t="e">
        <f>InstMan!AT30/'[1]Instt-Man.'!AT30</f>
        <v>#VALUE!</v>
      </c>
      <c r="AU30" s="31" t="e">
        <f>InstMan!AU30/'[1]Instt-Man.'!AU30</f>
        <v>#DIV/0!</v>
      </c>
    </row>
    <row r="31" spans="1:47" ht="19.5" customHeight="1" x14ac:dyDescent="0.25">
      <c r="A31" s="7">
        <v>26</v>
      </c>
      <c r="B31" s="2" t="s">
        <v>37</v>
      </c>
      <c r="C31" s="31">
        <f>InstMan!C31/'[1]Instt-Man.'!C31</f>
        <v>1.6892307692307693</v>
      </c>
      <c r="D31" s="31">
        <f>InstMan!D31/'[1]Instt-Man.'!D31</f>
        <v>1.4806538185432661</v>
      </c>
      <c r="E31" s="31" t="e">
        <f>InstMan!E31/'[1]Instt-Man.'!E31</f>
        <v>#DIV/0!</v>
      </c>
      <c r="F31" s="31" t="e">
        <f>InstMan!F31/'[1]Instt-Man.'!F31</f>
        <v>#DIV/0!</v>
      </c>
      <c r="G31" s="31">
        <f>InstMan!G31/'[1]Instt-Man.'!G31</f>
        <v>1.0053003533568905</v>
      </c>
      <c r="H31" s="31">
        <f>InstMan!H31/'[1]Instt-Man.'!H31</f>
        <v>0.88117137936020329</v>
      </c>
      <c r="I31" s="31">
        <f>InstMan!I31/'[1]Instt-Man.'!I31</f>
        <v>1.2251173708920189</v>
      </c>
      <c r="J31" s="31">
        <f>InstMan!J31/'[1]Instt-Man.'!J31</f>
        <v>1.0738465971709654</v>
      </c>
      <c r="K31" s="31">
        <f>InstMan!K31/'[1]Instt-Man.'!K31</f>
        <v>1.1408681408681409</v>
      </c>
      <c r="L31" s="31">
        <f>InstMan!L31/'[1]Instt-Man.'!L31</f>
        <v>0.10300429184549356</v>
      </c>
      <c r="M31" s="31">
        <f>InstMan!M31/'[1]Instt-Man.'!M31</f>
        <v>0.10295209152022028</v>
      </c>
      <c r="N31" s="31" t="e">
        <f>InstMan!N31/'[1]Instt-Man.'!N31</f>
        <v>#DIV/0!</v>
      </c>
      <c r="O31" s="31" t="e">
        <f>InstMan!O31/'[1]Instt-Man.'!O31</f>
        <v>#DIV/0!</v>
      </c>
      <c r="P31" s="31">
        <f>InstMan!P31/'[1]Instt-Man.'!P31</f>
        <v>0.96488294314381273</v>
      </c>
      <c r="Q31" s="31">
        <f>InstMan!Q31/'[1]Instt-Man.'!Q31</f>
        <v>0.96439396154333434</v>
      </c>
      <c r="R31" s="31">
        <f>InstMan!R31/'[1]Instt-Man.'!R31</f>
        <v>1.0331538679512611</v>
      </c>
      <c r="S31" s="31">
        <f>InstMan!S31/'[1]Instt-Man.'!S31</f>
        <v>1.0326302881372733</v>
      </c>
      <c r="T31" s="31">
        <f>InstMan!T31/'[1]Instt-Man.'!T31</f>
        <v>1.0005070351121814</v>
      </c>
      <c r="U31" s="31">
        <f>InstMan!U31/'[1]Instt-Man.'!U31</f>
        <v>1.0797939498005151</v>
      </c>
      <c r="V31" s="31">
        <f>InstMan!V31/'[1]Instt-Man.'!V31</f>
        <v>1.0527793416834736</v>
      </c>
      <c r="W31" s="31" t="e">
        <f>InstMan!W31/'[1]Instt-Man.'!W31</f>
        <v>#DIV/0!</v>
      </c>
      <c r="X31" s="31" t="e">
        <f>InstMan!X31/'[1]Instt-Man.'!X31</f>
        <v>#DIV/0!</v>
      </c>
      <c r="Y31" s="31">
        <f>InstMan!Y31/'[1]Instt-Man.'!Y31</f>
        <v>0.85201684756196339</v>
      </c>
      <c r="Z31" s="31">
        <f>InstMan!Z31/'[1]Instt-Man.'!Z31</f>
        <v>0.83070083514102344</v>
      </c>
      <c r="AA31" s="31" t="e">
        <f>InstMan!AA31/'[1]Instt-Man.'!AA31</f>
        <v>#DIV/0!</v>
      </c>
      <c r="AB31" s="31" t="e">
        <f>InstMan!AB31/'[1]Instt-Man.'!AB31</f>
        <v>#DIV/0!</v>
      </c>
      <c r="AC31" s="31">
        <f>InstMan!AC31/'[1]Instt-Man.'!AC31</f>
        <v>1.0256602756602757</v>
      </c>
      <c r="AD31" s="31">
        <f>InstMan!AD31/'[1]Instt-Man.'!AD31</f>
        <v>1.0106696493702281</v>
      </c>
      <c r="AE31" s="31">
        <f>InstMan!AE31/'[1]Instt-Man.'!AE31</f>
        <v>0.90798836707175035</v>
      </c>
      <c r="AF31" s="31" t="e">
        <f>InstMan!AF31/'[1]Instt-Man.'!AF31</f>
        <v>#DIV/0!</v>
      </c>
      <c r="AG31" s="31" t="e">
        <f>InstMan!AG31/'[1]Instt-Man.'!AG31</f>
        <v>#DIV/0!</v>
      </c>
      <c r="AH31" s="31">
        <f>InstMan!AH31/'[1]Instt-Man.'!AH31</f>
        <v>1.4689739083412194</v>
      </c>
      <c r="AI31" s="31">
        <f>InstMan!AI31/'[1]Instt-Man.'!AI31</f>
        <v>1.3197301622116386</v>
      </c>
      <c r="AJ31" s="31" t="e">
        <f>InstMan!AJ31/'[1]Instt-Man.'!AJ31</f>
        <v>#DIV/0!</v>
      </c>
      <c r="AK31" s="31" t="e">
        <f>InstMan!AK31/'[1]Instt-Man.'!AK31</f>
        <v>#DIV/0!</v>
      </c>
      <c r="AL31" s="31">
        <f>InstMan!AL31/'[1]Instt-Man.'!AL31</f>
        <v>1.1130865614827459</v>
      </c>
      <c r="AM31" s="31" t="e">
        <f>InstMan!AM31/'[1]Instt-Man.'!AM31</f>
        <v>#DIV/0!</v>
      </c>
      <c r="AN31" s="31" t="e">
        <f>InstMan!AN31/'[1]Instt-Man.'!AN31</f>
        <v>#VALUE!</v>
      </c>
      <c r="AO31" s="31" t="e">
        <f>InstMan!AO31/'[1]Instt-Man.'!AO31</f>
        <v>#DIV/0!</v>
      </c>
      <c r="AP31" s="31" t="e">
        <f>InstMan!AP31/'[1]Instt-Man.'!AP31</f>
        <v>#VALUE!</v>
      </c>
      <c r="AQ31" s="31" t="e">
        <f>InstMan!AQ31/'[1]Instt-Man.'!AQ31</f>
        <v>#DIV/0!</v>
      </c>
      <c r="AR31" s="31" t="e">
        <f>InstMan!AR31/'[1]Instt-Man.'!AR31</f>
        <v>#VALUE!</v>
      </c>
      <c r="AS31" s="31" t="e">
        <f>InstMan!AS31/'[1]Instt-Man.'!AS31</f>
        <v>#DIV/0!</v>
      </c>
      <c r="AT31" s="31" t="e">
        <f>InstMan!AT31/'[1]Instt-Man.'!AT31</f>
        <v>#VALUE!</v>
      </c>
      <c r="AU31" s="31" t="e">
        <f>InstMan!AU31/'[1]Instt-Man.'!AU31</f>
        <v>#DIV/0!</v>
      </c>
    </row>
    <row r="32" spans="1:47" ht="19.5" customHeight="1" x14ac:dyDescent="0.25">
      <c r="A32" s="7">
        <v>27</v>
      </c>
      <c r="B32" s="2" t="s">
        <v>38</v>
      </c>
      <c r="C32" s="31">
        <f>InstMan!C32/'[1]Instt-Man.'!C32</f>
        <v>1.0321243523316062</v>
      </c>
      <c r="D32" s="31">
        <f>InstMan!D32/'[1]Instt-Man.'!D32</f>
        <v>0.85452059054031326</v>
      </c>
      <c r="E32" s="31" t="e">
        <f>InstMan!E32/'[1]Instt-Man.'!E32</f>
        <v>#DIV/0!</v>
      </c>
      <c r="F32" s="31" t="e">
        <f>InstMan!F32/'[1]Instt-Man.'!F32</f>
        <v>#DIV/0!</v>
      </c>
      <c r="G32" s="31">
        <f>InstMan!G32/'[1]Instt-Man.'!G32</f>
        <v>1.2889908256880733</v>
      </c>
      <c r="H32" s="31">
        <f>InstMan!H32/'[1]Instt-Man.'!H32</f>
        <v>1.0671865256156003</v>
      </c>
      <c r="I32" s="31">
        <f>InstMan!I32/'[1]Instt-Man.'!I32</f>
        <v>2.1005917159763312</v>
      </c>
      <c r="J32" s="31">
        <f>InstMan!J32/'[1]Instt-Man.'!J32</f>
        <v>1.7391304347826086</v>
      </c>
      <c r="K32" s="31">
        <f>InstMan!K32/'[1]Instt-Man.'!K32</f>
        <v>1.2078402366863905</v>
      </c>
      <c r="L32" s="31">
        <f>InstMan!L32/'[1]Instt-Man.'!L32</f>
        <v>1.03</v>
      </c>
      <c r="M32" s="31">
        <f>InstMan!M32/'[1]Instt-Man.'!M32</f>
        <v>0.97953630796150482</v>
      </c>
      <c r="N32" s="31" t="e">
        <f>InstMan!N32/'[1]Instt-Man.'!N32</f>
        <v>#DIV/0!</v>
      </c>
      <c r="O32" s="31" t="e">
        <f>InstMan!O32/'[1]Instt-Man.'!O32</f>
        <v>#DIV/0!</v>
      </c>
      <c r="P32" s="31">
        <f>InstMan!P32/'[1]Instt-Man.'!P32</f>
        <v>1</v>
      </c>
      <c r="Q32" s="31">
        <f>InstMan!Q32/'[1]Instt-Man.'!Q32</f>
        <v>0.95100612423447051</v>
      </c>
      <c r="R32" s="31">
        <f>InstMan!R32/'[1]Instt-Man.'!R32</f>
        <v>1.1394230769230769</v>
      </c>
      <c r="S32" s="31">
        <f>InstMan!S32/'[1]Instt-Man.'!S32</f>
        <v>1.0835983242479303</v>
      </c>
      <c r="T32" s="31">
        <f>InstMan!T32/'[1]Instt-Man.'!T32</f>
        <v>1.0515179392824288</v>
      </c>
      <c r="U32" s="31">
        <f>InstMan!U32/'[1]Instt-Man.'!U32</f>
        <v>1.0023411371237458</v>
      </c>
      <c r="V32" s="31">
        <f>InstMan!V32/'[1]Instt-Man.'!V32</f>
        <v>0.98649656932041518</v>
      </c>
      <c r="W32" s="31" t="e">
        <f>InstMan!W32/'[1]Instt-Man.'!W32</f>
        <v>#DIV/0!</v>
      </c>
      <c r="X32" s="31" t="e">
        <f>InstMan!X32/'[1]Instt-Man.'!X32</f>
        <v>#DIV/0!</v>
      </c>
      <c r="Y32" s="31">
        <f>InstMan!Y32/'[1]Instt-Man.'!Y32</f>
        <v>1.0148698884758365</v>
      </c>
      <c r="Z32" s="31">
        <f>InstMan!Z32/'[1]Instt-Man.'!Z32</f>
        <v>0.99882727168206042</v>
      </c>
      <c r="AA32" s="31">
        <f>InstMan!AA32/'[1]Instt-Man.'!AA32</f>
        <v>1.0520732883317261</v>
      </c>
      <c r="AB32" s="31">
        <f>InstMan!AB32/'[1]Instt-Man.'!AB32</f>
        <v>1.0354425765574102</v>
      </c>
      <c r="AC32" s="31">
        <f>InstMan!AC32/'[1]Instt-Man.'!AC32</f>
        <v>1.0160614525139664</v>
      </c>
      <c r="AD32" s="31">
        <f>InstMan!AD32/'[1]Instt-Man.'!AD32</f>
        <v>0.99570713093250651</v>
      </c>
      <c r="AE32" s="31">
        <f>InstMan!AE32/'[1]Instt-Man.'!AE32</f>
        <v>0.99468980563908893</v>
      </c>
      <c r="AF32" s="31" t="e">
        <f>InstMan!AF32/'[1]Instt-Man.'!AF32</f>
        <v>#DIV/0!</v>
      </c>
      <c r="AG32" s="31" t="e">
        <f>InstMan!AG32/'[1]Instt-Man.'!AG32</f>
        <v>#DIV/0!</v>
      </c>
      <c r="AH32" s="31" t="e">
        <f>InstMan!AH32/'[1]Instt-Man.'!AH32</f>
        <v>#DIV/0!</v>
      </c>
      <c r="AI32" s="31" t="e">
        <f>InstMan!AI32/'[1]Instt-Man.'!AI32</f>
        <v>#DIV/0!</v>
      </c>
      <c r="AJ32" s="31">
        <f>InstMan!AJ32/'[1]Instt-Man.'!AJ32</f>
        <v>1.0176182707993475</v>
      </c>
      <c r="AK32" s="31">
        <f>InstMan!AK32/'[1]Instt-Man.'!AK32</f>
        <v>1.016578558645274</v>
      </c>
      <c r="AL32" s="31">
        <f>InstMan!AL32/'[1]Instt-Man.'!AL32</f>
        <v>1.0010227563283047</v>
      </c>
      <c r="AM32" s="31" t="e">
        <f>InstMan!AM32/'[1]Instt-Man.'!AM32</f>
        <v>#DIV/0!</v>
      </c>
      <c r="AN32" s="31" t="e">
        <f>InstMan!AN32/'[1]Instt-Man.'!AN32</f>
        <v>#VALUE!</v>
      </c>
      <c r="AO32" s="31" t="e">
        <f>InstMan!AO32/'[1]Instt-Man.'!AO32</f>
        <v>#DIV/0!</v>
      </c>
      <c r="AP32" s="31" t="e">
        <f>InstMan!AP32/'[1]Instt-Man.'!AP32</f>
        <v>#VALUE!</v>
      </c>
      <c r="AQ32" s="31" t="e">
        <f>InstMan!AQ32/'[1]Instt-Man.'!AQ32</f>
        <v>#DIV/0!</v>
      </c>
      <c r="AR32" s="31" t="e">
        <f>InstMan!AR32/'[1]Instt-Man.'!AR32</f>
        <v>#VALUE!</v>
      </c>
      <c r="AS32" s="31" t="e">
        <f>InstMan!AS32/'[1]Instt-Man.'!AS32</f>
        <v>#DIV/0!</v>
      </c>
      <c r="AT32" s="31" t="e">
        <f>InstMan!AT32/'[1]Instt-Man.'!AT32</f>
        <v>#VALUE!</v>
      </c>
      <c r="AU32" s="31" t="e">
        <f>InstMan!AU32/'[1]Instt-Man.'!AU32</f>
        <v>#DIV/0!</v>
      </c>
    </row>
    <row r="33" spans="1:47" ht="19.5" customHeight="1" x14ac:dyDescent="0.25">
      <c r="A33" s="7">
        <v>28</v>
      </c>
      <c r="B33" s="2" t="s">
        <v>58</v>
      </c>
      <c r="C33" s="31">
        <f>InstMan!C33/'[1]Instt-Man.'!C33</f>
        <v>4.8743907011623549E-3</v>
      </c>
      <c r="D33" s="31">
        <f>InstMan!D33/'[1]Instt-Man.'!D33</f>
        <v>1.0544898197331416E-2</v>
      </c>
      <c r="E33" s="31">
        <f>InstMan!E33/'[1]Instt-Man.'!E33</f>
        <v>0</v>
      </c>
      <c r="F33" s="31">
        <f>InstMan!F33/'[1]Instt-Man.'!F33</f>
        <v>0</v>
      </c>
      <c r="G33" s="31">
        <f>InstMan!G33/'[1]Instt-Man.'!G33</f>
        <v>6.7641509433962268</v>
      </c>
      <c r="H33" s="31">
        <f>InstMan!H33/'[1]Instt-Man.'!H33</f>
        <v>14.633066461514391</v>
      </c>
      <c r="I33" s="31">
        <f>InstMan!I33/'[1]Instt-Man.'!I33</f>
        <v>0</v>
      </c>
      <c r="J33" s="31">
        <f>InstMan!J33/'[1]Instt-Man.'!J33</f>
        <v>0</v>
      </c>
      <c r="K33" s="31">
        <f>InstMan!K33/'[1]Instt-Man.'!K33</f>
        <v>0.46225109147055693</v>
      </c>
      <c r="L33" s="31">
        <f>InstMan!L33/'[1]Instt-Man.'!L33</f>
        <v>9.5238095238095233E-2</v>
      </c>
      <c r="M33" s="31">
        <f>InstMan!M33/'[1]Instt-Man.'!M33</f>
        <v>1.3898689246691041E-3</v>
      </c>
      <c r="N33" s="31" t="e">
        <f>InstMan!N33/'[1]Instt-Man.'!N33</f>
        <v>#DIV/0!</v>
      </c>
      <c r="O33" s="31" t="e">
        <f>InstMan!O33/'[1]Instt-Man.'!O33</f>
        <v>#DIV/0!</v>
      </c>
      <c r="P33" s="31">
        <f>InstMan!P33/'[1]Instt-Man.'!P33</f>
        <v>127.2</v>
      </c>
      <c r="Q33" s="31">
        <f>InstMan!Q33/'[1]Instt-Man.'!Q33</f>
        <v>1.8563089357880556</v>
      </c>
      <c r="R33" s="31">
        <f>InstMan!R33/'[1]Instt-Man.'!R33</f>
        <v>0</v>
      </c>
      <c r="S33" s="31">
        <f>InstMan!S33/'[1]Instt-Man.'!S33</f>
        <v>0</v>
      </c>
      <c r="T33" s="31">
        <f>InstMan!T33/'[1]Instt-Man.'!T33</f>
        <v>68.523076923076928</v>
      </c>
      <c r="U33" s="31">
        <f>InstMan!U33/'[1]Instt-Man.'!U33</f>
        <v>9.6805421103581804E-4</v>
      </c>
      <c r="V33" s="31">
        <f>InstMan!V33/'[1]Instt-Man.'!V33</f>
        <v>1.5854978614601122E-3</v>
      </c>
      <c r="W33" s="31">
        <f>InstMan!W33/'[1]Instt-Man.'!W33</f>
        <v>0</v>
      </c>
      <c r="X33" s="31">
        <f>InstMan!X33/'[1]Instt-Man.'!X33</f>
        <v>0</v>
      </c>
      <c r="Y33" s="31">
        <f>InstMan!Y33/'[1]Instt-Man.'!Y33</f>
        <v>24.504672897196262</v>
      </c>
      <c r="Z33" s="31">
        <f>InstMan!Z33/'[1]Instt-Man.'!Z33</f>
        <v>40.134225987935629</v>
      </c>
      <c r="AA33" s="31">
        <f>InstMan!AA33/'[1]Instt-Man.'!AA33</f>
        <v>0</v>
      </c>
      <c r="AB33" s="31">
        <f>InstMan!AB33/'[1]Instt-Man.'!AB33</f>
        <v>0</v>
      </c>
      <c r="AC33" s="31">
        <f>InstMan!AC33/'[1]Instt-Man.'!AC33</f>
        <v>0.61056797020484166</v>
      </c>
      <c r="AD33" s="31">
        <f>InstMan!AD33/'[1]Instt-Man.'!AD33</f>
        <v>0</v>
      </c>
      <c r="AE33" s="31">
        <f>InstMan!AE33/'[1]Instt-Man.'!AE33</f>
        <v>0</v>
      </c>
      <c r="AF33" s="31">
        <f>InstMan!AF33/'[1]Instt-Man.'!AF33</f>
        <v>3.4376635900261743</v>
      </c>
      <c r="AG33" s="31">
        <f>InstMan!AG33/'[1]Instt-Man.'!AG33</f>
        <v>5.0351288056206087</v>
      </c>
      <c r="AH33" s="31">
        <f>InstMan!AH33/'[1]Instt-Man.'!AH33</f>
        <v>0</v>
      </c>
      <c r="AI33" s="31">
        <f>InstMan!AI33/'[1]Instt-Man.'!AI33</f>
        <v>0</v>
      </c>
      <c r="AJ33" s="31">
        <f>InstMan!AJ33/'[1]Instt-Man.'!AJ33</f>
        <v>0</v>
      </c>
      <c r="AK33" s="31">
        <f>InstMan!AK33/'[1]Instt-Man.'!AK33</f>
        <v>0</v>
      </c>
      <c r="AL33" s="31">
        <f>InstMan!AL33/'[1]Instt-Man.'!AL33</f>
        <v>0.68273597811217512</v>
      </c>
      <c r="AM33" s="31" t="e">
        <f>InstMan!AM33/'[1]Instt-Man.'!AM33</f>
        <v>#DIV/0!</v>
      </c>
      <c r="AN33" s="31" t="e">
        <f>InstMan!AN33/'[1]Instt-Man.'!AN33</f>
        <v>#VALUE!</v>
      </c>
      <c r="AO33" s="31" t="e">
        <f>InstMan!AO33/'[1]Instt-Man.'!AO33</f>
        <v>#DIV/0!</v>
      </c>
      <c r="AP33" s="31" t="e">
        <f>InstMan!AP33/'[1]Instt-Man.'!AP33</f>
        <v>#VALUE!</v>
      </c>
      <c r="AQ33" s="31" t="e">
        <f>InstMan!AQ33/'[1]Instt-Man.'!AQ33</f>
        <v>#DIV/0!</v>
      </c>
      <c r="AR33" s="31" t="e">
        <f>InstMan!AR33/'[1]Instt-Man.'!AR33</f>
        <v>#VALUE!</v>
      </c>
      <c r="AS33" s="31" t="e">
        <f>InstMan!AS33/'[1]Instt-Man.'!AS33</f>
        <v>#DIV/0!</v>
      </c>
      <c r="AT33" s="31" t="e">
        <f>InstMan!AT33/'[1]Instt-Man.'!AT33</f>
        <v>#VALUE!</v>
      </c>
      <c r="AU33" s="31" t="e">
        <f>InstMan!AU33/'[1]Instt-Man.'!AU33</f>
        <v>#DIV/0!</v>
      </c>
    </row>
    <row r="34" spans="1:47" ht="19.5" customHeight="1" x14ac:dyDescent="0.25">
      <c r="A34" s="7">
        <v>29</v>
      </c>
      <c r="B34" s="2" t="s">
        <v>40</v>
      </c>
      <c r="C34" s="31">
        <f>InstMan!C34/'[1]Instt-Man.'!C34</f>
        <v>1</v>
      </c>
      <c r="D34" s="31">
        <f>InstMan!D34/'[1]Instt-Man.'!D34</f>
        <v>1</v>
      </c>
      <c r="E34" s="31">
        <f>InstMan!E34/'[1]Instt-Man.'!E34</f>
        <v>1</v>
      </c>
      <c r="F34" s="31">
        <f>InstMan!F34/'[1]Instt-Man.'!F34</f>
        <v>1</v>
      </c>
      <c r="G34" s="31">
        <f>InstMan!G34/'[1]Instt-Man.'!G34</f>
        <v>1</v>
      </c>
      <c r="H34" s="31">
        <f>InstMan!H34/'[1]Instt-Man.'!H34</f>
        <v>1</v>
      </c>
      <c r="I34" s="31">
        <f>InstMan!I34/'[1]Instt-Man.'!I34</f>
        <v>1</v>
      </c>
      <c r="J34" s="31">
        <f>InstMan!J34/'[1]Instt-Man.'!J34</f>
        <v>1</v>
      </c>
      <c r="K34" s="31">
        <f>InstMan!K34/'[1]Instt-Man.'!K34</f>
        <v>1</v>
      </c>
      <c r="L34" s="31">
        <f>InstMan!L34/'[1]Instt-Man.'!L34</f>
        <v>1.024390243902439</v>
      </c>
      <c r="M34" s="31">
        <f>InstMan!M34/'[1]Instt-Man.'!M34</f>
        <v>1.002120890774125</v>
      </c>
      <c r="N34" s="31" t="e">
        <f>InstMan!N34/'[1]Instt-Man.'!N34</f>
        <v>#DIV/0!</v>
      </c>
      <c r="O34" s="31" t="e">
        <f>InstMan!O34/'[1]Instt-Man.'!O34</f>
        <v>#DIV/0!</v>
      </c>
      <c r="P34" s="31" t="e">
        <f>InstMan!P34/'[1]Instt-Man.'!P34</f>
        <v>#DIV/0!</v>
      </c>
      <c r="Q34" s="31" t="e">
        <f>InstMan!Q34/'[1]Instt-Man.'!Q34</f>
        <v>#DIV/0!</v>
      </c>
      <c r="R34" s="31">
        <f>InstMan!R34/'[1]Instt-Man.'!R34</f>
        <v>1</v>
      </c>
      <c r="S34" s="31">
        <f>InstMan!S34/'[1]Instt-Man.'!S34</f>
        <v>0.97826086956521729</v>
      </c>
      <c r="T34" s="31">
        <f>InstMan!T34/'[1]Instt-Man.'!T34</f>
        <v>1.0222222222222221</v>
      </c>
      <c r="U34" s="31">
        <f>InstMan!U34/'[1]Instt-Man.'!U34</f>
        <v>0.96153846153846156</v>
      </c>
      <c r="V34" s="31">
        <f>InstMan!V34/'[1]Instt-Man.'!V34</f>
        <v>0.96153846153846156</v>
      </c>
      <c r="W34" s="31">
        <f>InstMan!W34/'[1]Instt-Man.'!W34</f>
        <v>1</v>
      </c>
      <c r="X34" s="31">
        <f>InstMan!X34/'[1]Instt-Man.'!X34</f>
        <v>1</v>
      </c>
      <c r="Y34" s="31" t="e">
        <f>InstMan!Y34/'[1]Instt-Man.'!Y34</f>
        <v>#DIV/0!</v>
      </c>
      <c r="Z34" s="31" t="e">
        <f>InstMan!Z34/'[1]Instt-Man.'!Z34</f>
        <v>#DIV/0!</v>
      </c>
      <c r="AA34" s="31">
        <f>InstMan!AA34/'[1]Instt-Man.'!AA34</f>
        <v>1.1818181818181819</v>
      </c>
      <c r="AB34" s="31">
        <f>InstMan!AB34/'[1]Instt-Man.'!AB34</f>
        <v>1.1818181818181819</v>
      </c>
      <c r="AC34" s="31">
        <f>InstMan!AC34/'[1]Instt-Man.'!AC34</f>
        <v>1</v>
      </c>
      <c r="AD34" s="31">
        <f>InstMan!AD34/'[1]Instt-Man.'!AD34</f>
        <v>1</v>
      </c>
      <c r="AE34" s="31">
        <f>InstMan!AE34/'[1]Instt-Man.'!AE34</f>
        <v>0.97641509433962248</v>
      </c>
      <c r="AF34" s="31">
        <f>InstMan!AF34/'[1]Instt-Man.'!AF34</f>
        <v>1</v>
      </c>
      <c r="AG34" s="31">
        <f>InstMan!AG34/'[1]Instt-Man.'!AG34</f>
        <v>0.9764150943396227</v>
      </c>
      <c r="AH34" s="31" t="e">
        <f>InstMan!AH34/'[1]Instt-Man.'!AH34</f>
        <v>#DIV/0!</v>
      </c>
      <c r="AI34" s="31" t="e">
        <f>InstMan!AI34/'[1]Instt-Man.'!AI34</f>
        <v>#DIV/0!</v>
      </c>
      <c r="AJ34" s="31">
        <f>InstMan!AJ34/'[1]Instt-Man.'!AJ34</f>
        <v>1.1666666666666667</v>
      </c>
      <c r="AK34" s="31">
        <f>InstMan!AK34/'[1]Instt-Man.'!AK34</f>
        <v>1.1391509433962264</v>
      </c>
      <c r="AL34" s="31">
        <f>InstMan!AL34/'[1]Instt-Man.'!AL34</f>
        <v>1.0241545893719808</v>
      </c>
      <c r="AM34" s="31" t="e">
        <f>InstMan!AM34/'[1]Instt-Man.'!AM34</f>
        <v>#DIV/0!</v>
      </c>
      <c r="AN34" s="31" t="e">
        <f>InstMan!AN34/'[1]Instt-Man.'!AN34</f>
        <v>#DIV/0!</v>
      </c>
      <c r="AO34" s="31">
        <f>InstMan!AO34/'[1]Instt-Man.'!AO34</f>
        <v>1</v>
      </c>
      <c r="AP34" s="31">
        <f>InstMan!AP34/'[1]Instt-Man.'!AP34</f>
        <v>1</v>
      </c>
      <c r="AQ34" s="31" t="e">
        <f>InstMan!AQ34/'[1]Instt-Man.'!AQ34</f>
        <v>#DIV/0!</v>
      </c>
      <c r="AR34" s="31" t="e">
        <f>InstMan!AR34/'[1]Instt-Man.'!AR34</f>
        <v>#DIV/0!</v>
      </c>
      <c r="AS34" s="31">
        <f>InstMan!AS34/'[1]Instt-Man.'!AS34</f>
        <v>1</v>
      </c>
      <c r="AT34" s="31">
        <f>InstMan!AT34/'[1]Instt-Man.'!AT34</f>
        <v>1</v>
      </c>
      <c r="AU34" s="31">
        <f>InstMan!AU34/'[1]Instt-Man.'!AU34</f>
        <v>1</v>
      </c>
    </row>
    <row r="35" spans="1:47" ht="19.5" customHeight="1" x14ac:dyDescent="0.25">
      <c r="A35" s="7">
        <v>30</v>
      </c>
      <c r="B35" s="2" t="s">
        <v>41</v>
      </c>
      <c r="C35" s="31">
        <f>InstMan!C35/'[1]Instt-Man.'!C35</f>
        <v>1</v>
      </c>
      <c r="D35" s="31">
        <f>InstMan!D35/'[1]Instt-Man.'!D35</f>
        <v>0.89705882352941169</v>
      </c>
      <c r="E35" s="31" t="e">
        <f>InstMan!E35/'[1]Instt-Man.'!E35</f>
        <v>#DIV/0!</v>
      </c>
      <c r="F35" s="31" t="e">
        <f>InstMan!F35/'[1]Instt-Man.'!F35</f>
        <v>#DIV/0!</v>
      </c>
      <c r="G35" s="31">
        <f>InstMan!G35/'[1]Instt-Man.'!G35</f>
        <v>1</v>
      </c>
      <c r="H35" s="31">
        <f>InstMan!H35/'[1]Instt-Man.'!H35</f>
        <v>0.89705882352941169</v>
      </c>
      <c r="I35" s="31">
        <f>InstMan!I35/'[1]Instt-Man.'!I35</f>
        <v>1.35</v>
      </c>
      <c r="J35" s="31">
        <f>InstMan!J35/'[1]Instt-Man.'!J35</f>
        <v>1.2110294117647058</v>
      </c>
      <c r="K35" s="31">
        <f>InstMan!K35/'[1]Instt-Man.'!K35</f>
        <v>1.1147540983606556</v>
      </c>
      <c r="L35" s="31">
        <f>InstMan!L35/'[1]Instt-Man.'!L35</f>
        <v>1</v>
      </c>
      <c r="M35" s="31">
        <f>InstMan!M35/'[1]Instt-Man.'!M35</f>
        <v>0.98461538461538445</v>
      </c>
      <c r="N35" s="31" t="e">
        <f>InstMan!N35/'[1]Instt-Man.'!N35</f>
        <v>#DIV/0!</v>
      </c>
      <c r="O35" s="31" t="e">
        <f>InstMan!O35/'[1]Instt-Man.'!O35</f>
        <v>#DIV/0!</v>
      </c>
      <c r="P35" s="31">
        <f>InstMan!P35/'[1]Instt-Man.'!P35</f>
        <v>1</v>
      </c>
      <c r="Q35" s="31">
        <f>InstMan!Q35/'[1]Instt-Man.'!Q35</f>
        <v>0.98461538461538467</v>
      </c>
      <c r="R35" s="31">
        <f>InstMan!R35/'[1]Instt-Man.'!R35</f>
        <v>1.0555555555555556</v>
      </c>
      <c r="S35" s="31">
        <f>InstMan!S35/'[1]Instt-Man.'!S35</f>
        <v>1.0393162393162394</v>
      </c>
      <c r="T35" s="31">
        <f>InstMan!T35/'[1]Instt-Man.'!T35</f>
        <v>1.015625</v>
      </c>
      <c r="U35" s="31">
        <f>InstMan!U35/'[1]Instt-Man.'!U35</f>
        <v>1</v>
      </c>
      <c r="V35" s="31">
        <f>InstMan!V35/'[1]Instt-Man.'!V35</f>
        <v>0.78260869565217395</v>
      </c>
      <c r="W35" s="31" t="e">
        <f>InstMan!W35/'[1]Instt-Man.'!W35</f>
        <v>#DIV/0!</v>
      </c>
      <c r="X35" s="31" t="e">
        <f>InstMan!X35/'[1]Instt-Man.'!X35</f>
        <v>#DIV/0!</v>
      </c>
      <c r="Y35" s="31" t="e">
        <f>InstMan!Y35/'[1]Instt-Man.'!Y35</f>
        <v>#DIV/0!</v>
      </c>
      <c r="Z35" s="31" t="e">
        <f>InstMan!Z35/'[1]Instt-Man.'!Z35</f>
        <v>#DIV/0!</v>
      </c>
      <c r="AA35" s="31">
        <f>InstMan!AA35/'[1]Instt-Man.'!AA35</f>
        <v>1.7142857142857142</v>
      </c>
      <c r="AB35" s="31">
        <f>InstMan!AB35/'[1]Instt-Man.'!AB35</f>
        <v>1.341614906832298</v>
      </c>
      <c r="AC35" s="31">
        <f>InstMan!AC35/'[1]Instt-Man.'!AC35</f>
        <v>1.2777777777777777</v>
      </c>
      <c r="AD35" s="31">
        <f>InstMan!AD35/'[1]Instt-Man.'!AD35</f>
        <v>1</v>
      </c>
      <c r="AE35" s="31">
        <f>InstMan!AE35/'[1]Instt-Man.'!AE35</f>
        <v>1.0416666666666667</v>
      </c>
      <c r="AF35" s="31" t="e">
        <f>InstMan!AF35/'[1]Instt-Man.'!AF35</f>
        <v>#DIV/0!</v>
      </c>
      <c r="AG35" s="31" t="e">
        <f>InstMan!AG35/'[1]Instt-Man.'!AG35</f>
        <v>#DIV/0!</v>
      </c>
      <c r="AH35" s="31" t="e">
        <f>InstMan!AH35/'[1]Instt-Man.'!AH35</f>
        <v>#DIV/0!</v>
      </c>
      <c r="AI35" s="31" t="e">
        <f>InstMan!AI35/'[1]Instt-Man.'!AI35</f>
        <v>#DIV/0!</v>
      </c>
      <c r="AJ35" s="31">
        <f>InstMan!AJ35/'[1]Instt-Man.'!AJ35</f>
        <v>0.9</v>
      </c>
      <c r="AK35" s="31">
        <f>InstMan!AK35/'[1]Instt-Man.'!AK35</f>
        <v>0.9375</v>
      </c>
      <c r="AL35" s="31">
        <f>InstMan!AL35/'[1]Instt-Man.'!AL35</f>
        <v>0.96</v>
      </c>
      <c r="AM35" s="31">
        <f>InstMan!AM35/'[1]Instt-Man.'!AM35</f>
        <v>1</v>
      </c>
      <c r="AN35" s="31">
        <f>InstMan!AN35/'[1]Instt-Man.'!AN35</f>
        <v>1</v>
      </c>
      <c r="AO35" s="31" t="e">
        <f>InstMan!AO35/'[1]Instt-Man.'!AO35</f>
        <v>#DIV/0!</v>
      </c>
      <c r="AP35" s="31" t="e">
        <f>InstMan!AP35/'[1]Instt-Man.'!AP35</f>
        <v>#DIV/0!</v>
      </c>
      <c r="AQ35" s="31" t="e">
        <f>InstMan!AQ35/'[1]Instt-Man.'!AQ35</f>
        <v>#DIV/0!</v>
      </c>
      <c r="AR35" s="31" t="e">
        <f>InstMan!AR35/'[1]Instt-Man.'!AR35</f>
        <v>#DIV/0!</v>
      </c>
      <c r="AS35" s="31" t="e">
        <f>InstMan!AS35/'[1]Instt-Man.'!AS35</f>
        <v>#DIV/0!</v>
      </c>
      <c r="AT35" s="31" t="e">
        <f>InstMan!AT35/'[1]Instt-Man.'!AT35</f>
        <v>#DIV/0!</v>
      </c>
      <c r="AU35" s="31">
        <f>InstMan!AU35/'[1]Instt-Man.'!AU35</f>
        <v>1</v>
      </c>
    </row>
    <row r="36" spans="1:47" ht="19.5" customHeight="1" x14ac:dyDescent="0.25">
      <c r="A36" s="7">
        <v>31</v>
      </c>
      <c r="B36" s="2" t="s">
        <v>42</v>
      </c>
      <c r="C36" s="31">
        <f>InstMan!C36/'[1]Instt-Man.'!C36</f>
        <v>1.6666666666666667</v>
      </c>
      <c r="D36" s="31">
        <f>InstMan!D36/'[1]Instt-Man.'!D36</f>
        <v>1.1538461538461542</v>
      </c>
      <c r="E36" s="31" t="e">
        <f>InstMan!E36/'[1]Instt-Man.'!E36</f>
        <v>#DIV/0!</v>
      </c>
      <c r="F36" s="31" t="e">
        <f>InstMan!F36/'[1]Instt-Man.'!F36</f>
        <v>#DIV/0!</v>
      </c>
      <c r="G36" s="31" t="e">
        <f>InstMan!G36/'[1]Instt-Man.'!G36</f>
        <v>#DIV/0!</v>
      </c>
      <c r="H36" s="31" t="e">
        <f>InstMan!H36/'[1]Instt-Man.'!H36</f>
        <v>#DIV/0!</v>
      </c>
      <c r="I36" s="31">
        <f>InstMan!I36/'[1]Instt-Man.'!I36</f>
        <v>1</v>
      </c>
      <c r="J36" s="31">
        <f>InstMan!J36/'[1]Instt-Man.'!J36</f>
        <v>0.6923076923076924</v>
      </c>
      <c r="K36" s="31">
        <f>InstMan!K36/'[1]Instt-Man.'!K36</f>
        <v>1.4444444444444444</v>
      </c>
      <c r="L36" s="31">
        <f>InstMan!L36/'[1]Instt-Man.'!L36</f>
        <v>0.75</v>
      </c>
      <c r="M36" s="31">
        <f>InstMan!M36/'[1]Instt-Man.'!M36</f>
        <v>0.98684210526315785</v>
      </c>
      <c r="N36" s="31" t="e">
        <f>InstMan!N36/'[1]Instt-Man.'!N36</f>
        <v>#DIV/0!</v>
      </c>
      <c r="O36" s="31" t="e">
        <f>InstMan!O36/'[1]Instt-Man.'!O36</f>
        <v>#DIV/0!</v>
      </c>
      <c r="P36" s="31" t="e">
        <f>InstMan!P36/'[1]Instt-Man.'!P36</f>
        <v>#DIV/0!</v>
      </c>
      <c r="Q36" s="31" t="e">
        <f>InstMan!Q36/'[1]Instt-Man.'!Q36</f>
        <v>#DIV/0!</v>
      </c>
      <c r="R36" s="31">
        <f>InstMan!R36/'[1]Instt-Man.'!R36</f>
        <v>0.77777777777777779</v>
      </c>
      <c r="S36" s="31">
        <f>InstMan!S36/'[1]Instt-Man.'!S36</f>
        <v>1.0233918128654969</v>
      </c>
      <c r="T36" s="31">
        <f>InstMan!T36/'[1]Instt-Man.'!T36</f>
        <v>0.76</v>
      </c>
      <c r="U36" s="31">
        <f>InstMan!U36/'[1]Instt-Man.'!U36</f>
        <v>0.7321428571428571</v>
      </c>
      <c r="V36" s="31">
        <f>InstMan!V36/'[1]Instt-Man.'!V36</f>
        <v>1.09390756302521</v>
      </c>
      <c r="W36" s="31" t="e">
        <f>InstMan!W36/'[1]Instt-Man.'!W36</f>
        <v>#DIV/0!</v>
      </c>
      <c r="X36" s="31" t="e">
        <f>InstMan!X36/'[1]Instt-Man.'!X36</f>
        <v>#DIV/0!</v>
      </c>
      <c r="Y36" s="31" t="e">
        <f>InstMan!Y36/'[1]Instt-Man.'!Y36</f>
        <v>#DIV/0!</v>
      </c>
      <c r="Z36" s="31" t="e">
        <f>InstMan!Z36/'[1]Instt-Man.'!Z36</f>
        <v>#DIV/0!</v>
      </c>
      <c r="AA36" s="31">
        <f>InstMan!AA36/'[1]Instt-Man.'!AA36</f>
        <v>0.2</v>
      </c>
      <c r="AB36" s="31">
        <f>InstMan!AB36/'[1]Instt-Man.'!AB36</f>
        <v>0.29882352941176471</v>
      </c>
      <c r="AC36" s="31">
        <f>InstMan!AC36/'[1]Instt-Man.'!AC36</f>
        <v>0.6692913385826772</v>
      </c>
      <c r="AD36" s="31">
        <f>InstMan!AD36/'[1]Instt-Man.'!AD36</f>
        <v>1.1898734177215189</v>
      </c>
      <c r="AE36" s="31">
        <f>InstMan!AE36/'[1]Instt-Man.'!AE36</f>
        <v>0.96323086196503926</v>
      </c>
      <c r="AF36" s="31" t="e">
        <f>InstMan!AF36/'[1]Instt-Man.'!AF36</f>
        <v>#DIV/0!</v>
      </c>
      <c r="AG36" s="31" t="e">
        <f>InstMan!AG36/'[1]Instt-Man.'!AG36</f>
        <v>#DIV/0!</v>
      </c>
      <c r="AH36" s="31">
        <f>InstMan!AH36/'[1]Instt-Man.'!AH36</f>
        <v>1</v>
      </c>
      <c r="AI36" s="31">
        <f>InstMan!AI36/'[1]Instt-Man.'!AI36</f>
        <v>0.80952380952380953</v>
      </c>
      <c r="AJ36" s="31" t="e">
        <f>InstMan!AJ36/'[1]Instt-Man.'!AJ36</f>
        <v>#DIV/0!</v>
      </c>
      <c r="AK36" s="31" t="e">
        <f>InstMan!AK36/'[1]Instt-Man.'!AK36</f>
        <v>#DIV/0!</v>
      </c>
      <c r="AL36" s="31">
        <f>InstMan!AL36/'[1]Instt-Man.'!AL36</f>
        <v>1.2352941176470589</v>
      </c>
      <c r="AM36" s="31" t="e">
        <f>InstMan!AM36/'[1]Instt-Man.'!AM36</f>
        <v>#DIV/0!</v>
      </c>
      <c r="AN36" s="31" t="e">
        <f>InstMan!AN36/'[1]Instt-Man.'!AN36</f>
        <v>#VALUE!</v>
      </c>
      <c r="AO36" s="31" t="e">
        <f>InstMan!AO36/'[1]Instt-Man.'!AO36</f>
        <v>#DIV/0!</v>
      </c>
      <c r="AP36" s="31" t="e">
        <f>InstMan!AP36/'[1]Instt-Man.'!AP36</f>
        <v>#VALUE!</v>
      </c>
      <c r="AQ36" s="31" t="e">
        <f>InstMan!AQ36/'[1]Instt-Man.'!AQ36</f>
        <v>#DIV/0!</v>
      </c>
      <c r="AR36" s="31" t="e">
        <f>InstMan!AR36/'[1]Instt-Man.'!AR36</f>
        <v>#VALUE!</v>
      </c>
      <c r="AS36" s="31" t="e">
        <f>InstMan!AS36/'[1]Instt-Man.'!AS36</f>
        <v>#DIV/0!</v>
      </c>
      <c r="AT36" s="31" t="e">
        <f>InstMan!AT36/'[1]Instt-Man.'!AT36</f>
        <v>#VALUE!</v>
      </c>
      <c r="AU36" s="31" t="e">
        <f>InstMan!AU36/'[1]Instt-Man.'!AU36</f>
        <v>#DIV/0!</v>
      </c>
    </row>
    <row r="37" spans="1:47" ht="19.5" customHeight="1" x14ac:dyDescent="0.25">
      <c r="A37" s="7">
        <v>32</v>
      </c>
      <c r="B37" s="2" t="s">
        <v>43</v>
      </c>
      <c r="C37" s="31">
        <f>InstMan!C37/'[1]Instt-Man.'!C37</f>
        <v>1.8333333333333333</v>
      </c>
      <c r="D37" s="31">
        <f>InstMan!D37/'[1]Instt-Man.'!D37</f>
        <v>1.0312500000000002</v>
      </c>
      <c r="E37" s="31" t="e">
        <f>InstMan!E37/'[1]Instt-Man.'!E37</f>
        <v>#DIV/0!</v>
      </c>
      <c r="F37" s="31" t="e">
        <f>InstMan!F37/'[1]Instt-Man.'!F37</f>
        <v>#DIV/0!</v>
      </c>
      <c r="G37" s="31">
        <f>InstMan!G37/'[1]Instt-Man.'!G37</f>
        <v>1</v>
      </c>
      <c r="H37" s="31">
        <f>InstMan!H37/'[1]Instt-Man.'!H37</f>
        <v>0.5625</v>
      </c>
      <c r="I37" s="31">
        <f>InstMan!I37/'[1]Instt-Man.'!I37</f>
        <v>2</v>
      </c>
      <c r="J37" s="31">
        <f>InstMan!J37/'[1]Instt-Man.'!J37</f>
        <v>1.125</v>
      </c>
      <c r="K37" s="31">
        <f>InstMan!K37/'[1]Instt-Man.'!K37</f>
        <v>1.7777777777777777</v>
      </c>
      <c r="L37" s="31">
        <f>InstMan!L37/'[1]Instt-Man.'!L37</f>
        <v>0.5714285714285714</v>
      </c>
      <c r="M37" s="31">
        <f>InstMan!M37/'[1]Instt-Man.'!M37</f>
        <v>0.83516483516483531</v>
      </c>
      <c r="N37" s="31" t="e">
        <f>InstMan!N37/'[1]Instt-Man.'!N37</f>
        <v>#DIV/0!</v>
      </c>
      <c r="O37" s="31" t="e">
        <f>InstMan!O37/'[1]Instt-Man.'!O37</f>
        <v>#DIV/0!</v>
      </c>
      <c r="P37" s="31">
        <f>InstMan!P37/'[1]Instt-Man.'!P37</f>
        <v>1.3333333333333333</v>
      </c>
      <c r="Q37" s="31">
        <f>InstMan!Q37/'[1]Instt-Man.'!Q37</f>
        <v>1.9487179487179489</v>
      </c>
      <c r="R37" s="31">
        <f>InstMan!R37/'[1]Instt-Man.'!R37</f>
        <v>0.5</v>
      </c>
      <c r="S37" s="31">
        <f>InstMan!S37/'[1]Instt-Man.'!S37</f>
        <v>0.73076923076923084</v>
      </c>
      <c r="T37" s="31">
        <f>InstMan!T37/'[1]Instt-Man.'!T37</f>
        <v>0.68421052631578949</v>
      </c>
      <c r="U37" s="31">
        <f>InstMan!U37/'[1]Instt-Man.'!U37</f>
        <v>1.4782608695652173</v>
      </c>
      <c r="V37" s="31">
        <f>InstMan!V37/'[1]Instt-Man.'!V37</f>
        <v>0.95887191539365457</v>
      </c>
      <c r="W37" s="31" t="e">
        <f>InstMan!W37/'[1]Instt-Man.'!W37</f>
        <v>#DIV/0!</v>
      </c>
      <c r="X37" s="31" t="e">
        <f>InstMan!X37/'[1]Instt-Man.'!X37</f>
        <v>#DIV/0!</v>
      </c>
      <c r="Y37" s="31" t="e">
        <f>InstMan!Y37/'[1]Instt-Man.'!Y37</f>
        <v>#DIV/0!</v>
      </c>
      <c r="Z37" s="31" t="e">
        <f>InstMan!Z37/'[1]Instt-Man.'!Z37</f>
        <v>#DIV/0!</v>
      </c>
      <c r="AA37" s="31">
        <f>InstMan!AA37/'[1]Instt-Man.'!AA37</f>
        <v>1</v>
      </c>
      <c r="AB37" s="31">
        <f>InstMan!AB37/'[1]Instt-Man.'!AB37</f>
        <v>0.64864864864864868</v>
      </c>
      <c r="AC37" s="31">
        <f>InstMan!AC37/'[1]Instt-Man.'!AC37</f>
        <v>1.5416666666666667</v>
      </c>
      <c r="AD37" s="31">
        <f>InstMan!AD37/'[1]Instt-Man.'!AD37</f>
        <v>1.1276595744680851</v>
      </c>
      <c r="AE37" s="31">
        <f>InstMan!AE37/'[1]Instt-Man.'!AE37</f>
        <v>0.85428755641521592</v>
      </c>
      <c r="AF37" s="31" t="e">
        <f>InstMan!AF37/'[1]Instt-Man.'!AF37</f>
        <v>#DIV/0!</v>
      </c>
      <c r="AG37" s="31" t="e">
        <f>InstMan!AG37/'[1]Instt-Man.'!AG37</f>
        <v>#DIV/0!</v>
      </c>
      <c r="AH37" s="31" t="e">
        <f>InstMan!AH37/'[1]Instt-Man.'!AH37</f>
        <v>#DIV/0!</v>
      </c>
      <c r="AI37" s="31" t="e">
        <f>InstMan!AI37/'[1]Instt-Man.'!AI37</f>
        <v>#DIV/0!</v>
      </c>
      <c r="AJ37" s="31">
        <f>InstMan!AJ37/'[1]Instt-Man.'!AJ37</f>
        <v>4</v>
      </c>
      <c r="AK37" s="31">
        <f>InstMan!AK37/'[1]Instt-Man.'!AK37</f>
        <v>3.0303030303030307</v>
      </c>
      <c r="AL37" s="31">
        <f>InstMan!AL37/'[1]Instt-Man.'!AL37</f>
        <v>1.32</v>
      </c>
      <c r="AM37" s="31">
        <f>InstMan!AM37/'[1]Instt-Man.'!AM37</f>
        <v>1</v>
      </c>
      <c r="AN37" s="31">
        <f>InstMan!AN37/'[1]Instt-Man.'!AN37</f>
        <v>1.5625</v>
      </c>
      <c r="AO37" s="31" t="e">
        <f>InstMan!AO37/'[1]Instt-Man.'!AO37</f>
        <v>#DIV/0!</v>
      </c>
      <c r="AP37" s="31" t="e">
        <f>InstMan!AP37/'[1]Instt-Man.'!AP37</f>
        <v>#DIV/0!</v>
      </c>
      <c r="AQ37" s="31" t="e">
        <f>InstMan!AQ37/'[1]Instt-Man.'!AQ37</f>
        <v>#DIV/0!</v>
      </c>
      <c r="AR37" s="31" t="e">
        <f>InstMan!AR37/'[1]Instt-Man.'!AR37</f>
        <v>#DIV/0!</v>
      </c>
      <c r="AS37" s="31">
        <f>InstMan!AS37/'[1]Instt-Man.'!AS37</f>
        <v>0.16666666666666666</v>
      </c>
      <c r="AT37" s="31">
        <f>InstMan!AT37/'[1]Instt-Man.'!AT37</f>
        <v>0.26041666666666669</v>
      </c>
      <c r="AU37" s="31">
        <f>InstMan!AU37/'[1]Instt-Man.'!AU37</f>
        <v>0.64</v>
      </c>
    </row>
    <row r="38" spans="1:47" ht="19.5" customHeight="1" x14ac:dyDescent="0.25">
      <c r="A38" s="7">
        <v>33</v>
      </c>
      <c r="B38" s="2" t="s">
        <v>44</v>
      </c>
      <c r="C38" s="31">
        <f>InstMan!C38/'[1]Instt-Man.'!C38</f>
        <v>1.0259917920656634</v>
      </c>
      <c r="D38" s="31">
        <f>InstMan!D38/'[1]Instt-Man.'!D38</f>
        <v>0.99503514316713071</v>
      </c>
      <c r="E38" s="31">
        <f>InstMan!E38/'[1]Instt-Man.'!E38</f>
        <v>1</v>
      </c>
      <c r="F38" s="31">
        <f>InstMan!F38/'[1]Instt-Man.'!F38</f>
        <v>0.9698275862068968</v>
      </c>
      <c r="G38" s="31">
        <f>InstMan!G38/'[1]Instt-Man.'!G38</f>
        <v>0.98757763975155277</v>
      </c>
      <c r="H38" s="31">
        <f>InstMan!H38/'[1]Instt-Man.'!H38</f>
        <v>0.95778003855215255</v>
      </c>
      <c r="I38" s="31">
        <f>InstMan!I38/'[1]Instt-Man.'!I38</f>
        <v>1.0559284116331096</v>
      </c>
      <c r="J38" s="31">
        <f>InstMan!J38/'[1]Instt-Man.'!J38</f>
        <v>1.0240685026614207</v>
      </c>
      <c r="K38" s="31">
        <f>InstMan!K38/'[1]Instt-Man.'!K38</f>
        <v>1.0311111111111111</v>
      </c>
      <c r="L38" s="31">
        <f>InstMan!L38/'[1]Instt-Man.'!L38</f>
        <v>0.98984771573604058</v>
      </c>
      <c r="M38" s="31">
        <f>InstMan!M38/'[1]Instt-Man.'!M38</f>
        <v>0.9774746192893401</v>
      </c>
      <c r="N38" s="31">
        <f>InstMan!N38/'[1]Instt-Man.'!N38</f>
        <v>1</v>
      </c>
      <c r="O38" s="31">
        <f>InstMan!O38/'[1]Instt-Man.'!O38</f>
        <v>0.98749999999999993</v>
      </c>
      <c r="P38" s="31">
        <f>InstMan!P38/'[1]Instt-Man.'!P38</f>
        <v>1.0357142857142858</v>
      </c>
      <c r="Q38" s="31">
        <f>InstMan!Q38/'[1]Instt-Man.'!Q38</f>
        <v>1.0227678571428571</v>
      </c>
      <c r="R38" s="31">
        <f>InstMan!R38/'[1]Instt-Man.'!R38</f>
        <v>1.029535864978903</v>
      </c>
      <c r="S38" s="31">
        <f>InstMan!S38/'[1]Instt-Man.'!S38</f>
        <v>1.0166666666666666</v>
      </c>
      <c r="T38" s="31">
        <f>InstMan!T38/'[1]Instt-Man.'!T38</f>
        <v>1.0126582278481013</v>
      </c>
      <c r="U38" s="31">
        <f>InstMan!U38/'[1]Instt-Man.'!U38</f>
        <v>0.86486486486486491</v>
      </c>
      <c r="V38" s="31">
        <f>InstMan!V38/'[1]Instt-Man.'!V38</f>
        <v>0.8575105717962862</v>
      </c>
      <c r="W38" s="31">
        <f>InstMan!W38/'[1]Instt-Man.'!W38</f>
        <v>0.9285714285714286</v>
      </c>
      <c r="X38" s="31">
        <f>InstMan!X38/'[1]Instt-Man.'!X38</f>
        <v>0.9206754130223519</v>
      </c>
      <c r="Y38" s="31">
        <f>InstMan!Y38/'[1]Instt-Man.'!Y38</f>
        <v>0.91666666666666663</v>
      </c>
      <c r="Z38" s="31">
        <f>InstMan!Z38/'[1]Instt-Man.'!Z38</f>
        <v>0.90887188208616765</v>
      </c>
      <c r="AA38" s="31">
        <f>InstMan!AA38/'[1]Instt-Man.'!AA38</f>
        <v>1.0255905511811023</v>
      </c>
      <c r="AB38" s="31">
        <f>InstMan!AB38/'[1]Instt-Man.'!AB38</f>
        <v>1.0168695430928276</v>
      </c>
      <c r="AC38" s="31">
        <f>InstMan!AC38/'[1]Instt-Man.'!AC38</f>
        <v>1.0085763293310464</v>
      </c>
      <c r="AD38" s="31" t="e">
        <f>InstMan!AD38/'[1]Instt-Man.'!AD38</f>
        <v>#DIV/0!</v>
      </c>
      <c r="AE38" s="31" t="e">
        <f>InstMan!AE38/'[1]Instt-Man.'!AE38</f>
        <v>#DIV/0!</v>
      </c>
      <c r="AF38" s="31">
        <f>InstMan!AF38/'[1]Instt-Man.'!AF38</f>
        <v>0.9904171364148816</v>
      </c>
      <c r="AG38" s="31">
        <f>InstMan!AG38/'[1]Instt-Man.'!AG38</f>
        <v>0.9993049999098258</v>
      </c>
      <c r="AH38" s="31">
        <f>InstMan!AH38/'[1]Instt-Man.'!AH38</f>
        <v>1</v>
      </c>
      <c r="AI38" s="31">
        <f>InstMan!AI38/'[1]Instt-Man.'!AI38</f>
        <v>1.0089738587592665</v>
      </c>
      <c r="AJ38" s="31">
        <f>InstMan!AJ38/'[1]Instt-Man.'!AJ38</f>
        <v>0.99214659685863871</v>
      </c>
      <c r="AK38" s="31">
        <f>InstMan!AK38/'[1]Instt-Man.'!AK38</f>
        <v>1.0010499802873352</v>
      </c>
      <c r="AL38" s="31">
        <f>InstMan!AL38/'[1]Instt-Man.'!AL38</f>
        <v>0.99110595514307809</v>
      </c>
      <c r="AM38" s="31" t="e">
        <f>InstMan!AM38/'[1]Instt-Man.'!AM38</f>
        <v>#DIV/0!</v>
      </c>
      <c r="AN38" s="31" t="e">
        <f>InstMan!AN38/'[1]Instt-Man.'!AN38</f>
        <v>#DIV/0!</v>
      </c>
      <c r="AO38" s="31">
        <f>InstMan!AO38/'[1]Instt-Man.'!AO38</f>
        <v>1</v>
      </c>
      <c r="AP38" s="31">
        <f>InstMan!AP38/'[1]Instt-Man.'!AP38</f>
        <v>1</v>
      </c>
      <c r="AQ38" s="31" t="e">
        <f>InstMan!AQ38/'[1]Instt-Man.'!AQ38</f>
        <v>#DIV/0!</v>
      </c>
      <c r="AR38" s="31" t="e">
        <f>InstMan!AR38/'[1]Instt-Man.'!AR38</f>
        <v>#DIV/0!</v>
      </c>
      <c r="AS38" s="31" t="e">
        <f>InstMan!AS38/'[1]Instt-Man.'!AS38</f>
        <v>#DIV/0!</v>
      </c>
      <c r="AT38" s="31" t="e">
        <f>InstMan!AT38/'[1]Instt-Man.'!AT38</f>
        <v>#DIV/0!</v>
      </c>
      <c r="AU38" s="31">
        <f>InstMan!AU38/'[1]Instt-Man.'!AU38</f>
        <v>1</v>
      </c>
    </row>
    <row r="39" spans="1:47" ht="19.5" customHeight="1" x14ac:dyDescent="0.25">
      <c r="A39" s="7">
        <v>34</v>
      </c>
      <c r="B39" s="2" t="s">
        <v>59</v>
      </c>
      <c r="C39" s="31">
        <f>InstMan!C39/'[1]Instt-Man.'!C39</f>
        <v>1</v>
      </c>
      <c r="D39" s="31">
        <f>InstMan!D39/'[1]Instt-Man.'!D39</f>
        <v>1</v>
      </c>
      <c r="E39" s="31" t="e">
        <f>InstMan!E39/'[1]Instt-Man.'!E39</f>
        <v>#DIV/0!</v>
      </c>
      <c r="F39" s="31" t="e">
        <f>InstMan!F39/'[1]Instt-Man.'!F39</f>
        <v>#DIV/0!</v>
      </c>
      <c r="G39" s="31" t="e">
        <f>InstMan!G39/'[1]Instt-Man.'!G39</f>
        <v>#DIV/0!</v>
      </c>
      <c r="H39" s="31" t="e">
        <f>InstMan!H39/'[1]Instt-Man.'!H39</f>
        <v>#DIV/0!</v>
      </c>
      <c r="I39" s="31" t="e">
        <f>InstMan!I39/'[1]Instt-Man.'!I39</f>
        <v>#DIV/0!</v>
      </c>
      <c r="J39" s="31" t="e">
        <f>InstMan!J39/'[1]Instt-Man.'!J39</f>
        <v>#DIV/0!</v>
      </c>
      <c r="K39" s="31">
        <f>InstMan!K39/'[1]Instt-Man.'!K39</f>
        <v>1</v>
      </c>
      <c r="L39" s="31">
        <f>InstMan!L39/'[1]Instt-Man.'!L39</f>
        <v>1</v>
      </c>
      <c r="M39" s="31">
        <f>InstMan!M39/'[1]Instt-Man.'!M39</f>
        <v>1</v>
      </c>
      <c r="N39" s="31" t="e">
        <f>InstMan!N39/'[1]Instt-Man.'!N39</f>
        <v>#DIV/0!</v>
      </c>
      <c r="O39" s="31" t="e">
        <f>InstMan!O39/'[1]Instt-Man.'!O39</f>
        <v>#DIV/0!</v>
      </c>
      <c r="P39" s="31" t="e">
        <f>InstMan!P39/'[1]Instt-Man.'!P39</f>
        <v>#DIV/0!</v>
      </c>
      <c r="Q39" s="31" t="e">
        <f>InstMan!Q39/'[1]Instt-Man.'!Q39</f>
        <v>#DIV/0!</v>
      </c>
      <c r="R39" s="31" t="e">
        <f>InstMan!R39/'[1]Instt-Man.'!R39</f>
        <v>#DIV/0!</v>
      </c>
      <c r="S39" s="31" t="e">
        <f>InstMan!S39/'[1]Instt-Man.'!S39</f>
        <v>#DIV/0!</v>
      </c>
      <c r="T39" s="31">
        <f>InstMan!T39/'[1]Instt-Man.'!T39</f>
        <v>1</v>
      </c>
      <c r="U39" s="31">
        <f>InstMan!U39/'[1]Instt-Man.'!U39</f>
        <v>1</v>
      </c>
      <c r="V39" s="31">
        <f>InstMan!V39/'[1]Instt-Man.'!V39</f>
        <v>1</v>
      </c>
      <c r="W39" s="31" t="e">
        <f>InstMan!W39/'[1]Instt-Man.'!W39</f>
        <v>#DIV/0!</v>
      </c>
      <c r="X39" s="31" t="e">
        <f>InstMan!X39/'[1]Instt-Man.'!X39</f>
        <v>#DIV/0!</v>
      </c>
      <c r="Y39" s="31" t="e">
        <f>InstMan!Y39/'[1]Instt-Man.'!Y39</f>
        <v>#DIV/0!</v>
      </c>
      <c r="Z39" s="31" t="e">
        <f>InstMan!Z39/'[1]Instt-Man.'!Z39</f>
        <v>#DIV/0!</v>
      </c>
      <c r="AA39" s="31" t="e">
        <f>InstMan!AA39/'[1]Instt-Man.'!AA39</f>
        <v>#DIV/0!</v>
      </c>
      <c r="AB39" s="31" t="e">
        <f>InstMan!AB39/'[1]Instt-Man.'!AB39</f>
        <v>#DIV/0!</v>
      </c>
      <c r="AC39" s="31">
        <f>InstMan!AC39/'[1]Instt-Man.'!AC39</f>
        <v>1</v>
      </c>
      <c r="AD39" s="31">
        <f>InstMan!AD39/'[1]Instt-Man.'!AD39</f>
        <v>1</v>
      </c>
      <c r="AE39" s="31">
        <f>InstMan!AE39/'[1]Instt-Man.'!AE39</f>
        <v>1</v>
      </c>
      <c r="AF39" s="31" t="e">
        <f>InstMan!AF39/'[1]Instt-Man.'!AF39</f>
        <v>#DIV/0!</v>
      </c>
      <c r="AG39" s="31" t="e">
        <f>InstMan!AG39/'[1]Instt-Man.'!AG39</f>
        <v>#DIV/0!</v>
      </c>
      <c r="AH39" s="31" t="e">
        <f>InstMan!AH39/'[1]Instt-Man.'!AH39</f>
        <v>#DIV/0!</v>
      </c>
      <c r="AI39" s="31" t="e">
        <f>InstMan!AI39/'[1]Instt-Man.'!AI39</f>
        <v>#DIV/0!</v>
      </c>
      <c r="AJ39" s="31" t="e">
        <f>InstMan!AJ39/'[1]Instt-Man.'!AJ39</f>
        <v>#DIV/0!</v>
      </c>
      <c r="AK39" s="31" t="e">
        <f>InstMan!AK39/'[1]Instt-Man.'!AK39</f>
        <v>#DIV/0!</v>
      </c>
      <c r="AL39" s="31">
        <f>InstMan!AL39/'[1]Instt-Man.'!AL39</f>
        <v>1</v>
      </c>
      <c r="AM39" s="31">
        <f>InstMan!AM39/'[1]Instt-Man.'!AM39</f>
        <v>1</v>
      </c>
      <c r="AN39" s="31">
        <f>InstMan!AN39/'[1]Instt-Man.'!AN39</f>
        <v>1</v>
      </c>
      <c r="AO39" s="31" t="e">
        <f>InstMan!AO39/'[1]Instt-Man.'!AO39</f>
        <v>#DIV/0!</v>
      </c>
      <c r="AP39" s="31" t="e">
        <f>InstMan!AP39/'[1]Instt-Man.'!AP39</f>
        <v>#DIV/0!</v>
      </c>
      <c r="AQ39" s="31" t="e">
        <f>InstMan!AQ39/'[1]Instt-Man.'!AQ39</f>
        <v>#DIV/0!</v>
      </c>
      <c r="AR39" s="31" t="e">
        <f>InstMan!AR39/'[1]Instt-Man.'!AR39</f>
        <v>#DIV/0!</v>
      </c>
      <c r="AS39" s="31" t="e">
        <f>InstMan!AS39/'[1]Instt-Man.'!AS39</f>
        <v>#DIV/0!</v>
      </c>
      <c r="AT39" s="31" t="e">
        <f>InstMan!AT39/'[1]Instt-Man.'!AT39</f>
        <v>#DIV/0!</v>
      </c>
      <c r="AU39" s="31">
        <f>InstMan!AU39/'[1]Instt-Man.'!AU39</f>
        <v>1</v>
      </c>
    </row>
    <row r="40" spans="1:47" ht="19.5" customHeight="1" x14ac:dyDescent="0.25">
      <c r="A40" s="7">
        <v>35</v>
      </c>
      <c r="B40" s="2" t="s">
        <v>46</v>
      </c>
      <c r="C40" s="31">
        <f>InstMan!C40/'[1]Instt-Man.'!C40</f>
        <v>1.0862068965517242</v>
      </c>
      <c r="D40" s="31">
        <f>InstMan!D40/'[1]Instt-Man.'!D40</f>
        <v>0.96950698204616703</v>
      </c>
      <c r="E40" s="31" t="e">
        <f>InstMan!E40/'[1]Instt-Man.'!E40</f>
        <v>#DIV/0!</v>
      </c>
      <c r="F40" s="31" t="e">
        <f>InstMan!F40/'[1]Instt-Man.'!F40</f>
        <v>#DIV/0!</v>
      </c>
      <c r="G40" s="31">
        <f>InstMan!G40/'[1]Instt-Man.'!G40</f>
        <v>1</v>
      </c>
      <c r="H40" s="31">
        <f>InstMan!H40/'[1]Instt-Man.'!H40</f>
        <v>0.8925619834710744</v>
      </c>
      <c r="I40" s="31">
        <f>InstMan!I40/'[1]Instt-Man.'!I40</f>
        <v>1.2</v>
      </c>
      <c r="J40" s="31">
        <f>InstMan!J40/'[1]Instt-Man.'!J40</f>
        <v>1.0710743801652893</v>
      </c>
      <c r="K40" s="31">
        <f>InstMan!K40/'[1]Instt-Man.'!K40</f>
        <v>1.1203703703703705</v>
      </c>
      <c r="L40" s="31">
        <f>InstMan!L40/'[1]Instt-Man.'!L40</f>
        <v>1.0735294117647058</v>
      </c>
      <c r="M40" s="31">
        <f>InstMan!M40/'[1]Instt-Man.'!M40</f>
        <v>0.99599673202614381</v>
      </c>
      <c r="N40" s="31" t="e">
        <f>InstMan!N40/'[1]Instt-Man.'!N40</f>
        <v>#DIV/0!</v>
      </c>
      <c r="O40" s="31" t="e">
        <f>InstMan!O40/'[1]Instt-Man.'!O40</f>
        <v>#DIV/0!</v>
      </c>
      <c r="P40" s="31">
        <f>InstMan!P40/'[1]Instt-Man.'!P40</f>
        <v>1</v>
      </c>
      <c r="Q40" s="31">
        <f>InstMan!Q40/'[1]Instt-Man.'!Q40</f>
        <v>0.9277777777777777</v>
      </c>
      <c r="R40" s="31">
        <f>InstMan!R40/'[1]Instt-Man.'!R40</f>
        <v>1.1012658227848102</v>
      </c>
      <c r="S40" s="31">
        <f>InstMan!S40/'[1]Instt-Man.'!S40</f>
        <v>1.0217299578059071</v>
      </c>
      <c r="T40" s="31">
        <f>InstMan!T40/'[1]Instt-Man.'!T40</f>
        <v>1.0778443113772456</v>
      </c>
      <c r="U40" s="31">
        <f>InstMan!U40/'[1]Instt-Man.'!U40</f>
        <v>0.83870967741935487</v>
      </c>
      <c r="V40" s="31">
        <f>InstMan!V40/'[1]Instt-Man.'!V40</f>
        <v>0.91636798088410976</v>
      </c>
      <c r="W40" s="31" t="e">
        <f>InstMan!W40/'[1]Instt-Man.'!W40</f>
        <v>#DIV/0!</v>
      </c>
      <c r="X40" s="31" t="e">
        <f>InstMan!X40/'[1]Instt-Man.'!X40</f>
        <v>#DIV/0!</v>
      </c>
      <c r="Y40" s="31">
        <f>InstMan!Y40/'[1]Instt-Man.'!Y40</f>
        <v>1</v>
      </c>
      <c r="Z40" s="31">
        <f>InstMan!Z40/'[1]Instt-Man.'!Z40</f>
        <v>1.0925925925925926</v>
      </c>
      <c r="AA40" s="31">
        <f>InstMan!AA40/'[1]Instt-Man.'!AA40</f>
        <v>1</v>
      </c>
      <c r="AB40" s="31">
        <f>InstMan!AB40/'[1]Instt-Man.'!AB40</f>
        <v>1.0925925925925928</v>
      </c>
      <c r="AC40" s="31">
        <f>InstMan!AC40/'[1]Instt-Man.'!AC40</f>
        <v>0.9152542372881356</v>
      </c>
      <c r="AD40" s="31">
        <f>InstMan!AD40/'[1]Instt-Man.'!AD40</f>
        <v>1.024390243902439</v>
      </c>
      <c r="AE40" s="31">
        <f>InstMan!AE40/'[1]Instt-Man.'!AE40</f>
        <v>1.0209869540555871</v>
      </c>
      <c r="AF40" s="31" t="e">
        <f>InstMan!AF40/'[1]Instt-Man.'!AF40</f>
        <v>#DIV/0!</v>
      </c>
      <c r="AG40" s="31" t="e">
        <f>InstMan!AG40/'[1]Instt-Man.'!AG40</f>
        <v>#DIV/0!</v>
      </c>
      <c r="AH40" s="31">
        <f>InstMan!AH40/'[1]Instt-Man.'!AH40</f>
        <v>1</v>
      </c>
      <c r="AI40" s="31">
        <f>InstMan!AI40/'[1]Instt-Man.'!AI40</f>
        <v>0.99667774086378735</v>
      </c>
      <c r="AJ40" s="31">
        <f>InstMan!AJ40/'[1]Instt-Man.'!AJ40</f>
        <v>0.90196078431372551</v>
      </c>
      <c r="AK40" s="31">
        <f>InstMan!AK40/'[1]Instt-Man.'!AK40</f>
        <v>0.89896423685753368</v>
      </c>
      <c r="AL40" s="31">
        <f>InstMan!AL40/'[1]Instt-Man.'!AL40</f>
        <v>1.0033333333333334</v>
      </c>
      <c r="AM40" s="31">
        <f>InstMan!AM40/'[1]Instt-Man.'!AM40</f>
        <v>1.027681660899654</v>
      </c>
      <c r="AN40" s="31">
        <f>InstMan!AN40/'[1]Instt-Man.'!AN40</f>
        <v>1.0239309979036697</v>
      </c>
      <c r="AO40" s="31" t="e">
        <f>InstMan!AO40/'[1]Instt-Man.'!AO40</f>
        <v>#DIV/0!</v>
      </c>
      <c r="AP40" s="31" t="e">
        <f>InstMan!AP40/'[1]Instt-Man.'!AP40</f>
        <v>#DIV/0!</v>
      </c>
      <c r="AQ40" s="31">
        <f>InstMan!AQ40/'[1]Instt-Man.'!AQ40</f>
        <v>1</v>
      </c>
      <c r="AR40" s="31">
        <f>InstMan!AR40/'[1]Instt-Man.'!AR40</f>
        <v>0.99635036496350371</v>
      </c>
      <c r="AS40" s="31">
        <f>InstMan!AS40/'[1]Instt-Man.'!AS40</f>
        <v>0.97413793103448276</v>
      </c>
      <c r="AT40" s="31">
        <f>InstMan!AT40/'[1]Instt-Man.'!AT40</f>
        <v>0.97058268311099938</v>
      </c>
      <c r="AU40" s="31">
        <f>InstMan!AU40/'[1]Instt-Man.'!AU40</f>
        <v>1.0036630036630036</v>
      </c>
    </row>
    <row r="41" spans="1:47" s="15" customFormat="1" ht="19.5" customHeight="1" x14ac:dyDescent="0.25">
      <c r="A41" s="241" t="s">
        <v>47</v>
      </c>
      <c r="B41" s="241"/>
      <c r="C41" s="31">
        <f>InstMan!C41/'[1]Instt-Man.'!C41</f>
        <v>0.78635694421724189</v>
      </c>
      <c r="D41" s="31">
        <f>InstMan!D41/'[1]Instt-Man.'!D41</f>
        <v>0.73037569936131341</v>
      </c>
      <c r="E41" s="31">
        <f>InstMan!E41/'[1]Instt-Man.'!E41</f>
        <v>1.9409937888198758</v>
      </c>
      <c r="F41" s="31">
        <f>InstMan!F41/'[1]Instt-Man.'!F41</f>
        <v>1.8028132216425563</v>
      </c>
      <c r="G41" s="31">
        <f>InstMan!G41/'[1]Instt-Man.'!G41</f>
        <v>1.6230235087425751</v>
      </c>
      <c r="H41" s="31">
        <f>InstMan!H41/'[1]Instt-Man.'!H41</f>
        <v>1.5074794455559908</v>
      </c>
      <c r="I41" s="31">
        <f>InstMan!I41/'[1]Instt-Man.'!I41</f>
        <v>1.1159197574448645</v>
      </c>
      <c r="J41" s="31">
        <f>InstMan!J41/'[1]Instt-Man.'!J41</f>
        <v>1.0364767288806871</v>
      </c>
      <c r="K41" s="31">
        <f>InstMan!K41/'[1]Instt-Man.'!K41</f>
        <v>1.0766471898022925</v>
      </c>
      <c r="L41" s="31">
        <f>InstMan!L41/'[1]Instt-Man.'!L41</f>
        <v>1.0018383291630495</v>
      </c>
      <c r="M41" s="31">
        <f>InstMan!M41/'[1]Instt-Man.'!M41</f>
        <v>0.94465914044909094</v>
      </c>
      <c r="N41" s="31">
        <f>InstMan!N41/'[1]Instt-Man.'!N41</f>
        <v>1.0582364341085271</v>
      </c>
      <c r="O41" s="31">
        <f>InstMan!O41/'[1]Instt-Man.'!O41</f>
        <v>0.99783836487072086</v>
      </c>
      <c r="P41" s="31">
        <f>InstMan!P41/'[1]Instt-Man.'!P41</f>
        <v>1.0306191344271149</v>
      </c>
      <c r="Q41" s="31">
        <f>InstMan!Q41/'[1]Instt-Man.'!Q41</f>
        <v>0.9717973023368458</v>
      </c>
      <c r="R41" s="31">
        <f>InstMan!R41/'[1]Instt-Man.'!R41</f>
        <v>1.0377426150880811</v>
      </c>
      <c r="S41" s="31">
        <f>InstMan!S41/'[1]Instt-Man.'!S41</f>
        <v>0.97851421555758045</v>
      </c>
      <c r="T41" s="31">
        <f>InstMan!T41/'[1]Instt-Man.'!T41</f>
        <v>1.0605289106574205</v>
      </c>
      <c r="U41" s="31">
        <f>InstMan!U41/'[1]Instt-Man.'!U41</f>
        <v>1.2488377388565248</v>
      </c>
      <c r="V41" s="31">
        <f>InstMan!V41/'[1]Instt-Man.'!V41</f>
        <v>1.0260362696063288</v>
      </c>
      <c r="W41" s="31">
        <f>InstMan!W41/'[1]Instt-Man.'!W41</f>
        <v>1.2307029931457307</v>
      </c>
      <c r="X41" s="31">
        <f>InstMan!X41/'[1]Instt-Man.'!X41</f>
        <v>1.0111368905593761</v>
      </c>
      <c r="Y41" s="31">
        <f>InstMan!Y41/'[1]Instt-Man.'!Y41</f>
        <v>1.0950379540475828</v>
      </c>
      <c r="Z41" s="31">
        <f>InstMan!Z41/'[1]Instt-Man.'!Z41</f>
        <v>0.89967545221454048</v>
      </c>
      <c r="AA41" s="31">
        <f>InstMan!AA41/'[1]Instt-Man.'!AA41</f>
        <v>0.92303563941299793</v>
      </c>
      <c r="AB41" s="31">
        <f>InstMan!AB41/'[1]Instt-Man.'!AB41</f>
        <v>0.75835956482558742</v>
      </c>
      <c r="AC41" s="31">
        <f>InstMan!AC41/'[1]Instt-Man.'!AC41</f>
        <v>1.2171477518389102</v>
      </c>
      <c r="AD41" s="31">
        <f>InstMan!AD41/'[1]Instt-Man.'!AD41</f>
        <v>0.76471111265746206</v>
      </c>
      <c r="AE41" s="31">
        <f>InstMan!AE41/'[1]Instt-Man.'!AE41</f>
        <v>0.84093734784501406</v>
      </c>
      <c r="AF41" s="31">
        <f>InstMan!AF41/'[1]Instt-Man.'!AF41</f>
        <v>1.106654816131541</v>
      </c>
      <c r="AG41" s="31">
        <f>InstMan!AG41/'[1]Instt-Man.'!AG41</f>
        <v>1.2169659243260234</v>
      </c>
      <c r="AH41" s="31">
        <f>InstMan!AH41/'[1]Instt-Man.'!AH41</f>
        <v>1.187356619551543</v>
      </c>
      <c r="AI41" s="31">
        <f>InstMan!AI41/'[1]Instt-Man.'!AI41</f>
        <v>1.3057120657263834</v>
      </c>
      <c r="AJ41" s="31">
        <f>InstMan!AJ41/'[1]Instt-Man.'!AJ41</f>
        <v>0.84209939115743837</v>
      </c>
      <c r="AK41" s="31">
        <f>InstMan!AK41/'[1]Instt-Man.'!AK41</f>
        <v>0.92603967289153433</v>
      </c>
      <c r="AL41" s="31">
        <f>InstMan!AL41/'[1]Instt-Man.'!AL41</f>
        <v>0.90935563109084239</v>
      </c>
      <c r="AM41" s="31">
        <f>InstMan!AM41/'[1]Instt-Man.'!AM41</f>
        <v>0.97310863018282479</v>
      </c>
      <c r="AN41" s="31">
        <f>InstMan!AN41/'[1]Instt-Man.'!AN41</f>
        <v>0.97575584015286587</v>
      </c>
      <c r="AO41" s="31">
        <f>InstMan!AO41/'[1]Instt-Man.'!AO41</f>
        <v>1</v>
      </c>
      <c r="AP41" s="31">
        <f>InstMan!AP41/'[1]Instt-Man.'!AP41</f>
        <v>1.002720364292262</v>
      </c>
      <c r="AQ41" s="31">
        <f>InstMan!AQ41/'[1]Instt-Man.'!AQ41</f>
        <v>0.99774351259872129</v>
      </c>
      <c r="AR41" s="31">
        <f>InstMan!AR41/'[1]Instt-Man.'!AR41</f>
        <v>1.0004577384232307</v>
      </c>
      <c r="AS41" s="31">
        <f>InstMan!AS41/'[1]Instt-Man.'!AS41</f>
        <v>1.0485757534058071</v>
      </c>
      <c r="AT41" s="31">
        <f>InstMan!AT41/'[1]Instt-Man.'!AT41</f>
        <v>1.0514282614431034</v>
      </c>
      <c r="AU41" s="31">
        <f>InstMan!AU41/'[1]Instt-Man.'!AU41</f>
        <v>0.99728701601250336</v>
      </c>
    </row>
  </sheetData>
  <mergeCells count="38">
    <mergeCell ref="AO3:AP3"/>
    <mergeCell ref="AQ3:AR3"/>
    <mergeCell ref="AS3:AT3"/>
    <mergeCell ref="AU3:AU4"/>
    <mergeCell ref="A41:B41"/>
    <mergeCell ref="AC3:AC4"/>
    <mergeCell ref="AD3:AE3"/>
    <mergeCell ref="AF3:AG3"/>
    <mergeCell ref="AH3:AI3"/>
    <mergeCell ref="A2:A4"/>
    <mergeCell ref="B2:B4"/>
    <mergeCell ref="T3:T4"/>
    <mergeCell ref="U3:V3"/>
    <mergeCell ref="W3:X3"/>
    <mergeCell ref="Y3:Z3"/>
    <mergeCell ref="AA3:AB3"/>
    <mergeCell ref="C2:K2"/>
    <mergeCell ref="L2:T2"/>
    <mergeCell ref="U2:AC2"/>
    <mergeCell ref="AJ3:AK3"/>
    <mergeCell ref="AL3:AL4"/>
    <mergeCell ref="R3:S3"/>
    <mergeCell ref="AM3:AN3"/>
    <mergeCell ref="C1:K1"/>
    <mergeCell ref="L1:T1"/>
    <mergeCell ref="U1:AC1"/>
    <mergeCell ref="AD1:AL1"/>
    <mergeCell ref="AM1:AU1"/>
    <mergeCell ref="AD2:AL2"/>
    <mergeCell ref="AM2:AU2"/>
    <mergeCell ref="C3:D3"/>
    <mergeCell ref="E3:F3"/>
    <mergeCell ref="G3:H3"/>
    <mergeCell ref="I3:J3"/>
    <mergeCell ref="K3:K4"/>
    <mergeCell ref="L3:M3"/>
    <mergeCell ref="N3:O3"/>
    <mergeCell ref="P3:Q3"/>
  </mergeCells>
  <conditionalFormatting sqref="C6:AU41">
    <cfRule type="cellIs" dxfId="5" priority="2" operator="between">
      <formula>0.9</formula>
      <formula>0.001</formula>
    </cfRule>
    <cfRule type="cellIs" dxfId="4" priority="3" operator="between">
      <formula>1.1</formula>
      <formula>100000000000000</formula>
    </cfRule>
  </conditionalFormatting>
  <printOptions horizontalCentered="1"/>
  <pageMargins left="0.18" right="0.17" top="0.35" bottom="0.41" header="0.22" footer="0.17"/>
  <pageSetup paperSize="9" firstPageNumber="2" orientation="portrait" useFirstPageNumber="1" r:id="rId1"/>
  <headerFooter alignWithMargins="0">
    <oddFooter>&amp;LStatistics of School Education 2010-11&amp;R&amp;P</oddFooter>
  </headerFooter>
  <colBreaks count="4" manualBreakCount="4">
    <brk id="11" max="1048575" man="1"/>
    <brk id="20" max="1048575" man="1"/>
    <brk id="29" max="1048575" man="1"/>
    <brk id="3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view="pageBreakPreview" zoomScaleSheetLayoutView="100" workbookViewId="0">
      <pane xSplit="2" ySplit="4" topLeftCell="BH38" activePane="bottomRight" state="frozen"/>
      <selection activeCell="B49" sqref="B49"/>
      <selection pane="topRight" activeCell="B49" sqref="B49"/>
      <selection pane="bottomLeft" activeCell="B49" sqref="B49"/>
      <selection pane="bottomRight" activeCell="BH43" sqref="BH43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51" customFormat="1" ht="24.75" customHeight="1" x14ac:dyDescent="0.25">
      <c r="A1" s="49"/>
      <c r="B1" s="50"/>
      <c r="C1" s="33" t="s">
        <v>171</v>
      </c>
      <c r="D1" s="33"/>
      <c r="E1" s="33"/>
      <c r="F1" s="33"/>
      <c r="G1" s="33"/>
      <c r="H1" s="33"/>
      <c r="I1" s="33" t="str">
        <f>C1</f>
        <v>Table B2: ENROLMENT IN SCHOOL EDUCATION</v>
      </c>
      <c r="J1" s="33"/>
      <c r="K1" s="33"/>
      <c r="L1" s="33"/>
      <c r="M1" s="33"/>
      <c r="N1" s="33"/>
      <c r="O1" s="33" t="str">
        <f>I1</f>
        <v>Table B2: ENROLMENT IN SCHOOL EDUCATION</v>
      </c>
      <c r="P1" s="33"/>
      <c r="Q1" s="33"/>
      <c r="R1" s="33"/>
      <c r="S1" s="33"/>
      <c r="T1" s="33"/>
      <c r="U1" s="33" t="str">
        <f>O1</f>
        <v>Table B2: ENROLMENT IN SCHOOL EDUCATION</v>
      </c>
      <c r="V1" s="33"/>
      <c r="W1" s="33"/>
      <c r="X1" s="33"/>
      <c r="Y1" s="33"/>
      <c r="Z1" s="33"/>
      <c r="AA1" s="33" t="str">
        <f>U1</f>
        <v>Table B2: ENROLMENT IN SCHOOL EDUCATION</v>
      </c>
      <c r="AB1" s="33"/>
      <c r="AC1" s="33"/>
      <c r="AD1" s="33"/>
      <c r="AE1" s="33"/>
      <c r="AF1" s="33"/>
      <c r="AG1" s="33" t="str">
        <f>AA1</f>
        <v>Table B2: ENROLMENT IN SCHOOL EDUCATION</v>
      </c>
      <c r="AH1" s="33"/>
      <c r="AI1" s="33"/>
      <c r="AJ1" s="33"/>
      <c r="AK1" s="33"/>
      <c r="AL1" s="33"/>
      <c r="AM1" s="33" t="str">
        <f>AG1</f>
        <v>Table B2: ENROLMENT IN SCHOOL EDUCATION</v>
      </c>
      <c r="AN1" s="33"/>
      <c r="AO1" s="33"/>
      <c r="AP1" s="33"/>
      <c r="AQ1" s="33"/>
      <c r="AR1" s="33"/>
      <c r="AS1" s="33" t="str">
        <f>AM1</f>
        <v>Table B2: ENROLMENT IN SCHOOL EDUCATION</v>
      </c>
      <c r="AT1" s="33"/>
      <c r="AU1" s="33"/>
      <c r="AV1" s="33"/>
      <c r="AW1" s="33"/>
      <c r="AX1" s="33"/>
      <c r="AY1" s="33" t="str">
        <f>AS1</f>
        <v>Table B2: ENROLMENT IN SCHOOL EDUCATION</v>
      </c>
      <c r="AZ1" s="33"/>
      <c r="BA1" s="33"/>
      <c r="BB1" s="33"/>
      <c r="BC1" s="33"/>
      <c r="BD1" s="33"/>
      <c r="BE1" s="33" t="str">
        <f>AY1</f>
        <v>Table B2: ENROLMENT IN SCHOOL EDUCATION</v>
      </c>
      <c r="BF1" s="33"/>
      <c r="BG1" s="33"/>
      <c r="BH1" s="33"/>
      <c r="BI1" s="33"/>
      <c r="BJ1" s="33"/>
      <c r="BK1" s="33"/>
      <c r="BL1" s="33"/>
      <c r="BM1" s="33"/>
    </row>
    <row r="2" spans="1:65" s="203" customFormat="1" ht="15.75" customHeight="1" x14ac:dyDescent="0.25">
      <c r="C2" s="205" t="s">
        <v>99</v>
      </c>
      <c r="I2" s="205" t="str">
        <f>C2</f>
        <v>Scheduled Caste</v>
      </c>
      <c r="O2" s="205" t="str">
        <f>I2</f>
        <v>Scheduled Caste</v>
      </c>
      <c r="U2" s="205" t="str">
        <f>O2</f>
        <v>Scheduled Caste</v>
      </c>
      <c r="AA2" s="205" t="str">
        <f>U2</f>
        <v>Scheduled Caste</v>
      </c>
      <c r="AG2" s="205" t="str">
        <f>AA2</f>
        <v>Scheduled Caste</v>
      </c>
      <c r="AH2" s="205"/>
      <c r="AI2" s="205"/>
      <c r="AJ2" s="205"/>
      <c r="AK2" s="205"/>
      <c r="AL2" s="205"/>
      <c r="AM2" s="205" t="str">
        <f>AG2</f>
        <v>Scheduled Caste</v>
      </c>
      <c r="AN2" s="205"/>
      <c r="AO2" s="205"/>
      <c r="AP2" s="205"/>
      <c r="AQ2" s="205"/>
      <c r="AR2" s="205"/>
      <c r="AS2" s="205" t="str">
        <f>AM2</f>
        <v>Scheduled Caste</v>
      </c>
      <c r="AT2" s="205"/>
      <c r="AU2" s="205"/>
      <c r="AV2" s="205"/>
      <c r="AW2" s="205"/>
      <c r="AX2" s="205"/>
      <c r="AY2" s="205" t="str">
        <f>AS2</f>
        <v>Scheduled Caste</v>
      </c>
      <c r="AZ2" s="205"/>
      <c r="BA2" s="205"/>
      <c r="BB2" s="205"/>
      <c r="BC2" s="205"/>
      <c r="BD2" s="205"/>
      <c r="BE2" s="205" t="str">
        <f>AY2</f>
        <v>Scheduled Caste</v>
      </c>
      <c r="BF2" s="205"/>
      <c r="BG2" s="205"/>
      <c r="BH2" s="205"/>
      <c r="BI2" s="205"/>
      <c r="BJ2" s="205"/>
    </row>
    <row r="3" spans="1:65" s="53" customFormat="1" ht="32.25" customHeight="1" x14ac:dyDescent="0.25">
      <c r="A3" s="239" t="s">
        <v>70</v>
      </c>
      <c r="B3" s="239" t="s">
        <v>68</v>
      </c>
      <c r="C3" s="241" t="s">
        <v>0</v>
      </c>
      <c r="D3" s="241"/>
      <c r="E3" s="241"/>
      <c r="F3" s="241" t="s">
        <v>1</v>
      </c>
      <c r="G3" s="241"/>
      <c r="H3" s="241"/>
      <c r="I3" s="241" t="s">
        <v>2</v>
      </c>
      <c r="J3" s="241"/>
      <c r="K3" s="241"/>
      <c r="L3" s="241" t="s">
        <v>3</v>
      </c>
      <c r="M3" s="241"/>
      <c r="N3" s="241"/>
      <c r="O3" s="241" t="s">
        <v>4</v>
      </c>
      <c r="P3" s="241"/>
      <c r="Q3" s="241"/>
      <c r="R3" s="241" t="s">
        <v>5</v>
      </c>
      <c r="S3" s="241"/>
      <c r="T3" s="241"/>
      <c r="U3" s="239" t="s">
        <v>106</v>
      </c>
      <c r="V3" s="241"/>
      <c r="W3" s="241"/>
      <c r="X3" s="241" t="s">
        <v>6</v>
      </c>
      <c r="Y3" s="241"/>
      <c r="Z3" s="241"/>
      <c r="AA3" s="241" t="s">
        <v>7</v>
      </c>
      <c r="AB3" s="241"/>
      <c r="AC3" s="241"/>
      <c r="AD3" s="241" t="s">
        <v>8</v>
      </c>
      <c r="AE3" s="241"/>
      <c r="AF3" s="241"/>
      <c r="AG3" s="239" t="s">
        <v>107</v>
      </c>
      <c r="AH3" s="241"/>
      <c r="AI3" s="241"/>
      <c r="AJ3" s="239" t="s">
        <v>108</v>
      </c>
      <c r="AK3" s="241"/>
      <c r="AL3" s="241"/>
      <c r="AM3" s="241" t="s">
        <v>9</v>
      </c>
      <c r="AN3" s="241"/>
      <c r="AO3" s="241"/>
      <c r="AP3" s="241" t="s">
        <v>10</v>
      </c>
      <c r="AQ3" s="241"/>
      <c r="AR3" s="241"/>
      <c r="AS3" s="239" t="s">
        <v>109</v>
      </c>
      <c r="AT3" s="241"/>
      <c r="AU3" s="241"/>
      <c r="AV3" s="239" t="s">
        <v>110</v>
      </c>
      <c r="AW3" s="241"/>
      <c r="AX3" s="241"/>
      <c r="AY3" s="241" t="s">
        <v>11</v>
      </c>
      <c r="AZ3" s="241"/>
      <c r="BA3" s="241"/>
      <c r="BB3" s="241" t="s">
        <v>12</v>
      </c>
      <c r="BC3" s="241"/>
      <c r="BD3" s="241"/>
      <c r="BE3" s="239" t="s">
        <v>111</v>
      </c>
      <c r="BF3" s="239"/>
      <c r="BG3" s="239"/>
      <c r="BH3" s="239" t="s">
        <v>112</v>
      </c>
      <c r="BI3" s="239"/>
      <c r="BJ3" s="239"/>
      <c r="BK3" s="239" t="str">
        <f>EnrlAll!BK3</f>
        <v xml:space="preserve">Grand Total 
Pre-Primary to XII
 Pre-Primary to Class XII </v>
      </c>
      <c r="BL3" s="239"/>
      <c r="BM3" s="239"/>
    </row>
    <row r="4" spans="1:65" s="53" customFormat="1" ht="20.25" customHeight="1" x14ac:dyDescent="0.25">
      <c r="A4" s="239"/>
      <c r="B4" s="239"/>
      <c r="C4" s="27" t="s">
        <v>13</v>
      </c>
      <c r="D4" s="27" t="s">
        <v>14</v>
      </c>
      <c r="E4" s="27" t="s">
        <v>15</v>
      </c>
      <c r="F4" s="27" t="s">
        <v>13</v>
      </c>
      <c r="G4" s="27" t="s">
        <v>14</v>
      </c>
      <c r="H4" s="27" t="s">
        <v>15</v>
      </c>
      <c r="I4" s="27" t="s">
        <v>13</v>
      </c>
      <c r="J4" s="27" t="s">
        <v>14</v>
      </c>
      <c r="K4" s="27" t="s">
        <v>15</v>
      </c>
      <c r="L4" s="27" t="s">
        <v>13</v>
      </c>
      <c r="M4" s="27" t="s">
        <v>14</v>
      </c>
      <c r="N4" s="27" t="s">
        <v>15</v>
      </c>
      <c r="O4" s="27" t="s">
        <v>13</v>
      </c>
      <c r="P4" s="27" t="s">
        <v>14</v>
      </c>
      <c r="Q4" s="27" t="s">
        <v>15</v>
      </c>
      <c r="R4" s="27" t="s">
        <v>13</v>
      </c>
      <c r="S4" s="27" t="s">
        <v>14</v>
      </c>
      <c r="T4" s="27" t="s">
        <v>15</v>
      </c>
      <c r="U4" s="27" t="s">
        <v>13</v>
      </c>
      <c r="V4" s="27" t="s">
        <v>14</v>
      </c>
      <c r="W4" s="27" t="s">
        <v>15</v>
      </c>
      <c r="X4" s="27" t="s">
        <v>13</v>
      </c>
      <c r="Y4" s="27" t="s">
        <v>14</v>
      </c>
      <c r="Z4" s="27" t="s">
        <v>15</v>
      </c>
      <c r="AA4" s="27" t="s">
        <v>13</v>
      </c>
      <c r="AB4" s="27" t="s">
        <v>14</v>
      </c>
      <c r="AC4" s="27" t="s">
        <v>15</v>
      </c>
      <c r="AD4" s="27" t="s">
        <v>13</v>
      </c>
      <c r="AE4" s="27" t="s">
        <v>14</v>
      </c>
      <c r="AF4" s="27" t="s">
        <v>15</v>
      </c>
      <c r="AG4" s="27" t="s">
        <v>13</v>
      </c>
      <c r="AH4" s="27" t="s">
        <v>14</v>
      </c>
      <c r="AI4" s="27" t="s">
        <v>15</v>
      </c>
      <c r="AJ4" s="27" t="s">
        <v>13</v>
      </c>
      <c r="AK4" s="27" t="s">
        <v>14</v>
      </c>
      <c r="AL4" s="27" t="s">
        <v>15</v>
      </c>
      <c r="AM4" s="27" t="s">
        <v>13</v>
      </c>
      <c r="AN4" s="27" t="s">
        <v>14</v>
      </c>
      <c r="AO4" s="27" t="s">
        <v>15</v>
      </c>
      <c r="AP4" s="27" t="s">
        <v>13</v>
      </c>
      <c r="AQ4" s="27" t="s">
        <v>14</v>
      </c>
      <c r="AR4" s="27" t="s">
        <v>15</v>
      </c>
      <c r="AS4" s="27" t="s">
        <v>13</v>
      </c>
      <c r="AT4" s="27" t="s">
        <v>14</v>
      </c>
      <c r="AU4" s="27" t="s">
        <v>15</v>
      </c>
      <c r="AV4" s="27" t="s">
        <v>13</v>
      </c>
      <c r="AW4" s="27" t="s">
        <v>14</v>
      </c>
      <c r="AX4" s="27" t="s">
        <v>15</v>
      </c>
      <c r="AY4" s="27" t="s">
        <v>13</v>
      </c>
      <c r="AZ4" s="27" t="s">
        <v>14</v>
      </c>
      <c r="BA4" s="27" t="s">
        <v>15</v>
      </c>
      <c r="BB4" s="27" t="s">
        <v>13</v>
      </c>
      <c r="BC4" s="27" t="s">
        <v>14</v>
      </c>
      <c r="BD4" s="27" t="s">
        <v>15</v>
      </c>
      <c r="BE4" s="27" t="s">
        <v>13</v>
      </c>
      <c r="BF4" s="27" t="s">
        <v>14</v>
      </c>
      <c r="BG4" s="27" t="s">
        <v>15</v>
      </c>
      <c r="BH4" s="27" t="s">
        <v>13</v>
      </c>
      <c r="BI4" s="27" t="s">
        <v>14</v>
      </c>
      <c r="BJ4" s="27" t="s">
        <v>15</v>
      </c>
      <c r="BK4" s="130" t="s">
        <v>13</v>
      </c>
      <c r="BL4" s="130" t="s">
        <v>14</v>
      </c>
      <c r="BM4" s="130" t="s">
        <v>15</v>
      </c>
    </row>
    <row r="5" spans="1:65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2">
        <v>37</v>
      </c>
      <c r="AL5" s="32">
        <v>38</v>
      </c>
      <c r="AM5" s="32">
        <v>39</v>
      </c>
      <c r="AN5" s="32">
        <v>40</v>
      </c>
      <c r="AO5" s="32">
        <v>41</v>
      </c>
      <c r="AP5" s="32">
        <v>42</v>
      </c>
      <c r="AQ5" s="32">
        <v>43</v>
      </c>
      <c r="AR5" s="32">
        <v>44</v>
      </c>
      <c r="AS5" s="32">
        <v>45</v>
      </c>
      <c r="AT5" s="32">
        <v>46</v>
      </c>
      <c r="AU5" s="32">
        <v>47</v>
      </c>
      <c r="AV5" s="32">
        <v>48</v>
      </c>
      <c r="AW5" s="32">
        <v>49</v>
      </c>
      <c r="AX5" s="32">
        <v>50</v>
      </c>
      <c r="AY5" s="32">
        <v>51</v>
      </c>
      <c r="AZ5" s="32">
        <v>52</v>
      </c>
      <c r="BA5" s="32">
        <v>53</v>
      </c>
      <c r="BB5" s="32">
        <v>54</v>
      </c>
      <c r="BC5" s="32">
        <v>55</v>
      </c>
      <c r="BD5" s="32">
        <v>56</v>
      </c>
      <c r="BE5" s="32">
        <v>57</v>
      </c>
      <c r="BF5" s="32">
        <v>58</v>
      </c>
      <c r="BG5" s="32">
        <v>59</v>
      </c>
      <c r="BH5" s="32">
        <v>60</v>
      </c>
      <c r="BI5" s="32">
        <v>61</v>
      </c>
      <c r="BJ5" s="32">
        <v>62</v>
      </c>
      <c r="BK5" s="202"/>
      <c r="BL5" s="202"/>
      <c r="BM5" s="202"/>
    </row>
    <row r="6" spans="1:65" s="58" customFormat="1" ht="18.75" customHeight="1" x14ac:dyDescent="0.25">
      <c r="A6" s="35">
        <v>1</v>
      </c>
      <c r="B6" s="36" t="s">
        <v>16</v>
      </c>
      <c r="C6" s="37">
        <v>29045</v>
      </c>
      <c r="D6" s="37">
        <v>22730</v>
      </c>
      <c r="E6" s="37">
        <f t="shared" ref="E6:E40" si="0">C6+D6</f>
        <v>51775</v>
      </c>
      <c r="F6" s="37">
        <v>152743</v>
      </c>
      <c r="G6" s="37">
        <v>145451</v>
      </c>
      <c r="H6" s="37">
        <f t="shared" ref="H6:H40" si="1">F6+G6</f>
        <v>298194</v>
      </c>
      <c r="I6" s="37">
        <v>139222</v>
      </c>
      <c r="J6" s="37">
        <v>136542</v>
      </c>
      <c r="K6" s="37">
        <f t="shared" ref="K6:K40" si="2">I6+J6</f>
        <v>275764</v>
      </c>
      <c r="L6" s="37">
        <v>132330</v>
      </c>
      <c r="M6" s="37">
        <v>129546</v>
      </c>
      <c r="N6" s="37">
        <f t="shared" ref="N6:N40" si="3">L6+M6</f>
        <v>261876</v>
      </c>
      <c r="O6" s="37">
        <v>131129</v>
      </c>
      <c r="P6" s="37">
        <v>127456</v>
      </c>
      <c r="Q6" s="37">
        <f t="shared" ref="Q6:Q40" si="4">O6+P6</f>
        <v>258585</v>
      </c>
      <c r="R6" s="37">
        <v>132601</v>
      </c>
      <c r="S6" s="37">
        <v>130939</v>
      </c>
      <c r="T6" s="37">
        <f t="shared" ref="T6:T40" si="5">R6+S6</f>
        <v>263540</v>
      </c>
      <c r="U6" s="37">
        <f>F6+I6+L6+O6+R6</f>
        <v>688025</v>
      </c>
      <c r="V6" s="37">
        <f>G6+J6+M6+P6+S6</f>
        <v>669934</v>
      </c>
      <c r="W6" s="37">
        <f>U6+V6</f>
        <v>1357959</v>
      </c>
      <c r="X6" s="37">
        <v>124178</v>
      </c>
      <c r="Y6" s="37">
        <v>122706</v>
      </c>
      <c r="Z6" s="38">
        <f t="shared" ref="Z6:Z40" si="6">X6+Y6</f>
        <v>246884</v>
      </c>
      <c r="AA6" s="37">
        <v>111966</v>
      </c>
      <c r="AB6" s="37">
        <v>109880</v>
      </c>
      <c r="AC6" s="38">
        <f t="shared" ref="AC6:AC40" si="7">AA6+AB6</f>
        <v>221846</v>
      </c>
      <c r="AD6" s="37">
        <v>104995</v>
      </c>
      <c r="AE6" s="37">
        <v>102190</v>
      </c>
      <c r="AF6" s="38">
        <f t="shared" ref="AF6:AF40" si="8">AD6+AE6</f>
        <v>207185</v>
      </c>
      <c r="AG6" s="37">
        <f>X6+AA6+AD6</f>
        <v>341139</v>
      </c>
      <c r="AH6" s="37">
        <f>Y6+AB6+AE6</f>
        <v>334776</v>
      </c>
      <c r="AI6" s="37">
        <f>AG6+AH6</f>
        <v>675915</v>
      </c>
      <c r="AJ6" s="37">
        <f>U6+AG6</f>
        <v>1029164</v>
      </c>
      <c r="AK6" s="37">
        <f>V6+AH6</f>
        <v>1004710</v>
      </c>
      <c r="AL6" s="37">
        <f>AJ6+AK6</f>
        <v>2033874</v>
      </c>
      <c r="AM6" s="37">
        <v>101971</v>
      </c>
      <c r="AN6" s="37">
        <v>101185</v>
      </c>
      <c r="AO6" s="38">
        <f t="shared" ref="AO6:AO40" si="9">AM6+AN6</f>
        <v>203156</v>
      </c>
      <c r="AP6" s="37">
        <v>98192</v>
      </c>
      <c r="AQ6" s="37">
        <v>96251</v>
      </c>
      <c r="AR6" s="38">
        <f t="shared" ref="AR6:AR40" si="10">AP6+AQ6</f>
        <v>194443</v>
      </c>
      <c r="AS6" s="37">
        <f>AM6+AP6</f>
        <v>200163</v>
      </c>
      <c r="AT6" s="37">
        <f>AN6+AQ6</f>
        <v>197436</v>
      </c>
      <c r="AU6" s="37">
        <f>AS6+AT6</f>
        <v>397599</v>
      </c>
      <c r="AV6" s="37">
        <f>U6+AG6+AS6</f>
        <v>1229327</v>
      </c>
      <c r="AW6" s="37">
        <f>V6+AH6+AT6</f>
        <v>1202146</v>
      </c>
      <c r="AX6" s="37">
        <f>AV6+AW6</f>
        <v>2431473</v>
      </c>
      <c r="AY6" s="37">
        <f>2207+80283</f>
        <v>82490</v>
      </c>
      <c r="AZ6" s="37">
        <f>4827+69914</f>
        <v>74741</v>
      </c>
      <c r="BA6" s="38">
        <f>AY6+AZ6</f>
        <v>157231</v>
      </c>
      <c r="BB6" s="37">
        <f>1813+60075</f>
        <v>61888</v>
      </c>
      <c r="BC6" s="37">
        <f>4095+54518</f>
        <v>58613</v>
      </c>
      <c r="BD6" s="38">
        <f t="shared" ref="BD6:BD40" si="11">BB6+BC6</f>
        <v>120501</v>
      </c>
      <c r="BE6" s="37">
        <f>AY6+BB6</f>
        <v>144378</v>
      </c>
      <c r="BF6" s="37">
        <f>AZ6+BC6</f>
        <v>133354</v>
      </c>
      <c r="BG6" s="37">
        <f>BE6+BF6</f>
        <v>277732</v>
      </c>
      <c r="BH6" s="37">
        <f t="shared" ref="BH6:BI40" si="12">U6+AG6+AS6+BE6</f>
        <v>1373705</v>
      </c>
      <c r="BI6" s="37">
        <f t="shared" si="12"/>
        <v>1335500</v>
      </c>
      <c r="BJ6" s="37">
        <f>BH6+BI6</f>
        <v>2709205</v>
      </c>
      <c r="BK6" s="37">
        <f>C6+BH6</f>
        <v>1402750</v>
      </c>
      <c r="BL6" s="37">
        <f>D6+BI6</f>
        <v>1358230</v>
      </c>
      <c r="BM6" s="37">
        <f>BK6+BL6</f>
        <v>2760980</v>
      </c>
    </row>
    <row r="7" spans="1:65" s="58" customFormat="1" ht="18.75" customHeight="1" x14ac:dyDescent="0.25">
      <c r="A7" s="35">
        <v>2</v>
      </c>
      <c r="B7" s="36" t="s">
        <v>17</v>
      </c>
      <c r="C7" s="37">
        <v>0</v>
      </c>
      <c r="D7" s="37">
        <v>0</v>
      </c>
      <c r="E7" s="37">
        <f t="shared" si="0"/>
        <v>0</v>
      </c>
      <c r="F7" s="37">
        <v>0</v>
      </c>
      <c r="G7" s="37">
        <v>0</v>
      </c>
      <c r="H7" s="37">
        <f t="shared" si="1"/>
        <v>0</v>
      </c>
      <c r="I7" s="37">
        <v>0</v>
      </c>
      <c r="J7" s="37">
        <v>0</v>
      </c>
      <c r="K7" s="37">
        <f t="shared" si="2"/>
        <v>0</v>
      </c>
      <c r="L7" s="37">
        <v>0</v>
      </c>
      <c r="M7" s="37">
        <v>0</v>
      </c>
      <c r="N7" s="37">
        <f t="shared" si="3"/>
        <v>0</v>
      </c>
      <c r="O7" s="37">
        <v>0</v>
      </c>
      <c r="P7" s="37">
        <v>0</v>
      </c>
      <c r="Q7" s="37">
        <f t="shared" si="4"/>
        <v>0</v>
      </c>
      <c r="R7" s="37">
        <v>0</v>
      </c>
      <c r="S7" s="37">
        <v>0</v>
      </c>
      <c r="T7" s="37">
        <f t="shared" si="5"/>
        <v>0</v>
      </c>
      <c r="U7" s="37">
        <f t="shared" ref="U7:V40" si="13">F7+I7+L7+O7+R7</f>
        <v>0</v>
      </c>
      <c r="V7" s="37">
        <f t="shared" si="13"/>
        <v>0</v>
      </c>
      <c r="W7" s="37">
        <f t="shared" ref="W7:W40" si="14">U7+V7</f>
        <v>0</v>
      </c>
      <c r="X7" s="37">
        <v>0</v>
      </c>
      <c r="Y7" s="37">
        <v>0</v>
      </c>
      <c r="Z7" s="38">
        <f t="shared" si="6"/>
        <v>0</v>
      </c>
      <c r="AA7" s="37">
        <v>0</v>
      </c>
      <c r="AB7" s="37">
        <v>0</v>
      </c>
      <c r="AC7" s="38">
        <f t="shared" si="7"/>
        <v>0</v>
      </c>
      <c r="AD7" s="37">
        <v>0</v>
      </c>
      <c r="AE7" s="37">
        <v>0</v>
      </c>
      <c r="AF7" s="38">
        <f t="shared" si="8"/>
        <v>0</v>
      </c>
      <c r="AG7" s="37">
        <f t="shared" ref="AG7:AH40" si="15">X7+AA7+AD7</f>
        <v>0</v>
      </c>
      <c r="AH7" s="37">
        <f t="shared" si="15"/>
        <v>0</v>
      </c>
      <c r="AI7" s="37">
        <f t="shared" ref="AI7:AI40" si="16">AG7+AH7</f>
        <v>0</v>
      </c>
      <c r="AJ7" s="37">
        <f t="shared" ref="AJ7:AK40" si="17">U7+AG7</f>
        <v>0</v>
      </c>
      <c r="AK7" s="37">
        <f t="shared" si="17"/>
        <v>0</v>
      </c>
      <c r="AL7" s="37">
        <f t="shared" ref="AL7:AL40" si="18">AJ7+AK7</f>
        <v>0</v>
      </c>
      <c r="AM7" s="37">
        <v>0</v>
      </c>
      <c r="AN7" s="37">
        <v>0</v>
      </c>
      <c r="AO7" s="38">
        <f t="shared" si="9"/>
        <v>0</v>
      </c>
      <c r="AP7" s="37">
        <v>0</v>
      </c>
      <c r="AQ7" s="37">
        <v>0</v>
      </c>
      <c r="AR7" s="38">
        <f t="shared" si="10"/>
        <v>0</v>
      </c>
      <c r="AS7" s="37">
        <f t="shared" ref="AS7:AT40" si="19">AM7+AP7</f>
        <v>0</v>
      </c>
      <c r="AT7" s="37">
        <f t="shared" si="19"/>
        <v>0</v>
      </c>
      <c r="AU7" s="37">
        <f t="shared" ref="AU7:AU40" si="20">AS7+AT7</f>
        <v>0</v>
      </c>
      <c r="AV7" s="37">
        <f t="shared" ref="AV7:AW40" si="21">U7+AG7+AS7</f>
        <v>0</v>
      </c>
      <c r="AW7" s="37">
        <f t="shared" si="21"/>
        <v>0</v>
      </c>
      <c r="AX7" s="37">
        <f t="shared" ref="AX7:AX40" si="22">AV7+AW7</f>
        <v>0</v>
      </c>
      <c r="AY7" s="36">
        <v>0</v>
      </c>
      <c r="AZ7" s="37">
        <v>0</v>
      </c>
      <c r="BA7" s="38">
        <f>AY7+AZ7</f>
        <v>0</v>
      </c>
      <c r="BB7" s="37">
        <v>0</v>
      </c>
      <c r="BC7" s="37">
        <v>0</v>
      </c>
      <c r="BD7" s="38">
        <f t="shared" si="11"/>
        <v>0</v>
      </c>
      <c r="BE7" s="37">
        <f>AY7+BB7</f>
        <v>0</v>
      </c>
      <c r="BF7" s="37">
        <f>AZ7+BC7</f>
        <v>0</v>
      </c>
      <c r="BG7" s="37">
        <f>BE7+BF7</f>
        <v>0</v>
      </c>
      <c r="BH7" s="37">
        <f t="shared" si="12"/>
        <v>0</v>
      </c>
      <c r="BI7" s="37">
        <f t="shared" si="12"/>
        <v>0</v>
      </c>
      <c r="BJ7" s="37">
        <f t="shared" ref="BJ7:BJ40" si="23">BH7+BI7</f>
        <v>0</v>
      </c>
      <c r="BK7" s="37">
        <f t="shared" ref="BK7:BL40" si="24">C7+BH7</f>
        <v>0</v>
      </c>
      <c r="BL7" s="37">
        <f t="shared" si="24"/>
        <v>0</v>
      </c>
      <c r="BM7" s="37">
        <f t="shared" ref="BM7:BM40" si="25">BK7+BL7</f>
        <v>0</v>
      </c>
    </row>
    <row r="8" spans="1:65" s="58" customFormat="1" ht="18.75" customHeight="1" x14ac:dyDescent="0.25">
      <c r="A8" s="35">
        <v>3</v>
      </c>
      <c r="B8" s="36" t="s">
        <v>49</v>
      </c>
      <c r="C8" s="37">
        <v>32609</v>
      </c>
      <c r="D8" s="37">
        <v>31905</v>
      </c>
      <c r="E8" s="37">
        <f t="shared" si="0"/>
        <v>64514</v>
      </c>
      <c r="F8" s="37">
        <v>33043</v>
      </c>
      <c r="G8" s="37">
        <v>32073</v>
      </c>
      <c r="H8" s="37">
        <f t="shared" si="1"/>
        <v>65116</v>
      </c>
      <c r="I8" s="37">
        <v>30138</v>
      </c>
      <c r="J8" s="37">
        <v>29158</v>
      </c>
      <c r="K8" s="37">
        <f t="shared" si="2"/>
        <v>59296</v>
      </c>
      <c r="L8" s="37">
        <v>28226</v>
      </c>
      <c r="M8" s="37">
        <v>27504</v>
      </c>
      <c r="N8" s="37">
        <f t="shared" si="3"/>
        <v>55730</v>
      </c>
      <c r="O8" s="37">
        <v>27853</v>
      </c>
      <c r="P8" s="37">
        <v>27060</v>
      </c>
      <c r="Q8" s="37">
        <f t="shared" si="4"/>
        <v>54913</v>
      </c>
      <c r="R8" s="37">
        <v>24946</v>
      </c>
      <c r="S8" s="37">
        <v>25461</v>
      </c>
      <c r="T8" s="37">
        <f t="shared" si="5"/>
        <v>50407</v>
      </c>
      <c r="U8" s="37">
        <f t="shared" si="13"/>
        <v>144206</v>
      </c>
      <c r="V8" s="37">
        <f t="shared" si="13"/>
        <v>141256</v>
      </c>
      <c r="W8" s="37">
        <f t="shared" si="14"/>
        <v>285462</v>
      </c>
      <c r="X8" s="37">
        <v>23955</v>
      </c>
      <c r="Y8" s="37">
        <v>24957</v>
      </c>
      <c r="Z8" s="38">
        <f t="shared" si="6"/>
        <v>48912</v>
      </c>
      <c r="AA8" s="37">
        <v>23889</v>
      </c>
      <c r="AB8" s="37">
        <v>24787</v>
      </c>
      <c r="AC8" s="38">
        <f t="shared" si="7"/>
        <v>48676</v>
      </c>
      <c r="AD8" s="37">
        <v>24919</v>
      </c>
      <c r="AE8" s="37">
        <v>20290</v>
      </c>
      <c r="AF8" s="38">
        <f t="shared" si="8"/>
        <v>45209</v>
      </c>
      <c r="AG8" s="37">
        <f t="shared" si="15"/>
        <v>72763</v>
      </c>
      <c r="AH8" s="37">
        <f t="shared" si="15"/>
        <v>70034</v>
      </c>
      <c r="AI8" s="37">
        <f t="shared" si="16"/>
        <v>142797</v>
      </c>
      <c r="AJ8" s="37">
        <f t="shared" si="17"/>
        <v>216969</v>
      </c>
      <c r="AK8" s="37">
        <f t="shared" si="17"/>
        <v>211290</v>
      </c>
      <c r="AL8" s="37">
        <f t="shared" si="18"/>
        <v>428259</v>
      </c>
      <c r="AM8" s="37">
        <v>22406</v>
      </c>
      <c r="AN8" s="37">
        <v>19609</v>
      </c>
      <c r="AO8" s="38">
        <f t="shared" si="9"/>
        <v>42015</v>
      </c>
      <c r="AP8" s="37">
        <v>16535</v>
      </c>
      <c r="AQ8" s="37">
        <v>13962</v>
      </c>
      <c r="AR8" s="38">
        <f t="shared" si="10"/>
        <v>30497</v>
      </c>
      <c r="AS8" s="37">
        <f t="shared" si="19"/>
        <v>38941</v>
      </c>
      <c r="AT8" s="37">
        <f t="shared" si="19"/>
        <v>33571</v>
      </c>
      <c r="AU8" s="37">
        <f t="shared" si="20"/>
        <v>72512</v>
      </c>
      <c r="AV8" s="37">
        <f t="shared" si="21"/>
        <v>255910</v>
      </c>
      <c r="AW8" s="37">
        <f t="shared" si="21"/>
        <v>244861</v>
      </c>
      <c r="AX8" s="37">
        <f t="shared" si="22"/>
        <v>500771</v>
      </c>
      <c r="AY8" s="37">
        <v>5672</v>
      </c>
      <c r="AZ8" s="37">
        <v>3888</v>
      </c>
      <c r="BA8" s="38">
        <f t="shared" ref="BA8:BA40" si="26">AY8+AZ8</f>
        <v>9560</v>
      </c>
      <c r="BB8" s="37">
        <v>5210</v>
      </c>
      <c r="BC8" s="37">
        <v>3532</v>
      </c>
      <c r="BD8" s="38">
        <f t="shared" si="11"/>
        <v>8742</v>
      </c>
      <c r="BE8" s="37">
        <f t="shared" ref="BE8:BF40" si="27">AY8+BB8</f>
        <v>10882</v>
      </c>
      <c r="BF8" s="37">
        <f t="shared" si="27"/>
        <v>7420</v>
      </c>
      <c r="BG8" s="37">
        <f t="shared" ref="BG8:BG40" si="28">BE8+BF8</f>
        <v>18302</v>
      </c>
      <c r="BH8" s="37">
        <f t="shared" si="12"/>
        <v>266792</v>
      </c>
      <c r="BI8" s="37">
        <f t="shared" si="12"/>
        <v>252281</v>
      </c>
      <c r="BJ8" s="37">
        <f t="shared" si="23"/>
        <v>519073</v>
      </c>
      <c r="BK8" s="37">
        <f t="shared" si="24"/>
        <v>299401</v>
      </c>
      <c r="BL8" s="37">
        <f t="shared" si="24"/>
        <v>284186</v>
      </c>
      <c r="BM8" s="37">
        <f t="shared" si="25"/>
        <v>583587</v>
      </c>
    </row>
    <row r="9" spans="1:65" s="58" customFormat="1" ht="18.75" customHeight="1" x14ac:dyDescent="0.25">
      <c r="A9" s="35">
        <v>4</v>
      </c>
      <c r="B9" s="36" t="s">
        <v>18</v>
      </c>
      <c r="C9" s="37">
        <v>0</v>
      </c>
      <c r="D9" s="37">
        <v>0</v>
      </c>
      <c r="E9" s="37">
        <f t="shared" si="0"/>
        <v>0</v>
      </c>
      <c r="F9" s="37">
        <v>423538</v>
      </c>
      <c r="G9" s="37">
        <v>347101</v>
      </c>
      <c r="H9" s="37">
        <f t="shared" si="1"/>
        <v>770639</v>
      </c>
      <c r="I9" s="37">
        <v>357755</v>
      </c>
      <c r="J9" s="37">
        <v>286195</v>
      </c>
      <c r="K9" s="37">
        <f t="shared" si="2"/>
        <v>643950</v>
      </c>
      <c r="L9" s="37">
        <v>297829</v>
      </c>
      <c r="M9" s="37">
        <v>238620</v>
      </c>
      <c r="N9" s="37">
        <f t="shared" si="3"/>
        <v>536449</v>
      </c>
      <c r="O9" s="37">
        <v>237215</v>
      </c>
      <c r="P9" s="37">
        <v>191058</v>
      </c>
      <c r="Q9" s="37">
        <f t="shared" si="4"/>
        <v>428273</v>
      </c>
      <c r="R9" s="37">
        <v>206824</v>
      </c>
      <c r="S9" s="37">
        <v>154379</v>
      </c>
      <c r="T9" s="37">
        <f t="shared" si="5"/>
        <v>361203</v>
      </c>
      <c r="U9" s="37">
        <f t="shared" si="13"/>
        <v>1523161</v>
      </c>
      <c r="V9" s="37">
        <f t="shared" si="13"/>
        <v>1217353</v>
      </c>
      <c r="W9" s="37">
        <f t="shared" si="14"/>
        <v>2740514</v>
      </c>
      <c r="X9" s="37">
        <v>155350</v>
      </c>
      <c r="Y9" s="37">
        <v>113431</v>
      </c>
      <c r="Z9" s="38">
        <f t="shared" si="6"/>
        <v>268781</v>
      </c>
      <c r="AA9" s="37">
        <v>123372</v>
      </c>
      <c r="AB9" s="37">
        <v>90779</v>
      </c>
      <c r="AC9" s="38">
        <f t="shared" si="7"/>
        <v>214151</v>
      </c>
      <c r="AD9" s="37">
        <v>103830</v>
      </c>
      <c r="AE9" s="37">
        <v>74612</v>
      </c>
      <c r="AF9" s="38">
        <f t="shared" si="8"/>
        <v>178442</v>
      </c>
      <c r="AG9" s="37">
        <f t="shared" si="15"/>
        <v>382552</v>
      </c>
      <c r="AH9" s="37">
        <f t="shared" si="15"/>
        <v>278822</v>
      </c>
      <c r="AI9" s="37">
        <f t="shared" si="16"/>
        <v>661374</v>
      </c>
      <c r="AJ9" s="37">
        <f t="shared" si="17"/>
        <v>1905713</v>
      </c>
      <c r="AK9" s="37">
        <f t="shared" si="17"/>
        <v>1496175</v>
      </c>
      <c r="AL9" s="37">
        <f t="shared" si="18"/>
        <v>3401888</v>
      </c>
      <c r="AM9" s="37">
        <v>71556</v>
      </c>
      <c r="AN9" s="37">
        <v>47024</v>
      </c>
      <c r="AO9" s="38">
        <f t="shared" si="9"/>
        <v>118580</v>
      </c>
      <c r="AP9" s="37">
        <v>60347</v>
      </c>
      <c r="AQ9" s="37">
        <v>36802</v>
      </c>
      <c r="AR9" s="38">
        <f t="shared" si="10"/>
        <v>97149</v>
      </c>
      <c r="AS9" s="37">
        <f t="shared" si="19"/>
        <v>131903</v>
      </c>
      <c r="AT9" s="37">
        <f t="shared" si="19"/>
        <v>83826</v>
      </c>
      <c r="AU9" s="37">
        <f t="shared" si="20"/>
        <v>215729</v>
      </c>
      <c r="AV9" s="37">
        <f t="shared" si="21"/>
        <v>2037616</v>
      </c>
      <c r="AW9" s="37">
        <f t="shared" si="21"/>
        <v>1580001</v>
      </c>
      <c r="AX9" s="37">
        <f t="shared" si="22"/>
        <v>3617617</v>
      </c>
      <c r="AY9" s="37">
        <v>35603</v>
      </c>
      <c r="AZ9" s="37">
        <v>19184</v>
      </c>
      <c r="BA9" s="38">
        <f t="shared" si="26"/>
        <v>54787</v>
      </c>
      <c r="BB9" s="37">
        <v>31062</v>
      </c>
      <c r="BC9" s="37">
        <v>16402</v>
      </c>
      <c r="BD9" s="38">
        <f t="shared" si="11"/>
        <v>47464</v>
      </c>
      <c r="BE9" s="37">
        <f t="shared" si="27"/>
        <v>66665</v>
      </c>
      <c r="BF9" s="37">
        <f t="shared" si="27"/>
        <v>35586</v>
      </c>
      <c r="BG9" s="37">
        <f t="shared" si="28"/>
        <v>102251</v>
      </c>
      <c r="BH9" s="37">
        <f t="shared" si="12"/>
        <v>2104281</v>
      </c>
      <c r="BI9" s="37">
        <f t="shared" si="12"/>
        <v>1615587</v>
      </c>
      <c r="BJ9" s="37">
        <f t="shared" si="23"/>
        <v>3719868</v>
      </c>
      <c r="BK9" s="37">
        <f t="shared" si="24"/>
        <v>2104281</v>
      </c>
      <c r="BL9" s="37">
        <f t="shared" si="24"/>
        <v>1615587</v>
      </c>
      <c r="BM9" s="37">
        <f t="shared" si="25"/>
        <v>3719868</v>
      </c>
    </row>
    <row r="10" spans="1:65" s="58" customFormat="1" ht="18.75" customHeight="1" x14ac:dyDescent="0.25">
      <c r="A10" s="35">
        <v>5</v>
      </c>
      <c r="B10" s="40" t="s">
        <v>19</v>
      </c>
      <c r="C10" s="37">
        <v>6739</v>
      </c>
      <c r="D10" s="37">
        <v>5825</v>
      </c>
      <c r="E10" s="37">
        <f t="shared" si="0"/>
        <v>12564</v>
      </c>
      <c r="F10" s="37">
        <v>58131</v>
      </c>
      <c r="G10" s="37">
        <v>54862</v>
      </c>
      <c r="H10" s="37">
        <f t="shared" si="1"/>
        <v>112993</v>
      </c>
      <c r="I10" s="37">
        <v>53187</v>
      </c>
      <c r="J10" s="37">
        <v>47787</v>
      </c>
      <c r="K10" s="37">
        <f t="shared" si="2"/>
        <v>100974</v>
      </c>
      <c r="L10" s="37">
        <v>49707</v>
      </c>
      <c r="M10" s="37">
        <v>45181</v>
      </c>
      <c r="N10" s="37">
        <f t="shared" si="3"/>
        <v>94888</v>
      </c>
      <c r="O10" s="37">
        <v>47016</v>
      </c>
      <c r="P10" s="37">
        <v>42868</v>
      </c>
      <c r="Q10" s="37">
        <f t="shared" si="4"/>
        <v>89884</v>
      </c>
      <c r="R10" s="37">
        <v>44506</v>
      </c>
      <c r="S10" s="37">
        <v>41502</v>
      </c>
      <c r="T10" s="37">
        <f t="shared" si="5"/>
        <v>86008</v>
      </c>
      <c r="U10" s="37">
        <f t="shared" si="13"/>
        <v>252547</v>
      </c>
      <c r="V10" s="37">
        <f t="shared" si="13"/>
        <v>232200</v>
      </c>
      <c r="W10" s="37">
        <f t="shared" si="14"/>
        <v>484747</v>
      </c>
      <c r="X10" s="37">
        <v>41697</v>
      </c>
      <c r="Y10" s="37">
        <v>36646</v>
      </c>
      <c r="Z10" s="38">
        <f t="shared" si="6"/>
        <v>78343</v>
      </c>
      <c r="AA10" s="37">
        <v>38347</v>
      </c>
      <c r="AB10" s="37">
        <v>33307</v>
      </c>
      <c r="AC10" s="38">
        <f t="shared" si="7"/>
        <v>71654</v>
      </c>
      <c r="AD10" s="37">
        <v>33066</v>
      </c>
      <c r="AE10" s="37">
        <v>29104</v>
      </c>
      <c r="AF10" s="38">
        <f t="shared" si="8"/>
        <v>62170</v>
      </c>
      <c r="AG10" s="37">
        <f t="shared" si="15"/>
        <v>113110</v>
      </c>
      <c r="AH10" s="37">
        <f t="shared" si="15"/>
        <v>99057</v>
      </c>
      <c r="AI10" s="37">
        <f t="shared" si="16"/>
        <v>212167</v>
      </c>
      <c r="AJ10" s="37">
        <f t="shared" si="17"/>
        <v>365657</v>
      </c>
      <c r="AK10" s="37">
        <f t="shared" si="17"/>
        <v>331257</v>
      </c>
      <c r="AL10" s="37">
        <f t="shared" si="18"/>
        <v>696914</v>
      </c>
      <c r="AM10" s="37">
        <v>25782</v>
      </c>
      <c r="AN10" s="37">
        <v>22469</v>
      </c>
      <c r="AO10" s="38">
        <f t="shared" si="9"/>
        <v>48251</v>
      </c>
      <c r="AP10" s="37">
        <v>22972</v>
      </c>
      <c r="AQ10" s="37">
        <v>19108</v>
      </c>
      <c r="AR10" s="38">
        <f t="shared" si="10"/>
        <v>42080</v>
      </c>
      <c r="AS10" s="37">
        <f t="shared" si="19"/>
        <v>48754</v>
      </c>
      <c r="AT10" s="37">
        <f t="shared" si="19"/>
        <v>41577</v>
      </c>
      <c r="AU10" s="37">
        <f t="shared" si="20"/>
        <v>90331</v>
      </c>
      <c r="AV10" s="37">
        <f t="shared" si="21"/>
        <v>414411</v>
      </c>
      <c r="AW10" s="37">
        <f t="shared" si="21"/>
        <v>372834</v>
      </c>
      <c r="AX10" s="37">
        <f t="shared" si="22"/>
        <v>787245</v>
      </c>
      <c r="AY10" s="37">
        <v>14235</v>
      </c>
      <c r="AZ10" s="37">
        <v>11169</v>
      </c>
      <c r="BA10" s="38">
        <f t="shared" si="26"/>
        <v>25404</v>
      </c>
      <c r="BB10" s="37">
        <v>13988</v>
      </c>
      <c r="BC10" s="37">
        <v>9983</v>
      </c>
      <c r="BD10" s="38">
        <f t="shared" si="11"/>
        <v>23971</v>
      </c>
      <c r="BE10" s="37">
        <f t="shared" si="27"/>
        <v>28223</v>
      </c>
      <c r="BF10" s="37">
        <f t="shared" si="27"/>
        <v>21152</v>
      </c>
      <c r="BG10" s="37">
        <f t="shared" si="28"/>
        <v>49375</v>
      </c>
      <c r="BH10" s="37">
        <f t="shared" si="12"/>
        <v>442634</v>
      </c>
      <c r="BI10" s="37">
        <f t="shared" si="12"/>
        <v>393986</v>
      </c>
      <c r="BJ10" s="37">
        <f t="shared" si="23"/>
        <v>836620</v>
      </c>
      <c r="BK10" s="37">
        <f t="shared" si="24"/>
        <v>449373</v>
      </c>
      <c r="BL10" s="37">
        <f t="shared" si="24"/>
        <v>399811</v>
      </c>
      <c r="BM10" s="37">
        <f t="shared" si="25"/>
        <v>849184</v>
      </c>
    </row>
    <row r="11" spans="1:65" s="58" customFormat="1" ht="18.75" customHeight="1" x14ac:dyDescent="0.25">
      <c r="A11" s="35">
        <v>6</v>
      </c>
      <c r="B11" s="36" t="s">
        <v>20</v>
      </c>
      <c r="C11" s="37">
        <v>0</v>
      </c>
      <c r="D11" s="41">
        <v>0</v>
      </c>
      <c r="E11" s="37">
        <f t="shared" si="0"/>
        <v>0</v>
      </c>
      <c r="F11" s="41">
        <v>202</v>
      </c>
      <c r="G11" s="41">
        <v>192</v>
      </c>
      <c r="H11" s="37">
        <f t="shared" si="1"/>
        <v>394</v>
      </c>
      <c r="I11" s="41">
        <v>198</v>
      </c>
      <c r="J11" s="41">
        <v>207</v>
      </c>
      <c r="K11" s="37">
        <f t="shared" si="2"/>
        <v>405</v>
      </c>
      <c r="L11" s="41">
        <v>218</v>
      </c>
      <c r="M11" s="41">
        <v>205</v>
      </c>
      <c r="N11" s="37">
        <f t="shared" si="3"/>
        <v>423</v>
      </c>
      <c r="O11" s="41">
        <v>203</v>
      </c>
      <c r="P11" s="41">
        <v>198</v>
      </c>
      <c r="Q11" s="37">
        <f t="shared" si="4"/>
        <v>401</v>
      </c>
      <c r="R11" s="41">
        <v>321</v>
      </c>
      <c r="S11" s="41">
        <v>257</v>
      </c>
      <c r="T11" s="37">
        <f t="shared" si="5"/>
        <v>578</v>
      </c>
      <c r="U11" s="37">
        <f t="shared" si="13"/>
        <v>1142</v>
      </c>
      <c r="V11" s="37">
        <f t="shared" si="13"/>
        <v>1059</v>
      </c>
      <c r="W11" s="37">
        <f t="shared" si="14"/>
        <v>2201</v>
      </c>
      <c r="X11" s="41">
        <v>249</v>
      </c>
      <c r="Y11" s="41">
        <v>221</v>
      </c>
      <c r="Z11" s="38">
        <f t="shared" si="6"/>
        <v>470</v>
      </c>
      <c r="AA11" s="41">
        <v>215</v>
      </c>
      <c r="AB11" s="41">
        <v>220</v>
      </c>
      <c r="AC11" s="38">
        <f t="shared" si="7"/>
        <v>435</v>
      </c>
      <c r="AD11" s="41">
        <v>246</v>
      </c>
      <c r="AE11" s="41">
        <v>240</v>
      </c>
      <c r="AF11" s="38">
        <f t="shared" si="8"/>
        <v>486</v>
      </c>
      <c r="AG11" s="37">
        <f t="shared" si="15"/>
        <v>710</v>
      </c>
      <c r="AH11" s="37">
        <f t="shared" si="15"/>
        <v>681</v>
      </c>
      <c r="AI11" s="37">
        <f t="shared" si="16"/>
        <v>1391</v>
      </c>
      <c r="AJ11" s="37">
        <f t="shared" si="17"/>
        <v>1852</v>
      </c>
      <c r="AK11" s="37">
        <f t="shared" si="17"/>
        <v>1740</v>
      </c>
      <c r="AL11" s="37">
        <f t="shared" si="18"/>
        <v>3592</v>
      </c>
      <c r="AM11" s="41">
        <v>209</v>
      </c>
      <c r="AN11" s="41">
        <v>160</v>
      </c>
      <c r="AO11" s="38">
        <f t="shared" si="9"/>
        <v>369</v>
      </c>
      <c r="AP11" s="41">
        <v>116</v>
      </c>
      <c r="AQ11" s="41">
        <v>127</v>
      </c>
      <c r="AR11" s="38">
        <f t="shared" si="10"/>
        <v>243</v>
      </c>
      <c r="AS11" s="37">
        <f t="shared" si="19"/>
        <v>325</v>
      </c>
      <c r="AT11" s="37">
        <f t="shared" si="19"/>
        <v>287</v>
      </c>
      <c r="AU11" s="37">
        <f t="shared" si="20"/>
        <v>612</v>
      </c>
      <c r="AV11" s="37">
        <f t="shared" si="21"/>
        <v>2177</v>
      </c>
      <c r="AW11" s="37">
        <f t="shared" si="21"/>
        <v>2027</v>
      </c>
      <c r="AX11" s="37">
        <f t="shared" si="22"/>
        <v>4204</v>
      </c>
      <c r="AY11" s="41">
        <v>162</v>
      </c>
      <c r="AZ11" s="41">
        <v>133</v>
      </c>
      <c r="BA11" s="38">
        <f t="shared" si="26"/>
        <v>295</v>
      </c>
      <c r="BB11" s="41">
        <v>72</v>
      </c>
      <c r="BC11" s="41">
        <v>84</v>
      </c>
      <c r="BD11" s="38">
        <f t="shared" si="11"/>
        <v>156</v>
      </c>
      <c r="BE11" s="37">
        <f t="shared" si="27"/>
        <v>234</v>
      </c>
      <c r="BF11" s="37">
        <f t="shared" si="27"/>
        <v>217</v>
      </c>
      <c r="BG11" s="37">
        <f t="shared" si="28"/>
        <v>451</v>
      </c>
      <c r="BH11" s="37">
        <f t="shared" si="12"/>
        <v>2411</v>
      </c>
      <c r="BI11" s="37">
        <f t="shared" si="12"/>
        <v>2244</v>
      </c>
      <c r="BJ11" s="37">
        <f t="shared" si="23"/>
        <v>4655</v>
      </c>
      <c r="BK11" s="37">
        <f t="shared" si="24"/>
        <v>2411</v>
      </c>
      <c r="BL11" s="37">
        <f t="shared" si="24"/>
        <v>2244</v>
      </c>
      <c r="BM11" s="37">
        <f t="shared" si="25"/>
        <v>4655</v>
      </c>
    </row>
    <row r="12" spans="1:65" s="58" customFormat="1" ht="18.75" customHeight="1" x14ac:dyDescent="0.25">
      <c r="A12" s="35">
        <v>7</v>
      </c>
      <c r="B12" s="36" t="s">
        <v>21</v>
      </c>
      <c r="C12" s="37">
        <v>0</v>
      </c>
      <c r="D12" s="37">
        <v>0</v>
      </c>
      <c r="E12" s="37">
        <f t="shared" si="0"/>
        <v>0</v>
      </c>
      <c r="F12" s="37">
        <v>53176</v>
      </c>
      <c r="G12" s="37">
        <v>52225</v>
      </c>
      <c r="H12" s="37">
        <f t="shared" si="1"/>
        <v>105401</v>
      </c>
      <c r="I12" s="37">
        <v>48231</v>
      </c>
      <c r="J12" s="37">
        <v>47379</v>
      </c>
      <c r="K12" s="37">
        <f t="shared" si="2"/>
        <v>95610</v>
      </c>
      <c r="L12" s="37">
        <v>45596</v>
      </c>
      <c r="M12" s="37">
        <v>44672</v>
      </c>
      <c r="N12" s="37">
        <f t="shared" si="3"/>
        <v>90268</v>
      </c>
      <c r="O12" s="37">
        <v>44050</v>
      </c>
      <c r="P12" s="37">
        <v>41789</v>
      </c>
      <c r="Q12" s="37">
        <f t="shared" si="4"/>
        <v>85839</v>
      </c>
      <c r="R12" s="37">
        <v>40241</v>
      </c>
      <c r="S12" s="37">
        <v>38643</v>
      </c>
      <c r="T12" s="37">
        <f t="shared" si="5"/>
        <v>78884</v>
      </c>
      <c r="U12" s="37">
        <f t="shared" si="13"/>
        <v>231294</v>
      </c>
      <c r="V12" s="37">
        <f t="shared" si="13"/>
        <v>224708</v>
      </c>
      <c r="W12" s="37">
        <f t="shared" si="14"/>
        <v>456002</v>
      </c>
      <c r="X12" s="37">
        <v>36448</v>
      </c>
      <c r="Y12" s="37">
        <v>32796</v>
      </c>
      <c r="Z12" s="38">
        <f t="shared" si="6"/>
        <v>69244</v>
      </c>
      <c r="AA12" s="37">
        <v>31669</v>
      </c>
      <c r="AB12" s="37">
        <v>29138</v>
      </c>
      <c r="AC12" s="38">
        <f t="shared" si="7"/>
        <v>60807</v>
      </c>
      <c r="AD12" s="41">
        <v>39811</v>
      </c>
      <c r="AE12" s="41">
        <v>27968</v>
      </c>
      <c r="AF12" s="39">
        <f>AD12+AE12</f>
        <v>67779</v>
      </c>
      <c r="AG12" s="37">
        <f t="shared" si="15"/>
        <v>107928</v>
      </c>
      <c r="AH12" s="37">
        <f t="shared" si="15"/>
        <v>89902</v>
      </c>
      <c r="AI12" s="37">
        <f t="shared" si="16"/>
        <v>197830</v>
      </c>
      <c r="AJ12" s="37">
        <f t="shared" si="17"/>
        <v>339222</v>
      </c>
      <c r="AK12" s="37">
        <f t="shared" si="17"/>
        <v>314610</v>
      </c>
      <c r="AL12" s="37">
        <f t="shared" si="18"/>
        <v>653832</v>
      </c>
      <c r="AM12" s="41">
        <v>36715</v>
      </c>
      <c r="AN12" s="41">
        <v>26076</v>
      </c>
      <c r="AO12" s="38">
        <f>AM12+AN12</f>
        <v>62791</v>
      </c>
      <c r="AP12" s="41">
        <v>30237</v>
      </c>
      <c r="AQ12" s="41">
        <v>20683</v>
      </c>
      <c r="AR12" s="38">
        <f>AP12+AQ12</f>
        <v>50920</v>
      </c>
      <c r="AS12" s="37">
        <f t="shared" si="19"/>
        <v>66952</v>
      </c>
      <c r="AT12" s="37">
        <f t="shared" si="19"/>
        <v>46759</v>
      </c>
      <c r="AU12" s="37">
        <f t="shared" si="20"/>
        <v>113711</v>
      </c>
      <c r="AV12" s="37">
        <f t="shared" si="21"/>
        <v>406174</v>
      </c>
      <c r="AW12" s="37">
        <f t="shared" si="21"/>
        <v>361369</v>
      </c>
      <c r="AX12" s="37">
        <f t="shared" si="22"/>
        <v>767543</v>
      </c>
      <c r="AY12" s="41">
        <v>24866</v>
      </c>
      <c r="AZ12" s="41">
        <v>16809</v>
      </c>
      <c r="BA12" s="38">
        <f>AY12+AZ12</f>
        <v>41675</v>
      </c>
      <c r="BB12" s="41">
        <v>15270</v>
      </c>
      <c r="BC12" s="41">
        <v>10256</v>
      </c>
      <c r="BD12" s="38">
        <f>BB12+BC12</f>
        <v>25526</v>
      </c>
      <c r="BE12" s="37">
        <f t="shared" si="27"/>
        <v>40136</v>
      </c>
      <c r="BF12" s="37">
        <f t="shared" si="27"/>
        <v>27065</v>
      </c>
      <c r="BG12" s="37">
        <f t="shared" si="28"/>
        <v>67201</v>
      </c>
      <c r="BH12" s="37">
        <f t="shared" si="12"/>
        <v>446310</v>
      </c>
      <c r="BI12" s="37">
        <f t="shared" si="12"/>
        <v>388434</v>
      </c>
      <c r="BJ12" s="37">
        <f t="shared" si="23"/>
        <v>834744</v>
      </c>
      <c r="BK12" s="37">
        <f t="shared" si="24"/>
        <v>446310</v>
      </c>
      <c r="BL12" s="37">
        <f t="shared" si="24"/>
        <v>388434</v>
      </c>
      <c r="BM12" s="37">
        <f t="shared" si="25"/>
        <v>834744</v>
      </c>
    </row>
    <row r="13" spans="1:65" s="58" customFormat="1" ht="18.75" customHeight="1" x14ac:dyDescent="0.25">
      <c r="A13" s="35">
        <v>8</v>
      </c>
      <c r="B13" s="36" t="s">
        <v>22</v>
      </c>
      <c r="C13" s="37">
        <v>16007</v>
      </c>
      <c r="D13" s="37">
        <v>14794</v>
      </c>
      <c r="E13" s="37">
        <f t="shared" si="0"/>
        <v>30801</v>
      </c>
      <c r="F13" s="37">
        <v>66979</v>
      </c>
      <c r="G13" s="37">
        <v>60150</v>
      </c>
      <c r="H13" s="37">
        <f t="shared" si="1"/>
        <v>127129</v>
      </c>
      <c r="I13" s="37">
        <v>72072</v>
      </c>
      <c r="J13" s="37">
        <v>65056</v>
      </c>
      <c r="K13" s="37">
        <f t="shared" si="2"/>
        <v>137128</v>
      </c>
      <c r="L13" s="37">
        <v>74025</v>
      </c>
      <c r="M13" s="37">
        <v>66695</v>
      </c>
      <c r="N13" s="37">
        <f t="shared" si="3"/>
        <v>140720</v>
      </c>
      <c r="O13" s="37">
        <v>72084</v>
      </c>
      <c r="P13" s="37">
        <v>61644</v>
      </c>
      <c r="Q13" s="37">
        <f t="shared" si="4"/>
        <v>133728</v>
      </c>
      <c r="R13" s="37">
        <v>65099</v>
      </c>
      <c r="S13" s="37">
        <v>59597</v>
      </c>
      <c r="T13" s="37">
        <f t="shared" si="5"/>
        <v>124696</v>
      </c>
      <c r="U13" s="37">
        <f t="shared" si="13"/>
        <v>350259</v>
      </c>
      <c r="V13" s="37">
        <f t="shared" si="13"/>
        <v>313142</v>
      </c>
      <c r="W13" s="37">
        <f t="shared" si="14"/>
        <v>663401</v>
      </c>
      <c r="X13" s="37">
        <v>61439</v>
      </c>
      <c r="Y13" s="37">
        <v>58938</v>
      </c>
      <c r="Z13" s="38">
        <f t="shared" si="6"/>
        <v>120377</v>
      </c>
      <c r="AA13" s="37">
        <v>57906</v>
      </c>
      <c r="AB13" s="37">
        <v>52936</v>
      </c>
      <c r="AC13" s="38">
        <f t="shared" si="7"/>
        <v>110842</v>
      </c>
      <c r="AD13" s="37">
        <v>54252</v>
      </c>
      <c r="AE13" s="37">
        <v>51095</v>
      </c>
      <c r="AF13" s="38">
        <f t="shared" si="8"/>
        <v>105347</v>
      </c>
      <c r="AG13" s="37">
        <f t="shared" si="15"/>
        <v>173597</v>
      </c>
      <c r="AH13" s="37">
        <f t="shared" si="15"/>
        <v>162969</v>
      </c>
      <c r="AI13" s="37">
        <f t="shared" si="16"/>
        <v>336566</v>
      </c>
      <c r="AJ13" s="37">
        <f t="shared" si="17"/>
        <v>523856</v>
      </c>
      <c r="AK13" s="37">
        <f t="shared" si="17"/>
        <v>476111</v>
      </c>
      <c r="AL13" s="37">
        <f t="shared" si="18"/>
        <v>999967</v>
      </c>
      <c r="AM13" s="220">
        <v>51162</v>
      </c>
      <c r="AN13" s="220">
        <v>45566</v>
      </c>
      <c r="AO13" s="221">
        <f t="shared" si="9"/>
        <v>96728</v>
      </c>
      <c r="AP13" s="220">
        <v>45586</v>
      </c>
      <c r="AQ13" s="220">
        <v>41187</v>
      </c>
      <c r="AR13" s="221">
        <f t="shared" si="10"/>
        <v>86773</v>
      </c>
      <c r="AS13" s="220">
        <f t="shared" si="19"/>
        <v>96748</v>
      </c>
      <c r="AT13" s="220">
        <f t="shared" si="19"/>
        <v>86753</v>
      </c>
      <c r="AU13" s="220">
        <f t="shared" si="20"/>
        <v>183501</v>
      </c>
      <c r="AV13" s="220">
        <f t="shared" si="21"/>
        <v>620604</v>
      </c>
      <c r="AW13" s="220">
        <f t="shared" si="21"/>
        <v>562864</v>
      </c>
      <c r="AX13" s="220">
        <f t="shared" si="22"/>
        <v>1183468</v>
      </c>
      <c r="AY13" s="220">
        <v>32887</v>
      </c>
      <c r="AZ13" s="220">
        <v>27371</v>
      </c>
      <c r="BA13" s="221">
        <f t="shared" si="26"/>
        <v>60258</v>
      </c>
      <c r="BB13" s="220">
        <v>28907</v>
      </c>
      <c r="BC13" s="220">
        <v>24386</v>
      </c>
      <c r="BD13" s="221">
        <f>BB13+BC13</f>
        <v>53293</v>
      </c>
      <c r="BE13" s="220">
        <f t="shared" si="27"/>
        <v>61794</v>
      </c>
      <c r="BF13" s="220">
        <f t="shared" si="27"/>
        <v>51757</v>
      </c>
      <c r="BG13" s="220">
        <f t="shared" si="28"/>
        <v>113551</v>
      </c>
      <c r="BH13" s="37">
        <f t="shared" si="12"/>
        <v>682398</v>
      </c>
      <c r="BI13" s="37">
        <f t="shared" si="12"/>
        <v>614621</v>
      </c>
      <c r="BJ13" s="37">
        <f t="shared" si="23"/>
        <v>1297019</v>
      </c>
      <c r="BK13" s="37">
        <f t="shared" si="24"/>
        <v>698405</v>
      </c>
      <c r="BL13" s="37">
        <f t="shared" si="24"/>
        <v>629415</v>
      </c>
      <c r="BM13" s="37">
        <f t="shared" si="25"/>
        <v>1327820</v>
      </c>
    </row>
    <row r="14" spans="1:65" s="58" customFormat="1" ht="18.75" customHeight="1" x14ac:dyDescent="0.25">
      <c r="A14" s="35">
        <v>9</v>
      </c>
      <c r="B14" s="36" t="s">
        <v>23</v>
      </c>
      <c r="C14" s="37">
        <v>0</v>
      </c>
      <c r="D14" s="37">
        <v>0</v>
      </c>
      <c r="E14" s="37">
        <f t="shared" si="0"/>
        <v>0</v>
      </c>
      <c r="F14" s="37">
        <v>18382</v>
      </c>
      <c r="G14" s="37">
        <v>17484</v>
      </c>
      <c r="H14" s="37">
        <f t="shared" si="1"/>
        <v>35866</v>
      </c>
      <c r="I14" s="37">
        <v>18395</v>
      </c>
      <c r="J14" s="37">
        <v>17695</v>
      </c>
      <c r="K14" s="37">
        <f t="shared" si="2"/>
        <v>36090</v>
      </c>
      <c r="L14" s="37">
        <v>17806</v>
      </c>
      <c r="M14" s="37">
        <v>17078</v>
      </c>
      <c r="N14" s="37">
        <f t="shared" si="3"/>
        <v>34884</v>
      </c>
      <c r="O14" s="37">
        <v>17868</v>
      </c>
      <c r="P14" s="37">
        <v>17078</v>
      </c>
      <c r="Q14" s="37">
        <f t="shared" si="4"/>
        <v>34946</v>
      </c>
      <c r="R14" s="37">
        <v>18542</v>
      </c>
      <c r="S14" s="37">
        <v>17346</v>
      </c>
      <c r="T14" s="37">
        <f t="shared" si="5"/>
        <v>35888</v>
      </c>
      <c r="U14" s="37">
        <f t="shared" si="13"/>
        <v>90993</v>
      </c>
      <c r="V14" s="37">
        <f t="shared" si="13"/>
        <v>86681</v>
      </c>
      <c r="W14" s="37">
        <f t="shared" si="14"/>
        <v>177674</v>
      </c>
      <c r="X14" s="37">
        <v>18033</v>
      </c>
      <c r="Y14" s="37">
        <v>16660</v>
      </c>
      <c r="Z14" s="38">
        <f t="shared" si="6"/>
        <v>34693</v>
      </c>
      <c r="AA14" s="37">
        <v>19507</v>
      </c>
      <c r="AB14" s="37">
        <v>18097</v>
      </c>
      <c r="AC14" s="38">
        <f t="shared" si="7"/>
        <v>37604</v>
      </c>
      <c r="AD14" s="37">
        <v>21580</v>
      </c>
      <c r="AE14" s="37">
        <v>19401</v>
      </c>
      <c r="AF14" s="38">
        <f t="shared" si="8"/>
        <v>40981</v>
      </c>
      <c r="AG14" s="37">
        <f t="shared" si="15"/>
        <v>59120</v>
      </c>
      <c r="AH14" s="37">
        <f t="shared" si="15"/>
        <v>54158</v>
      </c>
      <c r="AI14" s="37">
        <f t="shared" si="16"/>
        <v>113278</v>
      </c>
      <c r="AJ14" s="37">
        <f t="shared" si="17"/>
        <v>150113</v>
      </c>
      <c r="AK14" s="37">
        <f t="shared" si="17"/>
        <v>140839</v>
      </c>
      <c r="AL14" s="37">
        <f t="shared" si="18"/>
        <v>290952</v>
      </c>
      <c r="AM14" s="37">
        <v>16762</v>
      </c>
      <c r="AN14" s="37">
        <v>15855</v>
      </c>
      <c r="AO14" s="38">
        <f t="shared" si="9"/>
        <v>32617</v>
      </c>
      <c r="AP14" s="37">
        <v>15454</v>
      </c>
      <c r="AQ14" s="37">
        <v>14765</v>
      </c>
      <c r="AR14" s="38">
        <f t="shared" si="10"/>
        <v>30219</v>
      </c>
      <c r="AS14" s="37">
        <f t="shared" si="19"/>
        <v>32216</v>
      </c>
      <c r="AT14" s="37">
        <f t="shared" si="19"/>
        <v>30620</v>
      </c>
      <c r="AU14" s="37">
        <f t="shared" si="20"/>
        <v>62836</v>
      </c>
      <c r="AV14" s="37">
        <f t="shared" si="21"/>
        <v>182329</v>
      </c>
      <c r="AW14" s="37">
        <f t="shared" si="21"/>
        <v>171459</v>
      </c>
      <c r="AX14" s="37">
        <f t="shared" si="22"/>
        <v>353788</v>
      </c>
      <c r="AY14" s="37">
        <v>12226</v>
      </c>
      <c r="AZ14" s="37">
        <v>11199</v>
      </c>
      <c r="BA14" s="38">
        <f t="shared" si="26"/>
        <v>23425</v>
      </c>
      <c r="BB14" s="37">
        <v>9894</v>
      </c>
      <c r="BC14" s="37">
        <v>9000</v>
      </c>
      <c r="BD14" s="38">
        <f t="shared" si="11"/>
        <v>18894</v>
      </c>
      <c r="BE14" s="37">
        <f t="shared" si="27"/>
        <v>22120</v>
      </c>
      <c r="BF14" s="37">
        <f t="shared" si="27"/>
        <v>20199</v>
      </c>
      <c r="BG14" s="37">
        <f t="shared" si="28"/>
        <v>42319</v>
      </c>
      <c r="BH14" s="37">
        <f t="shared" si="12"/>
        <v>204449</v>
      </c>
      <c r="BI14" s="37">
        <f t="shared" si="12"/>
        <v>191658</v>
      </c>
      <c r="BJ14" s="37">
        <f t="shared" si="23"/>
        <v>396107</v>
      </c>
      <c r="BK14" s="37">
        <f t="shared" si="24"/>
        <v>204449</v>
      </c>
      <c r="BL14" s="37">
        <f t="shared" si="24"/>
        <v>191658</v>
      </c>
      <c r="BM14" s="37">
        <f t="shared" si="25"/>
        <v>396107</v>
      </c>
    </row>
    <row r="15" spans="1:65" s="58" customFormat="1" ht="18.75" customHeight="1" x14ac:dyDescent="0.25">
      <c r="A15" s="35">
        <v>10</v>
      </c>
      <c r="B15" s="36" t="s">
        <v>24</v>
      </c>
      <c r="C15" s="37">
        <v>7677</v>
      </c>
      <c r="D15" s="37">
        <v>6470</v>
      </c>
      <c r="E15" s="37">
        <f t="shared" si="0"/>
        <v>14147</v>
      </c>
      <c r="F15" s="37">
        <v>10268</v>
      </c>
      <c r="G15" s="37">
        <v>9106</v>
      </c>
      <c r="H15" s="37">
        <f t="shared" si="1"/>
        <v>19374</v>
      </c>
      <c r="I15" s="37">
        <v>10115</v>
      </c>
      <c r="J15" s="37">
        <v>8619</v>
      </c>
      <c r="K15" s="37">
        <f t="shared" si="2"/>
        <v>18734</v>
      </c>
      <c r="L15" s="37">
        <v>9786</v>
      </c>
      <c r="M15" s="37">
        <v>8317</v>
      </c>
      <c r="N15" s="37">
        <f t="shared" si="3"/>
        <v>18103</v>
      </c>
      <c r="O15" s="37">
        <v>10042</v>
      </c>
      <c r="P15" s="37">
        <v>8421</v>
      </c>
      <c r="Q15" s="37">
        <f t="shared" si="4"/>
        <v>18463</v>
      </c>
      <c r="R15" s="36">
        <v>9405</v>
      </c>
      <c r="S15" s="37">
        <v>8411</v>
      </c>
      <c r="T15" s="37">
        <f t="shared" si="5"/>
        <v>17816</v>
      </c>
      <c r="U15" s="37">
        <f t="shared" si="13"/>
        <v>49616</v>
      </c>
      <c r="V15" s="37">
        <f t="shared" si="13"/>
        <v>42874</v>
      </c>
      <c r="W15" s="37">
        <f t="shared" si="14"/>
        <v>92490</v>
      </c>
      <c r="X15" s="37">
        <v>10097</v>
      </c>
      <c r="Y15" s="37">
        <v>8459</v>
      </c>
      <c r="Z15" s="39">
        <f t="shared" si="6"/>
        <v>18556</v>
      </c>
      <c r="AA15" s="37">
        <v>8995</v>
      </c>
      <c r="AB15" s="37">
        <v>7690</v>
      </c>
      <c r="AC15" s="39">
        <f t="shared" si="7"/>
        <v>16685</v>
      </c>
      <c r="AD15" s="37">
        <v>8899</v>
      </c>
      <c r="AE15" s="37">
        <v>9358</v>
      </c>
      <c r="AF15" s="39">
        <f t="shared" si="8"/>
        <v>18257</v>
      </c>
      <c r="AG15" s="37">
        <f t="shared" si="15"/>
        <v>27991</v>
      </c>
      <c r="AH15" s="37">
        <f t="shared" si="15"/>
        <v>25507</v>
      </c>
      <c r="AI15" s="37">
        <f t="shared" si="16"/>
        <v>53498</v>
      </c>
      <c r="AJ15" s="37">
        <f t="shared" si="17"/>
        <v>77607</v>
      </c>
      <c r="AK15" s="37">
        <f t="shared" si="17"/>
        <v>68381</v>
      </c>
      <c r="AL15" s="37">
        <f t="shared" si="18"/>
        <v>145988</v>
      </c>
      <c r="AM15" s="37">
        <v>7084</v>
      </c>
      <c r="AN15" s="37">
        <v>5929</v>
      </c>
      <c r="AO15" s="39">
        <f t="shared" si="9"/>
        <v>13013</v>
      </c>
      <c r="AP15" s="37">
        <v>5445</v>
      </c>
      <c r="AQ15" s="37">
        <v>4754</v>
      </c>
      <c r="AR15" s="39">
        <f t="shared" si="10"/>
        <v>10199</v>
      </c>
      <c r="AS15" s="37">
        <f t="shared" si="19"/>
        <v>12529</v>
      </c>
      <c r="AT15" s="37">
        <f t="shared" si="19"/>
        <v>10683</v>
      </c>
      <c r="AU15" s="37">
        <f t="shared" si="20"/>
        <v>23212</v>
      </c>
      <c r="AV15" s="37">
        <f t="shared" si="21"/>
        <v>90136</v>
      </c>
      <c r="AW15" s="37">
        <f t="shared" si="21"/>
        <v>79064</v>
      </c>
      <c r="AX15" s="37">
        <f t="shared" si="22"/>
        <v>169200</v>
      </c>
      <c r="AY15" s="37">
        <v>3840</v>
      </c>
      <c r="AZ15" s="37">
        <v>3275</v>
      </c>
      <c r="BA15" s="39">
        <f t="shared" si="26"/>
        <v>7115</v>
      </c>
      <c r="BB15" s="37">
        <v>3168</v>
      </c>
      <c r="BC15" s="37">
        <v>2522</v>
      </c>
      <c r="BD15" s="38">
        <f t="shared" si="11"/>
        <v>5690</v>
      </c>
      <c r="BE15" s="37">
        <f t="shared" si="27"/>
        <v>7008</v>
      </c>
      <c r="BF15" s="37">
        <f t="shared" si="27"/>
        <v>5797</v>
      </c>
      <c r="BG15" s="37">
        <f t="shared" si="28"/>
        <v>12805</v>
      </c>
      <c r="BH15" s="37">
        <f t="shared" si="12"/>
        <v>97144</v>
      </c>
      <c r="BI15" s="37">
        <f t="shared" si="12"/>
        <v>84861</v>
      </c>
      <c r="BJ15" s="37">
        <f t="shared" si="23"/>
        <v>182005</v>
      </c>
      <c r="BK15" s="37">
        <f t="shared" si="24"/>
        <v>104821</v>
      </c>
      <c r="BL15" s="37">
        <f t="shared" si="24"/>
        <v>91331</v>
      </c>
      <c r="BM15" s="37">
        <f t="shared" si="25"/>
        <v>196152</v>
      </c>
    </row>
    <row r="16" spans="1:65" s="58" customFormat="1" ht="18.75" customHeight="1" x14ac:dyDescent="0.25">
      <c r="A16" s="35">
        <v>11</v>
      </c>
      <c r="B16" s="36" t="s">
        <v>53</v>
      </c>
      <c r="C16" s="37">
        <v>5712</v>
      </c>
      <c r="D16" s="41">
        <v>4458</v>
      </c>
      <c r="E16" s="37">
        <f t="shared" si="0"/>
        <v>10170</v>
      </c>
      <c r="F16" s="37">
        <v>91495</v>
      </c>
      <c r="G16" s="41">
        <v>87285</v>
      </c>
      <c r="H16" s="37">
        <f t="shared" si="1"/>
        <v>178780</v>
      </c>
      <c r="I16" s="37">
        <v>79628</v>
      </c>
      <c r="J16" s="41">
        <v>76483</v>
      </c>
      <c r="K16" s="37">
        <f t="shared" si="2"/>
        <v>156111</v>
      </c>
      <c r="L16" s="37">
        <v>73499</v>
      </c>
      <c r="M16" s="41">
        <v>70609</v>
      </c>
      <c r="N16" s="37">
        <f t="shared" si="3"/>
        <v>144108</v>
      </c>
      <c r="O16" s="37">
        <v>69361</v>
      </c>
      <c r="P16" s="41">
        <v>66788</v>
      </c>
      <c r="Q16" s="37">
        <f t="shared" si="4"/>
        <v>136149</v>
      </c>
      <c r="R16" s="37">
        <v>67143</v>
      </c>
      <c r="S16" s="41">
        <v>63760</v>
      </c>
      <c r="T16" s="37">
        <f t="shared" si="5"/>
        <v>130903</v>
      </c>
      <c r="U16" s="37">
        <f t="shared" ref="U16" si="29">F16+I16+L16+O16+R16</f>
        <v>381126</v>
      </c>
      <c r="V16" s="37">
        <f t="shared" ref="V16" si="30">G16+J16+M16+P16+S16</f>
        <v>364925</v>
      </c>
      <c r="W16" s="37">
        <f t="shared" ref="W16" si="31">U16+V16</f>
        <v>746051</v>
      </c>
      <c r="X16" s="37">
        <v>47504</v>
      </c>
      <c r="Y16" s="41">
        <v>43414</v>
      </c>
      <c r="Z16" s="39">
        <f t="shared" si="6"/>
        <v>90918</v>
      </c>
      <c r="AA16" s="37">
        <v>42540</v>
      </c>
      <c r="AB16" s="41">
        <v>38291</v>
      </c>
      <c r="AC16" s="39">
        <f t="shared" si="7"/>
        <v>80831</v>
      </c>
      <c r="AD16" s="37">
        <v>37569</v>
      </c>
      <c r="AE16" s="41">
        <v>32598</v>
      </c>
      <c r="AF16" s="39">
        <f t="shared" si="8"/>
        <v>70167</v>
      </c>
      <c r="AG16" s="37">
        <f t="shared" ref="AG16" si="32">X16+AA16+AD16</f>
        <v>127613</v>
      </c>
      <c r="AH16" s="37">
        <f t="shared" ref="AH16" si="33">Y16+AB16+AE16</f>
        <v>114303</v>
      </c>
      <c r="AI16" s="37">
        <f t="shared" ref="AI16" si="34">AG16+AH16</f>
        <v>241916</v>
      </c>
      <c r="AJ16" s="37">
        <f t="shared" ref="AJ16" si="35">U16+AG16</f>
        <v>508739</v>
      </c>
      <c r="AK16" s="37">
        <f t="shared" ref="AK16" si="36">V16+AH16</f>
        <v>479228</v>
      </c>
      <c r="AL16" s="37">
        <f t="shared" ref="AL16" si="37">AJ16+AK16</f>
        <v>987967</v>
      </c>
      <c r="AM16" s="37">
        <v>25240</v>
      </c>
      <c r="AN16" s="41">
        <v>20904</v>
      </c>
      <c r="AO16" s="39">
        <f t="shared" si="9"/>
        <v>46144</v>
      </c>
      <c r="AP16" s="37">
        <v>18364</v>
      </c>
      <c r="AQ16" s="41">
        <v>14802</v>
      </c>
      <c r="AR16" s="39">
        <f t="shared" si="10"/>
        <v>33166</v>
      </c>
      <c r="AS16" s="37">
        <f t="shared" ref="AS16" si="38">AM16+AP16</f>
        <v>43604</v>
      </c>
      <c r="AT16" s="37">
        <f t="shared" ref="AT16" si="39">AN16+AQ16</f>
        <v>35706</v>
      </c>
      <c r="AU16" s="37">
        <f t="shared" ref="AU16" si="40">AS16+AT16</f>
        <v>79310</v>
      </c>
      <c r="AV16" s="37">
        <f t="shared" ref="AV16" si="41">U16+AG16+AS16</f>
        <v>552343</v>
      </c>
      <c r="AW16" s="37">
        <f t="shared" ref="AW16" si="42">V16+AH16+AT16</f>
        <v>514934</v>
      </c>
      <c r="AX16" s="37">
        <f t="shared" ref="AX16" si="43">AV16+AW16</f>
        <v>1067277</v>
      </c>
      <c r="AY16" s="37">
        <v>5403</v>
      </c>
      <c r="AZ16" s="41">
        <v>5812</v>
      </c>
      <c r="BA16" s="39">
        <f t="shared" si="26"/>
        <v>11215</v>
      </c>
      <c r="BB16" s="37">
        <v>4783</v>
      </c>
      <c r="BC16" s="41">
        <v>4000</v>
      </c>
      <c r="BD16" s="38">
        <f t="shared" si="11"/>
        <v>8783</v>
      </c>
      <c r="BE16" s="37">
        <f t="shared" si="27"/>
        <v>10186</v>
      </c>
      <c r="BF16" s="37">
        <f t="shared" si="27"/>
        <v>9812</v>
      </c>
      <c r="BG16" s="37">
        <f t="shared" si="28"/>
        <v>19998</v>
      </c>
      <c r="BH16" s="37">
        <f t="shared" si="12"/>
        <v>562529</v>
      </c>
      <c r="BI16" s="37">
        <f t="shared" si="12"/>
        <v>524746</v>
      </c>
      <c r="BJ16" s="37">
        <f t="shared" si="23"/>
        <v>1087275</v>
      </c>
      <c r="BK16" s="37">
        <f t="shared" si="24"/>
        <v>568241</v>
      </c>
      <c r="BL16" s="37">
        <f t="shared" si="24"/>
        <v>529204</v>
      </c>
      <c r="BM16" s="37">
        <f t="shared" si="25"/>
        <v>1097445</v>
      </c>
    </row>
    <row r="17" spans="1:65" s="58" customFormat="1" ht="18.75" customHeight="1" x14ac:dyDescent="0.25">
      <c r="A17" s="35">
        <v>12</v>
      </c>
      <c r="B17" s="36" t="s">
        <v>25</v>
      </c>
      <c r="C17" s="37">
        <v>0</v>
      </c>
      <c r="D17" s="37">
        <v>0</v>
      </c>
      <c r="E17" s="37">
        <f t="shared" si="0"/>
        <v>0</v>
      </c>
      <c r="F17" s="37">
        <v>114800</v>
      </c>
      <c r="G17" s="37">
        <v>106660</v>
      </c>
      <c r="H17" s="37">
        <f t="shared" si="1"/>
        <v>221460</v>
      </c>
      <c r="I17" s="37">
        <v>105760</v>
      </c>
      <c r="J17" s="37">
        <v>98269</v>
      </c>
      <c r="K17" s="37">
        <f t="shared" si="2"/>
        <v>204029</v>
      </c>
      <c r="L17" s="37">
        <v>105483</v>
      </c>
      <c r="M17" s="37">
        <v>99104</v>
      </c>
      <c r="N17" s="37">
        <f t="shared" si="3"/>
        <v>204587</v>
      </c>
      <c r="O17" s="37">
        <v>107885</v>
      </c>
      <c r="P17" s="37">
        <v>101657</v>
      </c>
      <c r="Q17" s="37">
        <f t="shared" si="4"/>
        <v>209542</v>
      </c>
      <c r="R17" s="37">
        <v>106646</v>
      </c>
      <c r="S17" s="37">
        <v>99240</v>
      </c>
      <c r="T17" s="37">
        <f t="shared" si="5"/>
        <v>205886</v>
      </c>
      <c r="U17" s="37">
        <f t="shared" si="13"/>
        <v>540574</v>
      </c>
      <c r="V17" s="37">
        <f t="shared" si="13"/>
        <v>504930</v>
      </c>
      <c r="W17" s="37">
        <f t="shared" si="14"/>
        <v>1045504</v>
      </c>
      <c r="X17" s="37">
        <v>101388</v>
      </c>
      <c r="Y17" s="37">
        <v>92882</v>
      </c>
      <c r="Z17" s="38">
        <f t="shared" si="6"/>
        <v>194270</v>
      </c>
      <c r="AA17" s="37">
        <v>92555</v>
      </c>
      <c r="AB17" s="37">
        <v>83483</v>
      </c>
      <c r="AC17" s="38">
        <f>AA17+AB17</f>
        <v>176038</v>
      </c>
      <c r="AD17" s="37">
        <v>90397</v>
      </c>
      <c r="AE17" s="37">
        <v>80549</v>
      </c>
      <c r="AF17" s="38">
        <f t="shared" si="8"/>
        <v>170946</v>
      </c>
      <c r="AG17" s="37">
        <f t="shared" si="15"/>
        <v>284340</v>
      </c>
      <c r="AH17" s="37">
        <f t="shared" si="15"/>
        <v>256914</v>
      </c>
      <c r="AI17" s="37">
        <f t="shared" si="16"/>
        <v>541254</v>
      </c>
      <c r="AJ17" s="37">
        <f t="shared" si="17"/>
        <v>824914</v>
      </c>
      <c r="AK17" s="37">
        <f t="shared" si="17"/>
        <v>761844</v>
      </c>
      <c r="AL17" s="37">
        <f t="shared" si="18"/>
        <v>1586758</v>
      </c>
      <c r="AM17" s="37">
        <v>77907</v>
      </c>
      <c r="AN17" s="37">
        <v>69511</v>
      </c>
      <c r="AO17" s="38">
        <f t="shared" si="9"/>
        <v>147418</v>
      </c>
      <c r="AP17" s="37">
        <v>68323</v>
      </c>
      <c r="AQ17" s="37">
        <v>62421</v>
      </c>
      <c r="AR17" s="38">
        <f t="shared" si="10"/>
        <v>130744</v>
      </c>
      <c r="AS17" s="37">
        <f t="shared" si="19"/>
        <v>146230</v>
      </c>
      <c r="AT17" s="37">
        <f t="shared" si="19"/>
        <v>131932</v>
      </c>
      <c r="AU17" s="37">
        <f t="shared" si="20"/>
        <v>278162</v>
      </c>
      <c r="AV17" s="37">
        <f t="shared" si="21"/>
        <v>971144</v>
      </c>
      <c r="AW17" s="37">
        <f t="shared" si="21"/>
        <v>893776</v>
      </c>
      <c r="AX17" s="37">
        <f t="shared" si="22"/>
        <v>1864920</v>
      </c>
      <c r="AY17" s="37">
        <v>49605</v>
      </c>
      <c r="AZ17" s="37">
        <v>43641</v>
      </c>
      <c r="BA17" s="38">
        <f t="shared" si="26"/>
        <v>93246</v>
      </c>
      <c r="BB17" s="37">
        <v>33973</v>
      </c>
      <c r="BC17" s="37">
        <v>31826</v>
      </c>
      <c r="BD17" s="38">
        <f t="shared" si="11"/>
        <v>65799</v>
      </c>
      <c r="BE17" s="37">
        <f t="shared" si="27"/>
        <v>83578</v>
      </c>
      <c r="BF17" s="37">
        <f t="shared" si="27"/>
        <v>75467</v>
      </c>
      <c r="BG17" s="37">
        <f t="shared" si="28"/>
        <v>159045</v>
      </c>
      <c r="BH17" s="37">
        <f t="shared" si="12"/>
        <v>1054722</v>
      </c>
      <c r="BI17" s="37">
        <f t="shared" si="12"/>
        <v>969243</v>
      </c>
      <c r="BJ17" s="37">
        <f t="shared" si="23"/>
        <v>2023965</v>
      </c>
      <c r="BK17" s="37">
        <f t="shared" si="24"/>
        <v>1054722</v>
      </c>
      <c r="BL17" s="37">
        <f t="shared" si="24"/>
        <v>969243</v>
      </c>
      <c r="BM17" s="37">
        <f t="shared" si="25"/>
        <v>2023965</v>
      </c>
    </row>
    <row r="18" spans="1:65" s="58" customFormat="1" ht="18.75" customHeight="1" x14ac:dyDescent="0.25">
      <c r="A18" s="35">
        <v>13</v>
      </c>
      <c r="B18" s="36" t="s">
        <v>26</v>
      </c>
      <c r="C18" s="37">
        <v>0</v>
      </c>
      <c r="D18" s="37">
        <v>0</v>
      </c>
      <c r="E18" s="37">
        <f t="shared" si="0"/>
        <v>0</v>
      </c>
      <c r="F18" s="37">
        <v>19988</v>
      </c>
      <c r="G18" s="37">
        <v>19281</v>
      </c>
      <c r="H18" s="37">
        <f t="shared" si="1"/>
        <v>39269</v>
      </c>
      <c r="I18" s="37">
        <v>22123</v>
      </c>
      <c r="J18" s="37">
        <v>20931</v>
      </c>
      <c r="K18" s="37">
        <f t="shared" si="2"/>
        <v>43054</v>
      </c>
      <c r="L18" s="37">
        <v>22978</v>
      </c>
      <c r="M18" s="37">
        <v>21508</v>
      </c>
      <c r="N18" s="37">
        <f t="shared" si="3"/>
        <v>44486</v>
      </c>
      <c r="O18" s="37">
        <v>24613</v>
      </c>
      <c r="P18" s="37">
        <v>23278</v>
      </c>
      <c r="Q18" s="37">
        <f t="shared" si="4"/>
        <v>47891</v>
      </c>
      <c r="R18" s="37">
        <v>27502</v>
      </c>
      <c r="S18" s="37">
        <v>26107</v>
      </c>
      <c r="T18" s="37">
        <f t="shared" si="5"/>
        <v>53609</v>
      </c>
      <c r="U18" s="37">
        <f t="shared" si="13"/>
        <v>117204</v>
      </c>
      <c r="V18" s="37">
        <f t="shared" si="13"/>
        <v>111105</v>
      </c>
      <c r="W18" s="37">
        <f t="shared" si="14"/>
        <v>228309</v>
      </c>
      <c r="X18" s="37">
        <v>28043</v>
      </c>
      <c r="Y18" s="37">
        <v>26040</v>
      </c>
      <c r="Z18" s="38">
        <f t="shared" si="6"/>
        <v>54083</v>
      </c>
      <c r="AA18" s="37">
        <v>28406</v>
      </c>
      <c r="AB18" s="37">
        <v>25613</v>
      </c>
      <c r="AC18" s="38">
        <f t="shared" si="7"/>
        <v>54019</v>
      </c>
      <c r="AD18" s="37">
        <v>29698</v>
      </c>
      <c r="AE18" s="37">
        <v>27150</v>
      </c>
      <c r="AF18" s="38">
        <f t="shared" si="8"/>
        <v>56848</v>
      </c>
      <c r="AG18" s="37">
        <f t="shared" si="15"/>
        <v>86147</v>
      </c>
      <c r="AH18" s="37">
        <f t="shared" si="15"/>
        <v>78803</v>
      </c>
      <c r="AI18" s="37">
        <f t="shared" si="16"/>
        <v>164950</v>
      </c>
      <c r="AJ18" s="37">
        <f t="shared" si="17"/>
        <v>203351</v>
      </c>
      <c r="AK18" s="37">
        <f t="shared" si="17"/>
        <v>189908</v>
      </c>
      <c r="AL18" s="37">
        <f t="shared" si="18"/>
        <v>393259</v>
      </c>
      <c r="AM18" s="37">
        <v>29197</v>
      </c>
      <c r="AN18" s="37">
        <v>26935</v>
      </c>
      <c r="AO18" s="38">
        <f t="shared" si="9"/>
        <v>56132</v>
      </c>
      <c r="AP18" s="37">
        <v>23689</v>
      </c>
      <c r="AQ18" s="37">
        <v>24143</v>
      </c>
      <c r="AR18" s="38">
        <f t="shared" si="10"/>
        <v>47832</v>
      </c>
      <c r="AS18" s="37">
        <f t="shared" si="19"/>
        <v>52886</v>
      </c>
      <c r="AT18" s="37">
        <f t="shared" si="19"/>
        <v>51078</v>
      </c>
      <c r="AU18" s="37">
        <f t="shared" si="20"/>
        <v>103964</v>
      </c>
      <c r="AV18" s="37">
        <f t="shared" si="21"/>
        <v>256237</v>
      </c>
      <c r="AW18" s="37">
        <f t="shared" si="21"/>
        <v>240986</v>
      </c>
      <c r="AX18" s="37">
        <f t="shared" si="22"/>
        <v>497223</v>
      </c>
      <c r="AY18" s="37">
        <v>14112</v>
      </c>
      <c r="AZ18" s="37">
        <v>17197</v>
      </c>
      <c r="BA18" s="38">
        <f t="shared" si="26"/>
        <v>31309</v>
      </c>
      <c r="BB18" s="37">
        <v>13776</v>
      </c>
      <c r="BC18" s="37">
        <v>16655</v>
      </c>
      <c r="BD18" s="38">
        <f t="shared" si="11"/>
        <v>30431</v>
      </c>
      <c r="BE18" s="37">
        <f t="shared" si="27"/>
        <v>27888</v>
      </c>
      <c r="BF18" s="37">
        <f t="shared" si="27"/>
        <v>33852</v>
      </c>
      <c r="BG18" s="37">
        <f t="shared" si="28"/>
        <v>61740</v>
      </c>
      <c r="BH18" s="37">
        <f t="shared" si="12"/>
        <v>284125</v>
      </c>
      <c r="BI18" s="37">
        <f t="shared" si="12"/>
        <v>274838</v>
      </c>
      <c r="BJ18" s="37">
        <f t="shared" si="23"/>
        <v>558963</v>
      </c>
      <c r="BK18" s="37">
        <f t="shared" si="24"/>
        <v>284125</v>
      </c>
      <c r="BL18" s="37">
        <f t="shared" si="24"/>
        <v>274838</v>
      </c>
      <c r="BM18" s="37">
        <f t="shared" si="25"/>
        <v>558963</v>
      </c>
    </row>
    <row r="19" spans="1:65" s="58" customFormat="1" ht="18.75" customHeight="1" x14ac:dyDescent="0.25">
      <c r="A19" s="35">
        <v>14</v>
      </c>
      <c r="B19" s="36" t="s">
        <v>27</v>
      </c>
      <c r="C19" s="37">
        <v>0</v>
      </c>
      <c r="D19" s="37">
        <v>0</v>
      </c>
      <c r="E19" s="37">
        <f t="shared" si="0"/>
        <v>0</v>
      </c>
      <c r="F19" s="37">
        <v>204024</v>
      </c>
      <c r="G19" s="37">
        <v>185729</v>
      </c>
      <c r="H19" s="37">
        <f t="shared" si="1"/>
        <v>389753</v>
      </c>
      <c r="I19" s="37">
        <v>190823</v>
      </c>
      <c r="J19" s="37">
        <v>183010</v>
      </c>
      <c r="K19" s="37">
        <f t="shared" si="2"/>
        <v>373833</v>
      </c>
      <c r="L19" s="37">
        <v>179531</v>
      </c>
      <c r="M19" s="37">
        <v>177793</v>
      </c>
      <c r="N19" s="37">
        <f t="shared" si="3"/>
        <v>357324</v>
      </c>
      <c r="O19" s="37">
        <v>174702</v>
      </c>
      <c r="P19" s="37">
        <v>173017</v>
      </c>
      <c r="Q19" s="37">
        <f t="shared" si="4"/>
        <v>347719</v>
      </c>
      <c r="R19" s="37">
        <v>165085</v>
      </c>
      <c r="S19" s="37">
        <v>166032</v>
      </c>
      <c r="T19" s="37">
        <f t="shared" si="5"/>
        <v>331117</v>
      </c>
      <c r="U19" s="37">
        <f t="shared" si="13"/>
        <v>914165</v>
      </c>
      <c r="V19" s="37">
        <f t="shared" si="13"/>
        <v>885581</v>
      </c>
      <c r="W19" s="37">
        <f t="shared" si="14"/>
        <v>1799746</v>
      </c>
      <c r="X19" s="37">
        <v>153056</v>
      </c>
      <c r="Y19" s="37">
        <v>157005</v>
      </c>
      <c r="Z19" s="38">
        <f t="shared" si="6"/>
        <v>310061</v>
      </c>
      <c r="AA19" s="37">
        <v>145168</v>
      </c>
      <c r="AB19" s="37">
        <v>148389</v>
      </c>
      <c r="AC19" s="38">
        <f t="shared" si="7"/>
        <v>293557</v>
      </c>
      <c r="AD19" s="37">
        <v>128749</v>
      </c>
      <c r="AE19" s="37">
        <v>125462</v>
      </c>
      <c r="AF19" s="38">
        <f t="shared" si="8"/>
        <v>254211</v>
      </c>
      <c r="AG19" s="37">
        <f t="shared" si="15"/>
        <v>426973</v>
      </c>
      <c r="AH19" s="37">
        <f t="shared" si="15"/>
        <v>430856</v>
      </c>
      <c r="AI19" s="37">
        <f t="shared" si="16"/>
        <v>857829</v>
      </c>
      <c r="AJ19" s="37">
        <f t="shared" si="17"/>
        <v>1341138</v>
      </c>
      <c r="AK19" s="37">
        <f t="shared" si="17"/>
        <v>1316437</v>
      </c>
      <c r="AL19" s="37">
        <f t="shared" si="18"/>
        <v>2657575</v>
      </c>
      <c r="AM19" s="37">
        <v>152438</v>
      </c>
      <c r="AN19" s="37">
        <v>98623</v>
      </c>
      <c r="AO19" s="38">
        <f t="shared" si="9"/>
        <v>251061</v>
      </c>
      <c r="AP19" s="37">
        <v>127724</v>
      </c>
      <c r="AQ19" s="37">
        <v>63458</v>
      </c>
      <c r="AR19" s="38">
        <f t="shared" si="10"/>
        <v>191182</v>
      </c>
      <c r="AS19" s="37">
        <f t="shared" si="19"/>
        <v>280162</v>
      </c>
      <c r="AT19" s="37">
        <f t="shared" si="19"/>
        <v>162081</v>
      </c>
      <c r="AU19" s="37">
        <f t="shared" si="20"/>
        <v>442243</v>
      </c>
      <c r="AV19" s="37">
        <f t="shared" si="21"/>
        <v>1621300</v>
      </c>
      <c r="AW19" s="37">
        <f t="shared" si="21"/>
        <v>1478518</v>
      </c>
      <c r="AX19" s="37">
        <f t="shared" si="22"/>
        <v>3099818</v>
      </c>
      <c r="AY19" s="37">
        <v>71534</v>
      </c>
      <c r="AZ19" s="37">
        <v>45532</v>
      </c>
      <c r="BA19" s="38">
        <f t="shared" si="26"/>
        <v>117066</v>
      </c>
      <c r="BB19" s="37">
        <v>65834</v>
      </c>
      <c r="BC19" s="37">
        <v>44684</v>
      </c>
      <c r="BD19" s="38">
        <f t="shared" si="11"/>
        <v>110518</v>
      </c>
      <c r="BE19" s="37">
        <f t="shared" si="27"/>
        <v>137368</v>
      </c>
      <c r="BF19" s="37">
        <f t="shared" si="27"/>
        <v>90216</v>
      </c>
      <c r="BG19" s="37">
        <f t="shared" si="28"/>
        <v>227584</v>
      </c>
      <c r="BH19" s="37">
        <f t="shared" si="12"/>
        <v>1758668</v>
      </c>
      <c r="BI19" s="37">
        <f t="shared" si="12"/>
        <v>1568734</v>
      </c>
      <c r="BJ19" s="37">
        <f t="shared" si="23"/>
        <v>3327402</v>
      </c>
      <c r="BK19" s="37">
        <f t="shared" si="24"/>
        <v>1758668</v>
      </c>
      <c r="BL19" s="37">
        <f t="shared" si="24"/>
        <v>1568734</v>
      </c>
      <c r="BM19" s="37">
        <f t="shared" si="25"/>
        <v>3327402</v>
      </c>
    </row>
    <row r="20" spans="1:65" s="58" customFormat="1" ht="18.75" customHeight="1" x14ac:dyDescent="0.25">
      <c r="A20" s="35">
        <v>15</v>
      </c>
      <c r="B20" s="36" t="s">
        <v>28</v>
      </c>
      <c r="C20" s="36">
        <v>201552</v>
      </c>
      <c r="D20" s="36">
        <v>177026</v>
      </c>
      <c r="E20" s="37">
        <f t="shared" si="0"/>
        <v>378578</v>
      </c>
      <c r="F20" s="36">
        <v>149020</v>
      </c>
      <c r="G20" s="36">
        <v>140375</v>
      </c>
      <c r="H20" s="37">
        <f t="shared" si="1"/>
        <v>289395</v>
      </c>
      <c r="I20" s="36">
        <v>155643</v>
      </c>
      <c r="J20" s="36">
        <v>145023</v>
      </c>
      <c r="K20" s="37">
        <f t="shared" si="2"/>
        <v>300666</v>
      </c>
      <c r="L20" s="36">
        <v>154275</v>
      </c>
      <c r="M20" s="36">
        <v>143450</v>
      </c>
      <c r="N20" s="37">
        <f t="shared" si="3"/>
        <v>297725</v>
      </c>
      <c r="O20" s="36">
        <v>155750</v>
      </c>
      <c r="P20" s="36">
        <v>143466</v>
      </c>
      <c r="Q20" s="37">
        <f t="shared" si="4"/>
        <v>299216</v>
      </c>
      <c r="R20" s="36">
        <v>152343</v>
      </c>
      <c r="S20" s="36">
        <v>140330</v>
      </c>
      <c r="T20" s="37">
        <f t="shared" si="5"/>
        <v>292673</v>
      </c>
      <c r="U20" s="37">
        <f t="shared" si="13"/>
        <v>767031</v>
      </c>
      <c r="V20" s="37">
        <f t="shared" si="13"/>
        <v>712644</v>
      </c>
      <c r="W20" s="37">
        <f t="shared" si="14"/>
        <v>1479675</v>
      </c>
      <c r="X20" s="36">
        <v>151106</v>
      </c>
      <c r="Y20" s="36">
        <v>137757</v>
      </c>
      <c r="Z20" s="38">
        <f t="shared" si="6"/>
        <v>288863</v>
      </c>
      <c r="AA20" s="36">
        <v>143923</v>
      </c>
      <c r="AB20" s="36">
        <v>130158</v>
      </c>
      <c r="AC20" s="38">
        <f t="shared" si="7"/>
        <v>274081</v>
      </c>
      <c r="AD20" s="36">
        <v>136724</v>
      </c>
      <c r="AE20" s="36">
        <v>122880</v>
      </c>
      <c r="AF20" s="38">
        <f t="shared" si="8"/>
        <v>259604</v>
      </c>
      <c r="AG20" s="37">
        <f t="shared" si="15"/>
        <v>431753</v>
      </c>
      <c r="AH20" s="37">
        <f t="shared" si="15"/>
        <v>390795</v>
      </c>
      <c r="AI20" s="37">
        <f t="shared" si="16"/>
        <v>822548</v>
      </c>
      <c r="AJ20" s="37">
        <f t="shared" si="17"/>
        <v>1198784</v>
      </c>
      <c r="AK20" s="37">
        <f t="shared" si="17"/>
        <v>1103439</v>
      </c>
      <c r="AL20" s="37">
        <f t="shared" si="18"/>
        <v>2302223</v>
      </c>
      <c r="AM20" s="36">
        <v>128121</v>
      </c>
      <c r="AN20" s="36">
        <v>109126</v>
      </c>
      <c r="AO20" s="36">
        <f t="shared" si="9"/>
        <v>237247</v>
      </c>
      <c r="AP20" s="36">
        <v>116870</v>
      </c>
      <c r="AQ20" s="36">
        <v>99075</v>
      </c>
      <c r="AR20" s="36">
        <f t="shared" si="10"/>
        <v>215945</v>
      </c>
      <c r="AS20" s="37">
        <f t="shared" si="19"/>
        <v>244991</v>
      </c>
      <c r="AT20" s="37">
        <f t="shared" si="19"/>
        <v>208201</v>
      </c>
      <c r="AU20" s="37">
        <f t="shared" si="20"/>
        <v>453192</v>
      </c>
      <c r="AV20" s="37">
        <f t="shared" si="21"/>
        <v>1443775</v>
      </c>
      <c r="AW20" s="37">
        <f t="shared" si="21"/>
        <v>1311640</v>
      </c>
      <c r="AX20" s="37">
        <f t="shared" si="22"/>
        <v>2755415</v>
      </c>
      <c r="AY20" s="36">
        <v>102269</v>
      </c>
      <c r="AZ20" s="36">
        <v>76612</v>
      </c>
      <c r="BA20" s="38">
        <f t="shared" si="26"/>
        <v>178881</v>
      </c>
      <c r="BB20" s="36">
        <v>98819</v>
      </c>
      <c r="BC20" s="36">
        <v>74029</v>
      </c>
      <c r="BD20" s="38">
        <f t="shared" si="11"/>
        <v>172848</v>
      </c>
      <c r="BE20" s="37">
        <f t="shared" si="27"/>
        <v>201088</v>
      </c>
      <c r="BF20" s="37">
        <f t="shared" si="27"/>
        <v>150641</v>
      </c>
      <c r="BG20" s="37">
        <f t="shared" si="28"/>
        <v>351729</v>
      </c>
      <c r="BH20" s="37">
        <f t="shared" si="12"/>
        <v>1644863</v>
      </c>
      <c r="BI20" s="37">
        <f t="shared" si="12"/>
        <v>1462281</v>
      </c>
      <c r="BJ20" s="37">
        <f t="shared" si="23"/>
        <v>3107144</v>
      </c>
      <c r="BK20" s="37">
        <f t="shared" si="24"/>
        <v>1846415</v>
      </c>
      <c r="BL20" s="37">
        <f t="shared" si="24"/>
        <v>1639307</v>
      </c>
      <c r="BM20" s="37">
        <f t="shared" si="25"/>
        <v>3485722</v>
      </c>
    </row>
    <row r="21" spans="1:65" s="58" customFormat="1" ht="18.75" customHeight="1" x14ac:dyDescent="0.25">
      <c r="A21" s="35">
        <v>16</v>
      </c>
      <c r="B21" s="36" t="s">
        <v>29</v>
      </c>
      <c r="C21" s="37">
        <v>1812</v>
      </c>
      <c r="D21" s="37">
        <v>1925</v>
      </c>
      <c r="E21" s="37">
        <f t="shared" si="0"/>
        <v>3737</v>
      </c>
      <c r="F21" s="37">
        <v>1182</v>
      </c>
      <c r="G21" s="37">
        <v>1283</v>
      </c>
      <c r="H21" s="37">
        <f t="shared" si="1"/>
        <v>2465</v>
      </c>
      <c r="I21" s="37">
        <v>1141</v>
      </c>
      <c r="J21" s="37">
        <v>1088</v>
      </c>
      <c r="K21" s="37">
        <f t="shared" si="2"/>
        <v>2229</v>
      </c>
      <c r="L21" s="37">
        <v>1043</v>
      </c>
      <c r="M21" s="37">
        <v>878</v>
      </c>
      <c r="N21" s="37">
        <f t="shared" si="3"/>
        <v>1921</v>
      </c>
      <c r="O21" s="37">
        <v>951</v>
      </c>
      <c r="P21" s="37">
        <v>852</v>
      </c>
      <c r="Q21" s="37">
        <f t="shared" si="4"/>
        <v>1803</v>
      </c>
      <c r="R21" s="37">
        <v>975</v>
      </c>
      <c r="S21" s="37">
        <v>885</v>
      </c>
      <c r="T21" s="37">
        <f t="shared" si="5"/>
        <v>1860</v>
      </c>
      <c r="U21" s="37">
        <f t="shared" si="13"/>
        <v>5292</v>
      </c>
      <c r="V21" s="37">
        <f t="shared" si="13"/>
        <v>4986</v>
      </c>
      <c r="W21" s="37">
        <f t="shared" si="14"/>
        <v>10278</v>
      </c>
      <c r="X21" s="37">
        <v>928</v>
      </c>
      <c r="Y21" s="37">
        <v>810</v>
      </c>
      <c r="Z21" s="38">
        <f>X21+Y21</f>
        <v>1738</v>
      </c>
      <c r="AA21" s="37">
        <v>989</v>
      </c>
      <c r="AB21" s="37">
        <v>818</v>
      </c>
      <c r="AC21" s="38">
        <f t="shared" si="7"/>
        <v>1807</v>
      </c>
      <c r="AD21" s="37">
        <v>878</v>
      </c>
      <c r="AE21" s="37">
        <v>947</v>
      </c>
      <c r="AF21" s="38">
        <f>AD21+AE21</f>
        <v>1825</v>
      </c>
      <c r="AG21" s="37">
        <f t="shared" si="15"/>
        <v>2795</v>
      </c>
      <c r="AH21" s="37">
        <f t="shared" si="15"/>
        <v>2575</v>
      </c>
      <c r="AI21" s="37">
        <f t="shared" si="16"/>
        <v>5370</v>
      </c>
      <c r="AJ21" s="37">
        <f t="shared" si="17"/>
        <v>8087</v>
      </c>
      <c r="AK21" s="37">
        <f t="shared" si="17"/>
        <v>7561</v>
      </c>
      <c r="AL21" s="37">
        <f t="shared" si="18"/>
        <v>15648</v>
      </c>
      <c r="AM21" s="37">
        <v>920</v>
      </c>
      <c r="AN21" s="37">
        <v>840</v>
      </c>
      <c r="AO21" s="38">
        <f>AM21+AN21</f>
        <v>1760</v>
      </c>
      <c r="AP21" s="37">
        <v>895</v>
      </c>
      <c r="AQ21" s="37">
        <v>853</v>
      </c>
      <c r="AR21" s="38">
        <f>AP21+AQ21</f>
        <v>1748</v>
      </c>
      <c r="AS21" s="37">
        <f t="shared" si="19"/>
        <v>1815</v>
      </c>
      <c r="AT21" s="37">
        <f t="shared" si="19"/>
        <v>1693</v>
      </c>
      <c r="AU21" s="37">
        <f t="shared" si="20"/>
        <v>3508</v>
      </c>
      <c r="AV21" s="37">
        <f t="shared" si="21"/>
        <v>9902</v>
      </c>
      <c r="AW21" s="37">
        <f t="shared" si="21"/>
        <v>9254</v>
      </c>
      <c r="AX21" s="37">
        <f t="shared" si="22"/>
        <v>19156</v>
      </c>
      <c r="AY21" s="37">
        <v>228</v>
      </c>
      <c r="AZ21" s="37">
        <v>225</v>
      </c>
      <c r="BA21" s="38">
        <f>AY21+AZ21</f>
        <v>453</v>
      </c>
      <c r="BB21" s="37">
        <v>295</v>
      </c>
      <c r="BC21" s="37">
        <v>287</v>
      </c>
      <c r="BD21" s="38">
        <f>BB21+BC21</f>
        <v>582</v>
      </c>
      <c r="BE21" s="37">
        <f t="shared" si="27"/>
        <v>523</v>
      </c>
      <c r="BF21" s="37">
        <f t="shared" si="27"/>
        <v>512</v>
      </c>
      <c r="BG21" s="37">
        <f t="shared" si="28"/>
        <v>1035</v>
      </c>
      <c r="BH21" s="37">
        <f t="shared" si="12"/>
        <v>10425</v>
      </c>
      <c r="BI21" s="37">
        <f t="shared" si="12"/>
        <v>9766</v>
      </c>
      <c r="BJ21" s="37">
        <f t="shared" si="23"/>
        <v>20191</v>
      </c>
      <c r="BK21" s="37">
        <f t="shared" si="24"/>
        <v>12237</v>
      </c>
      <c r="BL21" s="37">
        <f t="shared" si="24"/>
        <v>11691</v>
      </c>
      <c r="BM21" s="37">
        <f t="shared" si="25"/>
        <v>23928</v>
      </c>
    </row>
    <row r="22" spans="1:65" s="58" customFormat="1" ht="18.75" customHeight="1" x14ac:dyDescent="0.25">
      <c r="A22" s="35">
        <v>17</v>
      </c>
      <c r="B22" s="36" t="s">
        <v>30</v>
      </c>
      <c r="C22" s="37">
        <v>1232</v>
      </c>
      <c r="D22" s="37">
        <v>1081</v>
      </c>
      <c r="E22" s="37">
        <f t="shared" si="0"/>
        <v>2313</v>
      </c>
      <c r="F22" s="37">
        <v>641</v>
      </c>
      <c r="G22" s="37">
        <v>601</v>
      </c>
      <c r="H22" s="37">
        <f t="shared" si="1"/>
        <v>1242</v>
      </c>
      <c r="I22" s="37">
        <v>630</v>
      </c>
      <c r="J22" s="37">
        <v>491</v>
      </c>
      <c r="K22" s="37">
        <f t="shared" si="2"/>
        <v>1121</v>
      </c>
      <c r="L22" s="37">
        <v>514</v>
      </c>
      <c r="M22" s="37">
        <v>454</v>
      </c>
      <c r="N22" s="37">
        <f t="shared" si="3"/>
        <v>968</v>
      </c>
      <c r="O22" s="37">
        <v>492</v>
      </c>
      <c r="P22" s="37">
        <v>415</v>
      </c>
      <c r="Q22" s="37">
        <f t="shared" si="4"/>
        <v>907</v>
      </c>
      <c r="R22" s="37">
        <v>473</v>
      </c>
      <c r="S22" s="37">
        <v>375</v>
      </c>
      <c r="T22" s="37">
        <f t="shared" si="5"/>
        <v>848</v>
      </c>
      <c r="U22" s="37">
        <f t="shared" si="13"/>
        <v>2750</v>
      </c>
      <c r="V22" s="37">
        <f t="shared" si="13"/>
        <v>2336</v>
      </c>
      <c r="W22" s="37">
        <f t="shared" si="14"/>
        <v>5086</v>
      </c>
      <c r="X22" s="37">
        <v>399</v>
      </c>
      <c r="Y22" s="37">
        <v>423</v>
      </c>
      <c r="Z22" s="38">
        <f t="shared" si="6"/>
        <v>822</v>
      </c>
      <c r="AA22" s="37">
        <v>383</v>
      </c>
      <c r="AB22" s="37">
        <v>326</v>
      </c>
      <c r="AC22" s="38">
        <f t="shared" si="7"/>
        <v>709</v>
      </c>
      <c r="AD22" s="37">
        <v>303</v>
      </c>
      <c r="AE22" s="37">
        <v>273</v>
      </c>
      <c r="AF22" s="38">
        <f t="shared" si="8"/>
        <v>576</v>
      </c>
      <c r="AG22" s="37">
        <f t="shared" si="15"/>
        <v>1085</v>
      </c>
      <c r="AH22" s="37">
        <f t="shared" si="15"/>
        <v>1022</v>
      </c>
      <c r="AI22" s="37">
        <f t="shared" si="16"/>
        <v>2107</v>
      </c>
      <c r="AJ22" s="37">
        <f t="shared" si="17"/>
        <v>3835</v>
      </c>
      <c r="AK22" s="37">
        <f t="shared" si="17"/>
        <v>3358</v>
      </c>
      <c r="AL22" s="37">
        <f t="shared" si="18"/>
        <v>7193</v>
      </c>
      <c r="AM22" s="37">
        <v>286</v>
      </c>
      <c r="AN22" s="37">
        <v>247</v>
      </c>
      <c r="AO22" s="38">
        <f t="shared" si="9"/>
        <v>533</v>
      </c>
      <c r="AP22" s="37">
        <v>220</v>
      </c>
      <c r="AQ22" s="37">
        <v>178</v>
      </c>
      <c r="AR22" s="38">
        <f t="shared" si="10"/>
        <v>398</v>
      </c>
      <c r="AS22" s="37">
        <f t="shared" si="19"/>
        <v>506</v>
      </c>
      <c r="AT22" s="37">
        <f t="shared" si="19"/>
        <v>425</v>
      </c>
      <c r="AU22" s="37">
        <f t="shared" si="20"/>
        <v>931</v>
      </c>
      <c r="AV22" s="37">
        <f t="shared" si="21"/>
        <v>4341</v>
      </c>
      <c r="AW22" s="37">
        <f t="shared" si="21"/>
        <v>3783</v>
      </c>
      <c r="AX22" s="37">
        <f t="shared" si="22"/>
        <v>8124</v>
      </c>
      <c r="AY22" s="37">
        <v>56</v>
      </c>
      <c r="AZ22" s="37">
        <v>52</v>
      </c>
      <c r="BA22" s="38">
        <f>AY22+AZ22</f>
        <v>108</v>
      </c>
      <c r="BB22" s="37">
        <v>50</v>
      </c>
      <c r="BC22" s="37">
        <v>41</v>
      </c>
      <c r="BD22" s="38">
        <f>BB22+BC22</f>
        <v>91</v>
      </c>
      <c r="BE22" s="37">
        <f t="shared" si="27"/>
        <v>106</v>
      </c>
      <c r="BF22" s="37">
        <f t="shared" si="27"/>
        <v>93</v>
      </c>
      <c r="BG22" s="37">
        <f t="shared" si="28"/>
        <v>199</v>
      </c>
      <c r="BH22" s="37">
        <f t="shared" si="12"/>
        <v>4447</v>
      </c>
      <c r="BI22" s="37">
        <f t="shared" si="12"/>
        <v>3876</v>
      </c>
      <c r="BJ22" s="37">
        <f t="shared" si="23"/>
        <v>8323</v>
      </c>
      <c r="BK22" s="37">
        <f t="shared" si="24"/>
        <v>5679</v>
      </c>
      <c r="BL22" s="37">
        <f t="shared" si="24"/>
        <v>4957</v>
      </c>
      <c r="BM22" s="37">
        <f t="shared" si="25"/>
        <v>10636</v>
      </c>
    </row>
    <row r="23" spans="1:65" s="58" customFormat="1" ht="18.75" customHeight="1" x14ac:dyDescent="0.25">
      <c r="A23" s="35">
        <v>18</v>
      </c>
      <c r="B23" s="36" t="s">
        <v>31</v>
      </c>
      <c r="C23" s="41">
        <v>0</v>
      </c>
      <c r="D23" s="41">
        <v>0</v>
      </c>
      <c r="E23" s="37">
        <f t="shared" si="0"/>
        <v>0</v>
      </c>
      <c r="F23" s="41">
        <v>1</v>
      </c>
      <c r="G23" s="41">
        <v>0</v>
      </c>
      <c r="H23" s="37">
        <f t="shared" si="1"/>
        <v>1</v>
      </c>
      <c r="I23" s="41">
        <v>0</v>
      </c>
      <c r="J23" s="41">
        <v>2</v>
      </c>
      <c r="K23" s="37">
        <f t="shared" si="2"/>
        <v>2</v>
      </c>
      <c r="L23" s="41">
        <v>1</v>
      </c>
      <c r="M23" s="41">
        <v>2</v>
      </c>
      <c r="N23" s="37">
        <f t="shared" si="3"/>
        <v>3</v>
      </c>
      <c r="O23" s="41">
        <v>2</v>
      </c>
      <c r="P23" s="41">
        <v>3</v>
      </c>
      <c r="Q23" s="37">
        <f t="shared" si="4"/>
        <v>5</v>
      </c>
      <c r="R23" s="41">
        <v>1</v>
      </c>
      <c r="S23" s="41">
        <v>2</v>
      </c>
      <c r="T23" s="37">
        <f t="shared" si="5"/>
        <v>3</v>
      </c>
      <c r="U23" s="37">
        <f t="shared" si="13"/>
        <v>5</v>
      </c>
      <c r="V23" s="37">
        <f t="shared" si="13"/>
        <v>9</v>
      </c>
      <c r="W23" s="37">
        <f t="shared" si="14"/>
        <v>14</v>
      </c>
      <c r="X23" s="41">
        <v>1</v>
      </c>
      <c r="Y23" s="41">
        <v>1</v>
      </c>
      <c r="Z23" s="38">
        <f t="shared" si="6"/>
        <v>2</v>
      </c>
      <c r="AA23" s="41">
        <v>2</v>
      </c>
      <c r="AB23" s="41">
        <v>2</v>
      </c>
      <c r="AC23" s="38">
        <f t="shared" si="7"/>
        <v>4</v>
      </c>
      <c r="AD23" s="41">
        <v>1</v>
      </c>
      <c r="AE23" s="41">
        <v>2</v>
      </c>
      <c r="AF23" s="38">
        <f t="shared" si="8"/>
        <v>3</v>
      </c>
      <c r="AG23" s="37">
        <f t="shared" si="15"/>
        <v>4</v>
      </c>
      <c r="AH23" s="37">
        <f t="shared" si="15"/>
        <v>5</v>
      </c>
      <c r="AI23" s="37">
        <f t="shared" si="16"/>
        <v>9</v>
      </c>
      <c r="AJ23" s="37">
        <f t="shared" si="17"/>
        <v>9</v>
      </c>
      <c r="AK23" s="37">
        <f t="shared" si="17"/>
        <v>14</v>
      </c>
      <c r="AL23" s="37">
        <f t="shared" si="18"/>
        <v>23</v>
      </c>
      <c r="AM23" s="41">
        <v>1</v>
      </c>
      <c r="AN23" s="41">
        <v>1</v>
      </c>
      <c r="AO23" s="38">
        <f t="shared" si="9"/>
        <v>2</v>
      </c>
      <c r="AP23" s="41">
        <v>1</v>
      </c>
      <c r="AQ23" s="41">
        <v>1</v>
      </c>
      <c r="AR23" s="38">
        <f t="shared" si="10"/>
        <v>2</v>
      </c>
      <c r="AS23" s="37">
        <f t="shared" si="19"/>
        <v>2</v>
      </c>
      <c r="AT23" s="37">
        <f t="shared" si="19"/>
        <v>2</v>
      </c>
      <c r="AU23" s="37">
        <f t="shared" si="20"/>
        <v>4</v>
      </c>
      <c r="AV23" s="37">
        <f t="shared" si="21"/>
        <v>11</v>
      </c>
      <c r="AW23" s="37">
        <f t="shared" si="21"/>
        <v>16</v>
      </c>
      <c r="AX23" s="37">
        <f t="shared" si="22"/>
        <v>27</v>
      </c>
      <c r="AY23" s="41">
        <v>1</v>
      </c>
      <c r="AZ23" s="41">
        <v>1</v>
      </c>
      <c r="BA23" s="38">
        <f t="shared" si="26"/>
        <v>2</v>
      </c>
      <c r="BB23" s="41">
        <v>2</v>
      </c>
      <c r="BC23" s="37">
        <v>1</v>
      </c>
      <c r="BD23" s="38">
        <f t="shared" si="11"/>
        <v>3</v>
      </c>
      <c r="BE23" s="37">
        <f t="shared" si="27"/>
        <v>3</v>
      </c>
      <c r="BF23" s="37">
        <f t="shared" si="27"/>
        <v>2</v>
      </c>
      <c r="BG23" s="37">
        <f t="shared" si="28"/>
        <v>5</v>
      </c>
      <c r="BH23" s="37">
        <f t="shared" si="12"/>
        <v>14</v>
      </c>
      <c r="BI23" s="37">
        <f t="shared" si="12"/>
        <v>18</v>
      </c>
      <c r="BJ23" s="37">
        <f t="shared" si="23"/>
        <v>32</v>
      </c>
      <c r="BK23" s="37">
        <f t="shared" si="24"/>
        <v>14</v>
      </c>
      <c r="BL23" s="37">
        <f t="shared" si="24"/>
        <v>18</v>
      </c>
      <c r="BM23" s="37">
        <f t="shared" si="25"/>
        <v>32</v>
      </c>
    </row>
    <row r="24" spans="1:65" s="58" customFormat="1" ht="18.75" customHeight="1" x14ac:dyDescent="0.25">
      <c r="A24" s="35">
        <v>19</v>
      </c>
      <c r="B24" s="36" t="s">
        <v>55</v>
      </c>
      <c r="C24" s="37">
        <v>0</v>
      </c>
      <c r="D24" s="37">
        <v>0</v>
      </c>
      <c r="E24" s="37">
        <f t="shared" si="0"/>
        <v>0</v>
      </c>
      <c r="F24" s="37">
        <v>0</v>
      </c>
      <c r="G24" s="37">
        <v>0</v>
      </c>
      <c r="H24" s="37">
        <f t="shared" si="1"/>
        <v>0</v>
      </c>
      <c r="I24" s="37">
        <v>0</v>
      </c>
      <c r="J24" s="37">
        <v>0</v>
      </c>
      <c r="K24" s="37">
        <f t="shared" si="2"/>
        <v>0</v>
      </c>
      <c r="L24" s="37">
        <v>0</v>
      </c>
      <c r="M24" s="37">
        <v>0</v>
      </c>
      <c r="N24" s="37">
        <f t="shared" si="3"/>
        <v>0</v>
      </c>
      <c r="O24" s="37">
        <v>0</v>
      </c>
      <c r="P24" s="37">
        <v>0</v>
      </c>
      <c r="Q24" s="37">
        <f t="shared" si="4"/>
        <v>0</v>
      </c>
      <c r="R24" s="37">
        <v>0</v>
      </c>
      <c r="S24" s="37">
        <v>0</v>
      </c>
      <c r="T24" s="37">
        <f t="shared" si="5"/>
        <v>0</v>
      </c>
      <c r="U24" s="37">
        <f t="shared" si="13"/>
        <v>0</v>
      </c>
      <c r="V24" s="37">
        <f t="shared" si="13"/>
        <v>0</v>
      </c>
      <c r="W24" s="37">
        <f t="shared" si="14"/>
        <v>0</v>
      </c>
      <c r="X24" s="37">
        <v>0</v>
      </c>
      <c r="Y24" s="37">
        <v>0</v>
      </c>
      <c r="Z24" s="38">
        <f t="shared" si="6"/>
        <v>0</v>
      </c>
      <c r="AA24" s="37">
        <v>0</v>
      </c>
      <c r="AB24" s="37">
        <v>0</v>
      </c>
      <c r="AC24" s="38">
        <f t="shared" si="7"/>
        <v>0</v>
      </c>
      <c r="AD24" s="37">
        <v>0</v>
      </c>
      <c r="AE24" s="37">
        <v>0</v>
      </c>
      <c r="AF24" s="38">
        <f t="shared" si="8"/>
        <v>0</v>
      </c>
      <c r="AG24" s="37">
        <f t="shared" si="15"/>
        <v>0</v>
      </c>
      <c r="AH24" s="37">
        <f t="shared" si="15"/>
        <v>0</v>
      </c>
      <c r="AI24" s="37">
        <f t="shared" si="16"/>
        <v>0</v>
      </c>
      <c r="AJ24" s="37">
        <f t="shared" si="17"/>
        <v>0</v>
      </c>
      <c r="AK24" s="37">
        <f t="shared" si="17"/>
        <v>0</v>
      </c>
      <c r="AL24" s="37">
        <f t="shared" si="18"/>
        <v>0</v>
      </c>
      <c r="AM24" s="37">
        <v>0</v>
      </c>
      <c r="AN24" s="37">
        <v>0</v>
      </c>
      <c r="AO24" s="38">
        <f t="shared" si="9"/>
        <v>0</v>
      </c>
      <c r="AP24" s="37">
        <v>0</v>
      </c>
      <c r="AQ24" s="37">
        <v>0</v>
      </c>
      <c r="AR24" s="38">
        <f t="shared" si="10"/>
        <v>0</v>
      </c>
      <c r="AS24" s="37">
        <f t="shared" si="19"/>
        <v>0</v>
      </c>
      <c r="AT24" s="37">
        <f t="shared" si="19"/>
        <v>0</v>
      </c>
      <c r="AU24" s="37">
        <f t="shared" si="20"/>
        <v>0</v>
      </c>
      <c r="AV24" s="37">
        <f t="shared" si="21"/>
        <v>0</v>
      </c>
      <c r="AW24" s="37">
        <f t="shared" si="21"/>
        <v>0</v>
      </c>
      <c r="AX24" s="37">
        <f t="shared" si="22"/>
        <v>0</v>
      </c>
      <c r="AY24" s="37">
        <v>0</v>
      </c>
      <c r="AZ24" s="37">
        <v>0</v>
      </c>
      <c r="BA24" s="38">
        <f t="shared" si="26"/>
        <v>0</v>
      </c>
      <c r="BB24" s="37">
        <v>0</v>
      </c>
      <c r="BC24" s="37">
        <v>0</v>
      </c>
      <c r="BD24" s="38">
        <f t="shared" si="11"/>
        <v>0</v>
      </c>
      <c r="BE24" s="37">
        <f t="shared" si="27"/>
        <v>0</v>
      </c>
      <c r="BF24" s="37">
        <f t="shared" si="27"/>
        <v>0</v>
      </c>
      <c r="BG24" s="37">
        <f t="shared" si="28"/>
        <v>0</v>
      </c>
      <c r="BH24" s="37">
        <f t="shared" si="12"/>
        <v>0</v>
      </c>
      <c r="BI24" s="37">
        <f t="shared" si="12"/>
        <v>0</v>
      </c>
      <c r="BJ24" s="37">
        <f t="shared" si="23"/>
        <v>0</v>
      </c>
      <c r="BK24" s="37">
        <f t="shared" si="24"/>
        <v>0</v>
      </c>
      <c r="BL24" s="37">
        <f t="shared" si="24"/>
        <v>0</v>
      </c>
      <c r="BM24" s="37">
        <f t="shared" si="25"/>
        <v>0</v>
      </c>
    </row>
    <row r="25" spans="1:65" s="58" customFormat="1" ht="18.75" customHeight="1" x14ac:dyDescent="0.25">
      <c r="A25" s="35">
        <v>20</v>
      </c>
      <c r="B25" s="2" t="s">
        <v>56</v>
      </c>
      <c r="C25" s="37">
        <v>0</v>
      </c>
      <c r="D25" s="37">
        <v>0</v>
      </c>
      <c r="E25" s="37">
        <f t="shared" si="0"/>
        <v>0</v>
      </c>
      <c r="F25" s="37">
        <v>95553</v>
      </c>
      <c r="G25" s="37">
        <v>91092</v>
      </c>
      <c r="H25" s="37">
        <f t="shared" si="1"/>
        <v>186645</v>
      </c>
      <c r="I25" s="37">
        <v>88584</v>
      </c>
      <c r="J25" s="37">
        <v>84158</v>
      </c>
      <c r="K25" s="37">
        <f t="shared" si="2"/>
        <v>172742</v>
      </c>
      <c r="L25" s="37">
        <v>88290</v>
      </c>
      <c r="M25" s="37">
        <v>85247</v>
      </c>
      <c r="N25" s="37">
        <f t="shared" si="3"/>
        <v>173537</v>
      </c>
      <c r="O25" s="37">
        <v>85265</v>
      </c>
      <c r="P25" s="37">
        <v>82486</v>
      </c>
      <c r="Q25" s="37">
        <f t="shared" si="4"/>
        <v>167751</v>
      </c>
      <c r="R25" s="37">
        <v>81796</v>
      </c>
      <c r="S25" s="37">
        <v>79983</v>
      </c>
      <c r="T25" s="37">
        <f t="shared" si="5"/>
        <v>161779</v>
      </c>
      <c r="U25" s="37">
        <f t="shared" si="13"/>
        <v>439488</v>
      </c>
      <c r="V25" s="37">
        <f t="shared" si="13"/>
        <v>422966</v>
      </c>
      <c r="W25" s="37">
        <f t="shared" si="14"/>
        <v>862454</v>
      </c>
      <c r="X25" s="37">
        <v>70727</v>
      </c>
      <c r="Y25" s="37">
        <v>68710</v>
      </c>
      <c r="Z25" s="38">
        <f t="shared" si="6"/>
        <v>139437</v>
      </c>
      <c r="AA25" s="37">
        <v>74220</v>
      </c>
      <c r="AB25" s="37">
        <v>70025</v>
      </c>
      <c r="AC25" s="38">
        <f t="shared" si="7"/>
        <v>144245</v>
      </c>
      <c r="AD25" s="37">
        <v>54059</v>
      </c>
      <c r="AE25" s="37">
        <v>47515</v>
      </c>
      <c r="AF25" s="38">
        <f t="shared" si="8"/>
        <v>101574</v>
      </c>
      <c r="AG25" s="37">
        <f t="shared" si="15"/>
        <v>199006</v>
      </c>
      <c r="AH25" s="37">
        <f t="shared" si="15"/>
        <v>186250</v>
      </c>
      <c r="AI25" s="37">
        <f t="shared" si="16"/>
        <v>385256</v>
      </c>
      <c r="AJ25" s="37">
        <f t="shared" si="17"/>
        <v>638494</v>
      </c>
      <c r="AK25" s="37">
        <f t="shared" si="17"/>
        <v>609216</v>
      </c>
      <c r="AL25" s="37">
        <f t="shared" si="18"/>
        <v>1247710</v>
      </c>
      <c r="AM25" s="37">
        <v>49316</v>
      </c>
      <c r="AN25" s="37">
        <v>43908</v>
      </c>
      <c r="AO25" s="38">
        <f t="shared" si="9"/>
        <v>93224</v>
      </c>
      <c r="AP25" s="37">
        <v>37978</v>
      </c>
      <c r="AQ25" s="37">
        <v>33202</v>
      </c>
      <c r="AR25" s="38">
        <f t="shared" si="10"/>
        <v>71180</v>
      </c>
      <c r="AS25" s="37">
        <f t="shared" si="19"/>
        <v>87294</v>
      </c>
      <c r="AT25" s="37">
        <f t="shared" si="19"/>
        <v>77110</v>
      </c>
      <c r="AU25" s="37">
        <f t="shared" si="20"/>
        <v>164404</v>
      </c>
      <c r="AV25" s="37">
        <f t="shared" si="21"/>
        <v>725788</v>
      </c>
      <c r="AW25" s="37">
        <f t="shared" si="21"/>
        <v>686326</v>
      </c>
      <c r="AX25" s="37">
        <f t="shared" si="22"/>
        <v>1412114</v>
      </c>
      <c r="AY25" s="37">
        <v>15788</v>
      </c>
      <c r="AZ25" s="37">
        <v>10564</v>
      </c>
      <c r="BA25" s="38">
        <f t="shared" si="26"/>
        <v>26352</v>
      </c>
      <c r="BB25" s="37">
        <v>15512</v>
      </c>
      <c r="BC25" s="37">
        <v>10342</v>
      </c>
      <c r="BD25" s="38">
        <f t="shared" si="11"/>
        <v>25854</v>
      </c>
      <c r="BE25" s="37">
        <f t="shared" si="27"/>
        <v>31300</v>
      </c>
      <c r="BF25" s="37">
        <f t="shared" si="27"/>
        <v>20906</v>
      </c>
      <c r="BG25" s="37">
        <f t="shared" si="28"/>
        <v>52206</v>
      </c>
      <c r="BH25" s="37">
        <f t="shared" si="12"/>
        <v>757088</v>
      </c>
      <c r="BI25" s="37">
        <f t="shared" si="12"/>
        <v>707232</v>
      </c>
      <c r="BJ25" s="37">
        <f t="shared" si="23"/>
        <v>1464320</v>
      </c>
      <c r="BK25" s="37">
        <f t="shared" si="24"/>
        <v>757088</v>
      </c>
      <c r="BL25" s="37">
        <f t="shared" si="24"/>
        <v>707232</v>
      </c>
      <c r="BM25" s="37">
        <f t="shared" si="25"/>
        <v>1464320</v>
      </c>
    </row>
    <row r="26" spans="1:65" s="58" customFormat="1" ht="18.75" customHeight="1" x14ac:dyDescent="0.25">
      <c r="A26" s="35">
        <v>21</v>
      </c>
      <c r="B26" s="36" t="s">
        <v>87</v>
      </c>
      <c r="C26" s="37">
        <v>0</v>
      </c>
      <c r="D26" s="37">
        <v>0</v>
      </c>
      <c r="E26" s="37">
        <f t="shared" si="0"/>
        <v>0</v>
      </c>
      <c r="F26" s="220">
        <v>108554</v>
      </c>
      <c r="G26" s="220">
        <v>96961</v>
      </c>
      <c r="H26" s="220">
        <f t="shared" si="1"/>
        <v>205515</v>
      </c>
      <c r="I26" s="220">
        <v>96029</v>
      </c>
      <c r="J26" s="220">
        <v>86180</v>
      </c>
      <c r="K26" s="220">
        <f t="shared" si="2"/>
        <v>182209</v>
      </c>
      <c r="L26" s="220">
        <v>92017</v>
      </c>
      <c r="M26" s="220">
        <v>81318</v>
      </c>
      <c r="N26" s="220">
        <f t="shared" si="3"/>
        <v>173335</v>
      </c>
      <c r="O26" s="220">
        <v>88186</v>
      </c>
      <c r="P26" s="220">
        <v>77781</v>
      </c>
      <c r="Q26" s="220">
        <f t="shared" si="4"/>
        <v>165967</v>
      </c>
      <c r="R26" s="220">
        <v>83800</v>
      </c>
      <c r="S26" s="220">
        <v>75352</v>
      </c>
      <c r="T26" s="220">
        <f t="shared" si="5"/>
        <v>159152</v>
      </c>
      <c r="U26" s="220">
        <f t="shared" si="13"/>
        <v>468586</v>
      </c>
      <c r="V26" s="220">
        <f t="shared" si="13"/>
        <v>417592</v>
      </c>
      <c r="W26" s="220">
        <f t="shared" si="14"/>
        <v>886178</v>
      </c>
      <c r="X26" s="220">
        <v>98009</v>
      </c>
      <c r="Y26" s="220">
        <v>81908</v>
      </c>
      <c r="Z26" s="221">
        <f t="shared" si="6"/>
        <v>179917</v>
      </c>
      <c r="AA26" s="220">
        <v>74095</v>
      </c>
      <c r="AB26" s="220">
        <v>65474</v>
      </c>
      <c r="AC26" s="221">
        <f t="shared" si="7"/>
        <v>139569</v>
      </c>
      <c r="AD26" s="220">
        <v>79238</v>
      </c>
      <c r="AE26" s="220">
        <v>70959</v>
      </c>
      <c r="AF26" s="221">
        <f t="shared" si="8"/>
        <v>150197</v>
      </c>
      <c r="AG26" s="220">
        <f t="shared" si="15"/>
        <v>251342</v>
      </c>
      <c r="AH26" s="220">
        <f t="shared" si="15"/>
        <v>218341</v>
      </c>
      <c r="AI26" s="220">
        <f t="shared" si="16"/>
        <v>469683</v>
      </c>
      <c r="AJ26" s="220">
        <f t="shared" si="17"/>
        <v>719928</v>
      </c>
      <c r="AK26" s="220">
        <f t="shared" si="17"/>
        <v>635933</v>
      </c>
      <c r="AL26" s="220">
        <f t="shared" si="18"/>
        <v>1355861</v>
      </c>
      <c r="AM26" s="37">
        <v>62830</v>
      </c>
      <c r="AN26" s="37">
        <v>58123</v>
      </c>
      <c r="AO26" s="38">
        <f t="shared" si="9"/>
        <v>120953</v>
      </c>
      <c r="AP26" s="37">
        <v>47174</v>
      </c>
      <c r="AQ26" s="37">
        <v>46584</v>
      </c>
      <c r="AR26" s="38">
        <f t="shared" si="10"/>
        <v>93758</v>
      </c>
      <c r="AS26" s="37">
        <f t="shared" si="19"/>
        <v>110004</v>
      </c>
      <c r="AT26" s="37">
        <f t="shared" si="19"/>
        <v>104707</v>
      </c>
      <c r="AU26" s="37">
        <f t="shared" si="20"/>
        <v>214711</v>
      </c>
      <c r="AV26" s="37">
        <f t="shared" si="21"/>
        <v>829932</v>
      </c>
      <c r="AW26" s="37">
        <f t="shared" si="21"/>
        <v>740640</v>
      </c>
      <c r="AX26" s="37">
        <f t="shared" si="22"/>
        <v>1570572</v>
      </c>
      <c r="AY26" s="37">
        <v>33285</v>
      </c>
      <c r="AZ26" s="37">
        <v>30337</v>
      </c>
      <c r="BA26" s="38">
        <f t="shared" si="26"/>
        <v>63622</v>
      </c>
      <c r="BB26" s="37">
        <v>23114</v>
      </c>
      <c r="BC26" s="37">
        <v>21412</v>
      </c>
      <c r="BD26" s="38">
        <f t="shared" si="11"/>
        <v>44526</v>
      </c>
      <c r="BE26" s="37">
        <f t="shared" si="27"/>
        <v>56399</v>
      </c>
      <c r="BF26" s="37">
        <f t="shared" si="27"/>
        <v>51749</v>
      </c>
      <c r="BG26" s="37">
        <f t="shared" si="28"/>
        <v>108148</v>
      </c>
      <c r="BH26" s="37">
        <f t="shared" si="12"/>
        <v>886331</v>
      </c>
      <c r="BI26" s="37">
        <f t="shared" si="12"/>
        <v>792389</v>
      </c>
      <c r="BJ26" s="37">
        <f t="shared" si="23"/>
        <v>1678720</v>
      </c>
      <c r="BK26" s="37">
        <f t="shared" si="24"/>
        <v>886331</v>
      </c>
      <c r="BL26" s="37">
        <f t="shared" si="24"/>
        <v>792389</v>
      </c>
      <c r="BM26" s="37">
        <f t="shared" si="25"/>
        <v>1678720</v>
      </c>
    </row>
    <row r="27" spans="1:65" s="58" customFormat="1" ht="18.75" customHeight="1" x14ac:dyDescent="0.25">
      <c r="A27" s="35">
        <v>22</v>
      </c>
      <c r="B27" s="36" t="s">
        <v>33</v>
      </c>
      <c r="C27" s="37">
        <v>43849</v>
      </c>
      <c r="D27" s="37">
        <v>30225</v>
      </c>
      <c r="E27" s="37">
        <f t="shared" si="0"/>
        <v>74074</v>
      </c>
      <c r="F27" s="37">
        <v>238817</v>
      </c>
      <c r="G27" s="37">
        <v>211741</v>
      </c>
      <c r="H27" s="37">
        <f t="shared" si="1"/>
        <v>450558</v>
      </c>
      <c r="I27" s="37">
        <v>193240</v>
      </c>
      <c r="J27" s="37">
        <v>173123</v>
      </c>
      <c r="K27" s="37">
        <f t="shared" si="2"/>
        <v>366363</v>
      </c>
      <c r="L27" s="37">
        <v>173652</v>
      </c>
      <c r="M27" s="37">
        <v>152780</v>
      </c>
      <c r="N27" s="37">
        <f t="shared" si="3"/>
        <v>326432</v>
      </c>
      <c r="O27" s="37">
        <v>154368</v>
      </c>
      <c r="P27" s="37">
        <v>133353</v>
      </c>
      <c r="Q27" s="37">
        <f t="shared" si="4"/>
        <v>287721</v>
      </c>
      <c r="R27" s="37">
        <v>146673</v>
      </c>
      <c r="S27" s="37">
        <v>123992</v>
      </c>
      <c r="T27" s="37">
        <f t="shared" si="5"/>
        <v>270665</v>
      </c>
      <c r="U27" s="37">
        <f t="shared" si="13"/>
        <v>906750</v>
      </c>
      <c r="V27" s="37">
        <f t="shared" si="13"/>
        <v>794989</v>
      </c>
      <c r="W27" s="37">
        <f t="shared" si="14"/>
        <v>1701739</v>
      </c>
      <c r="X27" s="37">
        <v>146769</v>
      </c>
      <c r="Y27" s="37">
        <v>111320</v>
      </c>
      <c r="Z27" s="38">
        <f t="shared" si="6"/>
        <v>258089</v>
      </c>
      <c r="AA27" s="37">
        <v>128014</v>
      </c>
      <c r="AB27" s="37">
        <v>93550</v>
      </c>
      <c r="AC27" s="38">
        <f t="shared" si="7"/>
        <v>221564</v>
      </c>
      <c r="AD27" s="37">
        <v>133203</v>
      </c>
      <c r="AE27" s="37">
        <v>93407</v>
      </c>
      <c r="AF27" s="38">
        <f t="shared" si="8"/>
        <v>226610</v>
      </c>
      <c r="AG27" s="37">
        <f t="shared" si="15"/>
        <v>407986</v>
      </c>
      <c r="AH27" s="37">
        <f t="shared" si="15"/>
        <v>298277</v>
      </c>
      <c r="AI27" s="37">
        <f t="shared" si="16"/>
        <v>706263</v>
      </c>
      <c r="AJ27" s="37">
        <f t="shared" si="17"/>
        <v>1314736</v>
      </c>
      <c r="AK27" s="37">
        <f t="shared" si="17"/>
        <v>1093266</v>
      </c>
      <c r="AL27" s="37">
        <f t="shared" si="18"/>
        <v>2408002</v>
      </c>
      <c r="AM27" s="37">
        <v>96088</v>
      </c>
      <c r="AN27" s="37">
        <v>58534</v>
      </c>
      <c r="AO27" s="38">
        <f t="shared" si="9"/>
        <v>154622</v>
      </c>
      <c r="AP27" s="37">
        <v>90933</v>
      </c>
      <c r="AQ27" s="37">
        <v>53161</v>
      </c>
      <c r="AR27" s="38">
        <f t="shared" si="10"/>
        <v>144094</v>
      </c>
      <c r="AS27" s="37">
        <f t="shared" si="19"/>
        <v>187021</v>
      </c>
      <c r="AT27" s="37">
        <f t="shared" si="19"/>
        <v>111695</v>
      </c>
      <c r="AU27" s="37">
        <f t="shared" si="20"/>
        <v>298716</v>
      </c>
      <c r="AV27" s="37">
        <f t="shared" si="21"/>
        <v>1501757</v>
      </c>
      <c r="AW27" s="37">
        <f t="shared" si="21"/>
        <v>1204961</v>
      </c>
      <c r="AX27" s="37">
        <f t="shared" si="22"/>
        <v>2706718</v>
      </c>
      <c r="AY27" s="37">
        <v>59407</v>
      </c>
      <c r="AZ27" s="37">
        <v>30947</v>
      </c>
      <c r="BA27" s="38">
        <f t="shared" si="26"/>
        <v>90354</v>
      </c>
      <c r="BB27" s="37">
        <v>60389</v>
      </c>
      <c r="BC27" s="37">
        <v>30699</v>
      </c>
      <c r="BD27" s="38">
        <f t="shared" si="11"/>
        <v>91088</v>
      </c>
      <c r="BE27" s="37">
        <f t="shared" si="27"/>
        <v>119796</v>
      </c>
      <c r="BF27" s="37">
        <f t="shared" si="27"/>
        <v>61646</v>
      </c>
      <c r="BG27" s="37">
        <f t="shared" si="28"/>
        <v>181442</v>
      </c>
      <c r="BH27" s="37">
        <f t="shared" si="12"/>
        <v>1621553</v>
      </c>
      <c r="BI27" s="37">
        <f t="shared" si="12"/>
        <v>1266607</v>
      </c>
      <c r="BJ27" s="37">
        <f t="shared" si="23"/>
        <v>2888160</v>
      </c>
      <c r="BK27" s="37">
        <f t="shared" si="24"/>
        <v>1665402</v>
      </c>
      <c r="BL27" s="37">
        <f t="shared" si="24"/>
        <v>1296832</v>
      </c>
      <c r="BM27" s="37">
        <f t="shared" si="25"/>
        <v>2962234</v>
      </c>
    </row>
    <row r="28" spans="1:65" s="58" customFormat="1" ht="18.75" customHeight="1" x14ac:dyDescent="0.25">
      <c r="A28" s="35">
        <v>23</v>
      </c>
      <c r="B28" s="36" t="s">
        <v>34</v>
      </c>
      <c r="C28" s="220">
        <v>0</v>
      </c>
      <c r="D28" s="220">
        <v>0</v>
      </c>
      <c r="E28" s="220">
        <f t="shared" si="0"/>
        <v>0</v>
      </c>
      <c r="F28" s="220">
        <v>657</v>
      </c>
      <c r="G28" s="220">
        <v>612</v>
      </c>
      <c r="H28" s="220">
        <f t="shared" si="1"/>
        <v>1269</v>
      </c>
      <c r="I28" s="220">
        <v>732</v>
      </c>
      <c r="J28" s="220">
        <v>626</v>
      </c>
      <c r="K28" s="220">
        <f t="shared" si="2"/>
        <v>1358</v>
      </c>
      <c r="L28" s="220">
        <v>707</v>
      </c>
      <c r="M28" s="220">
        <v>620</v>
      </c>
      <c r="N28" s="220">
        <f t="shared" si="3"/>
        <v>1327</v>
      </c>
      <c r="O28" s="220">
        <v>619</v>
      </c>
      <c r="P28" s="220">
        <v>629</v>
      </c>
      <c r="Q28" s="220">
        <f t="shared" si="4"/>
        <v>1248</v>
      </c>
      <c r="R28" s="220">
        <v>479</v>
      </c>
      <c r="S28" s="220">
        <v>456</v>
      </c>
      <c r="T28" s="220">
        <f t="shared" si="5"/>
        <v>935</v>
      </c>
      <c r="U28" s="220">
        <f t="shared" si="13"/>
        <v>3194</v>
      </c>
      <c r="V28" s="220">
        <f t="shared" si="13"/>
        <v>2943</v>
      </c>
      <c r="W28" s="220">
        <f t="shared" si="14"/>
        <v>6137</v>
      </c>
      <c r="X28" s="220">
        <v>338</v>
      </c>
      <c r="Y28" s="220">
        <v>416</v>
      </c>
      <c r="Z28" s="221">
        <f t="shared" si="6"/>
        <v>754</v>
      </c>
      <c r="AA28" s="220">
        <v>273</v>
      </c>
      <c r="AB28" s="220">
        <v>336</v>
      </c>
      <c r="AC28" s="221">
        <f t="shared" si="7"/>
        <v>609</v>
      </c>
      <c r="AD28" s="220">
        <v>250</v>
      </c>
      <c r="AE28" s="220">
        <v>287</v>
      </c>
      <c r="AF28" s="221">
        <f t="shared" si="8"/>
        <v>537</v>
      </c>
      <c r="AG28" s="220">
        <f t="shared" si="15"/>
        <v>861</v>
      </c>
      <c r="AH28" s="220">
        <f t="shared" si="15"/>
        <v>1039</v>
      </c>
      <c r="AI28" s="220">
        <f t="shared" si="16"/>
        <v>1900</v>
      </c>
      <c r="AJ28" s="220">
        <f t="shared" si="17"/>
        <v>4055</v>
      </c>
      <c r="AK28" s="220">
        <f t="shared" si="17"/>
        <v>3982</v>
      </c>
      <c r="AL28" s="220">
        <f t="shared" si="18"/>
        <v>8037</v>
      </c>
      <c r="AM28" s="220">
        <v>217</v>
      </c>
      <c r="AN28" s="220">
        <v>191</v>
      </c>
      <c r="AO28" s="221">
        <f t="shared" si="9"/>
        <v>408</v>
      </c>
      <c r="AP28" s="220">
        <v>132</v>
      </c>
      <c r="AQ28" s="220">
        <v>135</v>
      </c>
      <c r="AR28" s="221">
        <f t="shared" si="10"/>
        <v>267</v>
      </c>
      <c r="AS28" s="220">
        <f t="shared" si="19"/>
        <v>349</v>
      </c>
      <c r="AT28" s="220">
        <f t="shared" si="19"/>
        <v>326</v>
      </c>
      <c r="AU28" s="220">
        <f t="shared" si="20"/>
        <v>675</v>
      </c>
      <c r="AV28" s="220">
        <f t="shared" si="21"/>
        <v>4404</v>
      </c>
      <c r="AW28" s="220">
        <f t="shared" si="21"/>
        <v>4308</v>
      </c>
      <c r="AX28" s="220">
        <f t="shared" si="22"/>
        <v>8712</v>
      </c>
      <c r="AY28" s="220">
        <v>108</v>
      </c>
      <c r="AZ28" s="220">
        <v>90</v>
      </c>
      <c r="BA28" s="221">
        <f t="shared" si="26"/>
        <v>198</v>
      </c>
      <c r="BB28" s="220">
        <v>93</v>
      </c>
      <c r="BC28" s="220">
        <v>82</v>
      </c>
      <c r="BD28" s="221">
        <f t="shared" si="11"/>
        <v>175</v>
      </c>
      <c r="BE28" s="220">
        <f t="shared" si="27"/>
        <v>201</v>
      </c>
      <c r="BF28" s="220">
        <f t="shared" si="27"/>
        <v>172</v>
      </c>
      <c r="BG28" s="220">
        <f t="shared" si="28"/>
        <v>373</v>
      </c>
      <c r="BH28" s="220">
        <f t="shared" si="12"/>
        <v>4605</v>
      </c>
      <c r="BI28" s="220">
        <f t="shared" si="12"/>
        <v>4480</v>
      </c>
      <c r="BJ28" s="220">
        <f t="shared" si="23"/>
        <v>9085</v>
      </c>
      <c r="BK28" s="37">
        <f t="shared" si="24"/>
        <v>4605</v>
      </c>
      <c r="BL28" s="37">
        <f t="shared" si="24"/>
        <v>4480</v>
      </c>
      <c r="BM28" s="37">
        <f t="shared" si="25"/>
        <v>9085</v>
      </c>
    </row>
    <row r="29" spans="1:65" s="58" customFormat="1" ht="18.75" customHeight="1" x14ac:dyDescent="0.25">
      <c r="A29" s="35">
        <v>24</v>
      </c>
      <c r="B29" s="36" t="s">
        <v>35</v>
      </c>
      <c r="C29" s="37">
        <v>129379</v>
      </c>
      <c r="D29" s="37">
        <v>105856</v>
      </c>
      <c r="E29" s="37">
        <f t="shared" si="0"/>
        <v>235235</v>
      </c>
      <c r="F29" s="37">
        <v>147126</v>
      </c>
      <c r="G29" s="37">
        <v>140836</v>
      </c>
      <c r="H29" s="37">
        <f t="shared" si="1"/>
        <v>287962</v>
      </c>
      <c r="I29" s="37">
        <v>146338</v>
      </c>
      <c r="J29" s="37">
        <v>141359</v>
      </c>
      <c r="K29" s="37">
        <f t="shared" si="2"/>
        <v>287697</v>
      </c>
      <c r="L29" s="37">
        <v>150112</v>
      </c>
      <c r="M29" s="37">
        <v>144639</v>
      </c>
      <c r="N29" s="37">
        <f t="shared" si="3"/>
        <v>294751</v>
      </c>
      <c r="O29" s="37">
        <v>154375</v>
      </c>
      <c r="P29" s="37">
        <v>148293</v>
      </c>
      <c r="Q29" s="37">
        <f t="shared" si="4"/>
        <v>302668</v>
      </c>
      <c r="R29" s="37">
        <v>159588</v>
      </c>
      <c r="S29" s="37">
        <v>151752</v>
      </c>
      <c r="T29" s="37">
        <f t="shared" si="5"/>
        <v>311340</v>
      </c>
      <c r="U29" s="37">
        <f t="shared" si="13"/>
        <v>757539</v>
      </c>
      <c r="V29" s="37">
        <f t="shared" si="13"/>
        <v>726879</v>
      </c>
      <c r="W29" s="37">
        <f t="shared" si="14"/>
        <v>1484418</v>
      </c>
      <c r="X29" s="37">
        <v>158484</v>
      </c>
      <c r="Y29" s="37">
        <v>151972</v>
      </c>
      <c r="Z29" s="38">
        <f t="shared" si="6"/>
        <v>310456</v>
      </c>
      <c r="AA29" s="37">
        <v>152496</v>
      </c>
      <c r="AB29" s="37">
        <v>144002</v>
      </c>
      <c r="AC29" s="38">
        <f t="shared" si="7"/>
        <v>296498</v>
      </c>
      <c r="AD29" s="37">
        <v>153650</v>
      </c>
      <c r="AE29" s="37">
        <v>146152</v>
      </c>
      <c r="AF29" s="38">
        <f t="shared" si="8"/>
        <v>299802</v>
      </c>
      <c r="AG29" s="37">
        <f t="shared" si="15"/>
        <v>464630</v>
      </c>
      <c r="AH29" s="37">
        <f t="shared" si="15"/>
        <v>442126</v>
      </c>
      <c r="AI29" s="37">
        <f t="shared" si="16"/>
        <v>906756</v>
      </c>
      <c r="AJ29" s="37">
        <f t="shared" si="17"/>
        <v>1222169</v>
      </c>
      <c r="AK29" s="37">
        <f t="shared" si="17"/>
        <v>1169005</v>
      </c>
      <c r="AL29" s="37">
        <f t="shared" si="18"/>
        <v>2391174</v>
      </c>
      <c r="AM29" s="37">
        <v>144578</v>
      </c>
      <c r="AN29" s="37">
        <v>136223</v>
      </c>
      <c r="AO29" s="38">
        <f t="shared" si="9"/>
        <v>280801</v>
      </c>
      <c r="AP29" s="37">
        <v>106354</v>
      </c>
      <c r="AQ29" s="37">
        <v>110797</v>
      </c>
      <c r="AR29" s="38">
        <f t="shared" si="10"/>
        <v>217151</v>
      </c>
      <c r="AS29" s="37">
        <f t="shared" si="19"/>
        <v>250932</v>
      </c>
      <c r="AT29" s="37">
        <f t="shared" si="19"/>
        <v>247020</v>
      </c>
      <c r="AU29" s="37">
        <f t="shared" si="20"/>
        <v>497952</v>
      </c>
      <c r="AV29" s="37">
        <f t="shared" si="21"/>
        <v>1473101</v>
      </c>
      <c r="AW29" s="37">
        <f t="shared" si="21"/>
        <v>1416025</v>
      </c>
      <c r="AX29" s="37">
        <f t="shared" si="22"/>
        <v>2889126</v>
      </c>
      <c r="AY29" s="37">
        <v>61387</v>
      </c>
      <c r="AZ29" s="37">
        <v>72468</v>
      </c>
      <c r="BA29" s="38">
        <f t="shared" si="26"/>
        <v>133855</v>
      </c>
      <c r="BB29" s="37">
        <v>64598</v>
      </c>
      <c r="BC29" s="37">
        <v>80602</v>
      </c>
      <c r="BD29" s="38">
        <f t="shared" si="11"/>
        <v>145200</v>
      </c>
      <c r="BE29" s="37">
        <f t="shared" si="27"/>
        <v>125985</v>
      </c>
      <c r="BF29" s="37">
        <f t="shared" si="27"/>
        <v>153070</v>
      </c>
      <c r="BG29" s="37">
        <f t="shared" si="28"/>
        <v>279055</v>
      </c>
      <c r="BH29" s="37">
        <f t="shared" si="12"/>
        <v>1599086</v>
      </c>
      <c r="BI29" s="37">
        <f t="shared" si="12"/>
        <v>1569095</v>
      </c>
      <c r="BJ29" s="37">
        <f t="shared" si="23"/>
        <v>3168181</v>
      </c>
      <c r="BK29" s="37">
        <f t="shared" si="24"/>
        <v>1728465</v>
      </c>
      <c r="BL29" s="37">
        <f t="shared" si="24"/>
        <v>1674951</v>
      </c>
      <c r="BM29" s="37">
        <f t="shared" si="25"/>
        <v>3403416</v>
      </c>
    </row>
    <row r="30" spans="1:65" s="58" customFormat="1" ht="18.75" customHeight="1" x14ac:dyDescent="0.25">
      <c r="A30" s="35">
        <v>25</v>
      </c>
      <c r="B30" s="36" t="s">
        <v>36</v>
      </c>
      <c r="C30" s="37">
        <v>660</v>
      </c>
      <c r="D30" s="37">
        <v>484</v>
      </c>
      <c r="E30" s="37">
        <f t="shared" si="0"/>
        <v>1144</v>
      </c>
      <c r="F30" s="37">
        <v>7252</v>
      </c>
      <c r="G30" s="37">
        <v>6957</v>
      </c>
      <c r="H30" s="37">
        <f t="shared" si="1"/>
        <v>14209</v>
      </c>
      <c r="I30" s="37">
        <v>7349</v>
      </c>
      <c r="J30" s="37">
        <v>7102</v>
      </c>
      <c r="K30" s="37">
        <f t="shared" si="2"/>
        <v>14451</v>
      </c>
      <c r="L30" s="37">
        <v>7465</v>
      </c>
      <c r="M30" s="37">
        <v>7097</v>
      </c>
      <c r="N30" s="37">
        <f t="shared" si="3"/>
        <v>14562</v>
      </c>
      <c r="O30" s="37">
        <v>7648</v>
      </c>
      <c r="P30" s="37">
        <v>7339</v>
      </c>
      <c r="Q30" s="37">
        <f t="shared" si="4"/>
        <v>14987</v>
      </c>
      <c r="R30" s="37">
        <v>7665</v>
      </c>
      <c r="S30" s="37">
        <v>7345</v>
      </c>
      <c r="T30" s="37">
        <f t="shared" si="5"/>
        <v>15010</v>
      </c>
      <c r="U30" s="37">
        <f t="shared" si="13"/>
        <v>37379</v>
      </c>
      <c r="V30" s="37">
        <f t="shared" si="13"/>
        <v>35840</v>
      </c>
      <c r="W30" s="37">
        <f t="shared" si="14"/>
        <v>73219</v>
      </c>
      <c r="X30" s="37">
        <v>9273</v>
      </c>
      <c r="Y30" s="37">
        <v>8821</v>
      </c>
      <c r="Z30" s="38">
        <f t="shared" si="6"/>
        <v>18094</v>
      </c>
      <c r="AA30" s="37">
        <v>7702</v>
      </c>
      <c r="AB30" s="37">
        <v>7936</v>
      </c>
      <c r="AC30" s="38">
        <f t="shared" si="7"/>
        <v>15638</v>
      </c>
      <c r="AD30" s="37">
        <v>6446</v>
      </c>
      <c r="AE30" s="37">
        <v>6490</v>
      </c>
      <c r="AF30" s="38">
        <f t="shared" si="8"/>
        <v>12936</v>
      </c>
      <c r="AG30" s="37">
        <f t="shared" si="15"/>
        <v>23421</v>
      </c>
      <c r="AH30" s="37">
        <f t="shared" si="15"/>
        <v>23247</v>
      </c>
      <c r="AI30" s="37">
        <f t="shared" si="16"/>
        <v>46668</v>
      </c>
      <c r="AJ30" s="37">
        <f t="shared" si="17"/>
        <v>60800</v>
      </c>
      <c r="AK30" s="37">
        <f t="shared" si="17"/>
        <v>59087</v>
      </c>
      <c r="AL30" s="37">
        <f t="shared" si="18"/>
        <v>119887</v>
      </c>
      <c r="AM30" s="37">
        <v>6718</v>
      </c>
      <c r="AN30" s="37">
        <v>6847</v>
      </c>
      <c r="AO30" s="38">
        <f t="shared" si="9"/>
        <v>13565</v>
      </c>
      <c r="AP30" s="37">
        <v>5382</v>
      </c>
      <c r="AQ30" s="37">
        <v>4904</v>
      </c>
      <c r="AR30" s="38">
        <f t="shared" si="10"/>
        <v>10286</v>
      </c>
      <c r="AS30" s="37">
        <f t="shared" si="19"/>
        <v>12100</v>
      </c>
      <c r="AT30" s="37">
        <f t="shared" si="19"/>
        <v>11751</v>
      </c>
      <c r="AU30" s="37">
        <f t="shared" si="20"/>
        <v>23851</v>
      </c>
      <c r="AV30" s="37">
        <f t="shared" si="21"/>
        <v>72900</v>
      </c>
      <c r="AW30" s="37">
        <f t="shared" si="21"/>
        <v>70838</v>
      </c>
      <c r="AX30" s="37">
        <f t="shared" si="22"/>
        <v>143738</v>
      </c>
      <c r="AY30" s="37">
        <v>3085</v>
      </c>
      <c r="AZ30" s="37">
        <v>2108</v>
      </c>
      <c r="BA30" s="38">
        <f t="shared" si="26"/>
        <v>5193</v>
      </c>
      <c r="BB30" s="37">
        <v>2252</v>
      </c>
      <c r="BC30" s="37">
        <v>1626</v>
      </c>
      <c r="BD30" s="38">
        <f t="shared" si="11"/>
        <v>3878</v>
      </c>
      <c r="BE30" s="37">
        <f t="shared" si="27"/>
        <v>5337</v>
      </c>
      <c r="BF30" s="37">
        <f t="shared" si="27"/>
        <v>3734</v>
      </c>
      <c r="BG30" s="37">
        <f t="shared" si="28"/>
        <v>9071</v>
      </c>
      <c r="BH30" s="37">
        <f t="shared" si="12"/>
        <v>78237</v>
      </c>
      <c r="BI30" s="37">
        <f t="shared" si="12"/>
        <v>74572</v>
      </c>
      <c r="BJ30" s="37">
        <f t="shared" si="23"/>
        <v>152809</v>
      </c>
      <c r="BK30" s="37">
        <f t="shared" si="24"/>
        <v>78897</v>
      </c>
      <c r="BL30" s="37">
        <f t="shared" si="24"/>
        <v>75056</v>
      </c>
      <c r="BM30" s="37">
        <f t="shared" si="25"/>
        <v>153953</v>
      </c>
    </row>
    <row r="31" spans="1:65" s="58" customFormat="1" ht="18.75" customHeight="1" x14ac:dyDescent="0.25">
      <c r="A31" s="35">
        <v>26</v>
      </c>
      <c r="B31" s="36" t="s">
        <v>37</v>
      </c>
      <c r="C31" s="37">
        <v>0</v>
      </c>
      <c r="D31" s="37">
        <v>0</v>
      </c>
      <c r="E31" s="37">
        <f t="shared" si="0"/>
        <v>0</v>
      </c>
      <c r="F31" s="37">
        <v>866702</v>
      </c>
      <c r="G31" s="37">
        <v>810216</v>
      </c>
      <c r="H31" s="37">
        <f t="shared" si="1"/>
        <v>1676918</v>
      </c>
      <c r="I31" s="37">
        <v>826326</v>
      </c>
      <c r="J31" s="37">
        <v>762477</v>
      </c>
      <c r="K31" s="37">
        <f t="shared" si="2"/>
        <v>1588803</v>
      </c>
      <c r="L31" s="37">
        <v>820717</v>
      </c>
      <c r="M31" s="37">
        <v>762383</v>
      </c>
      <c r="N31" s="37">
        <f t="shared" si="3"/>
        <v>1583100</v>
      </c>
      <c r="O31" s="37">
        <v>774681</v>
      </c>
      <c r="P31" s="37">
        <v>719618</v>
      </c>
      <c r="Q31" s="37">
        <f t="shared" si="4"/>
        <v>1494299</v>
      </c>
      <c r="R31" s="37">
        <v>680227</v>
      </c>
      <c r="S31" s="37">
        <v>631878</v>
      </c>
      <c r="T31" s="37">
        <f t="shared" si="5"/>
        <v>1312105</v>
      </c>
      <c r="U31" s="37">
        <f t="shared" si="13"/>
        <v>3968653</v>
      </c>
      <c r="V31" s="37">
        <f t="shared" si="13"/>
        <v>3686572</v>
      </c>
      <c r="W31" s="37">
        <f t="shared" si="14"/>
        <v>7655225</v>
      </c>
      <c r="X31" s="37">
        <v>425513</v>
      </c>
      <c r="Y31" s="37">
        <v>356958</v>
      </c>
      <c r="Z31" s="38">
        <f t="shared" si="6"/>
        <v>782471</v>
      </c>
      <c r="AA31" s="37">
        <v>407348</v>
      </c>
      <c r="AB31" s="37">
        <v>341720</v>
      </c>
      <c r="AC31" s="38">
        <f t="shared" si="7"/>
        <v>749068</v>
      </c>
      <c r="AD31" s="37">
        <v>378044</v>
      </c>
      <c r="AE31" s="37">
        <v>317137</v>
      </c>
      <c r="AF31" s="38">
        <f t="shared" si="8"/>
        <v>695181</v>
      </c>
      <c r="AG31" s="37">
        <f t="shared" si="15"/>
        <v>1210905</v>
      </c>
      <c r="AH31" s="37">
        <f t="shared" si="15"/>
        <v>1015815</v>
      </c>
      <c r="AI31" s="37">
        <f t="shared" si="16"/>
        <v>2226720</v>
      </c>
      <c r="AJ31" s="37">
        <f t="shared" si="17"/>
        <v>5179558</v>
      </c>
      <c r="AK31" s="37">
        <f t="shared" si="17"/>
        <v>4702387</v>
      </c>
      <c r="AL31" s="37">
        <f t="shared" si="18"/>
        <v>9881945</v>
      </c>
      <c r="AM31" s="37">
        <v>377420</v>
      </c>
      <c r="AN31" s="37">
        <v>257507</v>
      </c>
      <c r="AO31" s="38">
        <f t="shared" si="9"/>
        <v>634927</v>
      </c>
      <c r="AP31" s="37">
        <v>367292</v>
      </c>
      <c r="AQ31" s="37">
        <v>250596</v>
      </c>
      <c r="AR31" s="38">
        <f t="shared" si="10"/>
        <v>617888</v>
      </c>
      <c r="AS31" s="37">
        <f t="shared" si="19"/>
        <v>744712</v>
      </c>
      <c r="AT31" s="37">
        <f t="shared" si="19"/>
        <v>508103</v>
      </c>
      <c r="AU31" s="37">
        <f t="shared" si="20"/>
        <v>1252815</v>
      </c>
      <c r="AV31" s="37">
        <f t="shared" si="21"/>
        <v>5924270</v>
      </c>
      <c r="AW31" s="37">
        <f t="shared" si="21"/>
        <v>5210490</v>
      </c>
      <c r="AX31" s="37">
        <f t="shared" si="22"/>
        <v>11134760</v>
      </c>
      <c r="AY31" s="37">
        <v>166381</v>
      </c>
      <c r="AZ31" s="37">
        <v>111557</v>
      </c>
      <c r="BA31" s="38">
        <f t="shared" si="26"/>
        <v>277938</v>
      </c>
      <c r="BB31" s="37">
        <v>161915</v>
      </c>
      <c r="BC31" s="37">
        <v>108563</v>
      </c>
      <c r="BD31" s="38">
        <f t="shared" si="11"/>
        <v>270478</v>
      </c>
      <c r="BE31" s="37">
        <f t="shared" si="27"/>
        <v>328296</v>
      </c>
      <c r="BF31" s="37">
        <f t="shared" si="27"/>
        <v>220120</v>
      </c>
      <c r="BG31" s="37">
        <f t="shared" si="28"/>
        <v>548416</v>
      </c>
      <c r="BH31" s="37">
        <f t="shared" si="12"/>
        <v>6252566</v>
      </c>
      <c r="BI31" s="37">
        <f t="shared" si="12"/>
        <v>5430610</v>
      </c>
      <c r="BJ31" s="37">
        <f t="shared" si="23"/>
        <v>11683176</v>
      </c>
      <c r="BK31" s="37">
        <f t="shared" si="24"/>
        <v>6252566</v>
      </c>
      <c r="BL31" s="37">
        <f t="shared" si="24"/>
        <v>5430610</v>
      </c>
      <c r="BM31" s="37">
        <f t="shared" si="25"/>
        <v>11683176</v>
      </c>
    </row>
    <row r="32" spans="1:65" s="58" customFormat="1" ht="18.75" customHeight="1" x14ac:dyDescent="0.25">
      <c r="A32" s="35">
        <v>27</v>
      </c>
      <c r="B32" s="36" t="s">
        <v>38</v>
      </c>
      <c r="C32" s="41">
        <v>0</v>
      </c>
      <c r="D32" s="41">
        <v>0</v>
      </c>
      <c r="E32" s="37">
        <f t="shared" si="0"/>
        <v>0</v>
      </c>
      <c r="F32" s="41">
        <v>34104</v>
      </c>
      <c r="G32" s="41">
        <v>33697</v>
      </c>
      <c r="H32" s="37">
        <f t="shared" si="1"/>
        <v>67801</v>
      </c>
      <c r="I32" s="41">
        <v>30076</v>
      </c>
      <c r="J32" s="41">
        <v>30242</v>
      </c>
      <c r="K32" s="37">
        <f t="shared" si="2"/>
        <v>60318</v>
      </c>
      <c r="L32" s="41">
        <v>30226</v>
      </c>
      <c r="M32" s="41">
        <v>29086</v>
      </c>
      <c r="N32" s="37">
        <f t="shared" si="3"/>
        <v>59312</v>
      </c>
      <c r="O32" s="41">
        <v>29124</v>
      </c>
      <c r="P32" s="41">
        <v>28196</v>
      </c>
      <c r="Q32" s="37">
        <f t="shared" si="4"/>
        <v>57320</v>
      </c>
      <c r="R32" s="41">
        <v>27190</v>
      </c>
      <c r="S32" s="41">
        <v>26884</v>
      </c>
      <c r="T32" s="37">
        <f t="shared" si="5"/>
        <v>54074</v>
      </c>
      <c r="U32" s="37">
        <f t="shared" si="13"/>
        <v>150720</v>
      </c>
      <c r="V32" s="37">
        <f t="shared" si="13"/>
        <v>148105</v>
      </c>
      <c r="W32" s="37">
        <f t="shared" si="14"/>
        <v>298825</v>
      </c>
      <c r="X32" s="41">
        <v>25790</v>
      </c>
      <c r="Y32" s="41">
        <v>25748</v>
      </c>
      <c r="Z32" s="38">
        <f>X32+Y32</f>
        <v>51538</v>
      </c>
      <c r="AA32" s="41">
        <v>23541</v>
      </c>
      <c r="AB32" s="41">
        <v>22775</v>
      </c>
      <c r="AC32" s="38">
        <f t="shared" si="7"/>
        <v>46316</v>
      </c>
      <c r="AD32" s="41">
        <v>22532</v>
      </c>
      <c r="AE32" s="41">
        <v>20949</v>
      </c>
      <c r="AF32" s="38">
        <f t="shared" si="8"/>
        <v>43481</v>
      </c>
      <c r="AG32" s="37">
        <f t="shared" si="15"/>
        <v>71863</v>
      </c>
      <c r="AH32" s="37">
        <f t="shared" si="15"/>
        <v>69472</v>
      </c>
      <c r="AI32" s="37">
        <f t="shared" si="16"/>
        <v>141335</v>
      </c>
      <c r="AJ32" s="37">
        <f t="shared" si="17"/>
        <v>222583</v>
      </c>
      <c r="AK32" s="37">
        <f t="shared" si="17"/>
        <v>217577</v>
      </c>
      <c r="AL32" s="37">
        <f t="shared" si="18"/>
        <v>440160</v>
      </c>
      <c r="AM32" s="41">
        <v>21917</v>
      </c>
      <c r="AN32" s="41">
        <v>18837</v>
      </c>
      <c r="AO32" s="38">
        <f t="shared" si="9"/>
        <v>40754</v>
      </c>
      <c r="AP32" s="41">
        <v>20735</v>
      </c>
      <c r="AQ32" s="41">
        <v>16806</v>
      </c>
      <c r="AR32" s="38">
        <f t="shared" si="10"/>
        <v>37541</v>
      </c>
      <c r="AS32" s="37">
        <f t="shared" si="19"/>
        <v>42652</v>
      </c>
      <c r="AT32" s="37">
        <f t="shared" si="19"/>
        <v>35643</v>
      </c>
      <c r="AU32" s="37">
        <f t="shared" si="20"/>
        <v>78295</v>
      </c>
      <c r="AV32" s="37">
        <f t="shared" si="21"/>
        <v>265235</v>
      </c>
      <c r="AW32" s="37">
        <f t="shared" si="21"/>
        <v>253220</v>
      </c>
      <c r="AX32" s="37">
        <f t="shared" si="22"/>
        <v>518455</v>
      </c>
      <c r="AY32" s="41">
        <v>11687</v>
      </c>
      <c r="AZ32" s="41">
        <v>10244</v>
      </c>
      <c r="BA32" s="38">
        <f t="shared" si="26"/>
        <v>21931</v>
      </c>
      <c r="BB32" s="41">
        <v>11249</v>
      </c>
      <c r="BC32" s="41">
        <v>8666</v>
      </c>
      <c r="BD32" s="38">
        <f t="shared" si="11"/>
        <v>19915</v>
      </c>
      <c r="BE32" s="37">
        <f t="shared" si="27"/>
        <v>22936</v>
      </c>
      <c r="BF32" s="37">
        <f t="shared" si="27"/>
        <v>18910</v>
      </c>
      <c r="BG32" s="37">
        <f t="shared" si="28"/>
        <v>41846</v>
      </c>
      <c r="BH32" s="37">
        <f t="shared" si="12"/>
        <v>288171</v>
      </c>
      <c r="BI32" s="37">
        <f t="shared" si="12"/>
        <v>272130</v>
      </c>
      <c r="BJ32" s="37">
        <f t="shared" si="23"/>
        <v>560301</v>
      </c>
      <c r="BK32" s="37">
        <f t="shared" si="24"/>
        <v>288171</v>
      </c>
      <c r="BL32" s="37">
        <f t="shared" si="24"/>
        <v>272130</v>
      </c>
      <c r="BM32" s="37">
        <f t="shared" si="25"/>
        <v>560301</v>
      </c>
    </row>
    <row r="33" spans="1:65" s="58" customFormat="1" ht="18.75" customHeight="1" x14ac:dyDescent="0.25">
      <c r="A33" s="35">
        <v>28</v>
      </c>
      <c r="B33" s="36" t="s">
        <v>39</v>
      </c>
      <c r="C33" s="36">
        <v>0</v>
      </c>
      <c r="D33" s="36">
        <v>0</v>
      </c>
      <c r="E33" s="37">
        <f t="shared" si="0"/>
        <v>0</v>
      </c>
      <c r="F33" s="41">
        <v>249544</v>
      </c>
      <c r="G33" s="41">
        <v>225969</v>
      </c>
      <c r="H33" s="37">
        <f t="shared" si="1"/>
        <v>475513</v>
      </c>
      <c r="I33" s="41">
        <v>214917</v>
      </c>
      <c r="J33" s="41">
        <v>201141</v>
      </c>
      <c r="K33" s="37">
        <f t="shared" si="2"/>
        <v>416058</v>
      </c>
      <c r="L33" s="41">
        <v>210782</v>
      </c>
      <c r="M33" s="41">
        <v>194682</v>
      </c>
      <c r="N33" s="37">
        <f t="shared" si="3"/>
        <v>405464</v>
      </c>
      <c r="O33" s="41">
        <v>212777</v>
      </c>
      <c r="P33" s="41">
        <v>197219</v>
      </c>
      <c r="Q33" s="37">
        <f t="shared" si="4"/>
        <v>409996</v>
      </c>
      <c r="R33" s="41">
        <v>240983</v>
      </c>
      <c r="S33" s="41">
        <v>225806</v>
      </c>
      <c r="T33" s="37">
        <f t="shared" si="5"/>
        <v>466789</v>
      </c>
      <c r="U33" s="37">
        <f t="shared" si="13"/>
        <v>1129003</v>
      </c>
      <c r="V33" s="37">
        <f t="shared" si="13"/>
        <v>1044817</v>
      </c>
      <c r="W33" s="37">
        <f t="shared" si="14"/>
        <v>2173820</v>
      </c>
      <c r="X33" s="41">
        <v>225796</v>
      </c>
      <c r="Y33" s="41">
        <v>214973</v>
      </c>
      <c r="Z33" s="39">
        <f t="shared" si="6"/>
        <v>440769</v>
      </c>
      <c r="AA33" s="41">
        <v>216730</v>
      </c>
      <c r="AB33" s="41">
        <v>206474</v>
      </c>
      <c r="AC33" s="39">
        <f t="shared" si="7"/>
        <v>423204</v>
      </c>
      <c r="AD33" s="41">
        <v>205712</v>
      </c>
      <c r="AE33" s="41">
        <v>193372</v>
      </c>
      <c r="AF33" s="39">
        <f t="shared" si="8"/>
        <v>399084</v>
      </c>
      <c r="AG33" s="37">
        <f t="shared" si="15"/>
        <v>648238</v>
      </c>
      <c r="AH33" s="37">
        <f t="shared" si="15"/>
        <v>614819</v>
      </c>
      <c r="AI33" s="37">
        <f t="shared" si="16"/>
        <v>1263057</v>
      </c>
      <c r="AJ33" s="37">
        <f t="shared" si="17"/>
        <v>1777241</v>
      </c>
      <c r="AK33" s="37">
        <f t="shared" si="17"/>
        <v>1659636</v>
      </c>
      <c r="AL33" s="37">
        <f t="shared" si="18"/>
        <v>3436877</v>
      </c>
      <c r="AM33" s="41">
        <v>138935</v>
      </c>
      <c r="AN33" s="41">
        <v>152345</v>
      </c>
      <c r="AO33" s="38">
        <f>AM33+AN33</f>
        <v>291280</v>
      </c>
      <c r="AP33" s="41">
        <v>125736</v>
      </c>
      <c r="AQ33" s="41">
        <v>134807</v>
      </c>
      <c r="AR33" s="38">
        <f t="shared" si="10"/>
        <v>260543</v>
      </c>
      <c r="AS33" s="37">
        <f t="shared" si="19"/>
        <v>264671</v>
      </c>
      <c r="AT33" s="37">
        <f t="shared" si="19"/>
        <v>287152</v>
      </c>
      <c r="AU33" s="37">
        <f t="shared" si="20"/>
        <v>551823</v>
      </c>
      <c r="AV33" s="37">
        <f t="shared" si="21"/>
        <v>2041912</v>
      </c>
      <c r="AW33" s="37">
        <f t="shared" si="21"/>
        <v>1946788</v>
      </c>
      <c r="AX33" s="37">
        <f t="shared" si="22"/>
        <v>3988700</v>
      </c>
      <c r="AY33" s="41">
        <v>68021</v>
      </c>
      <c r="AZ33" s="41">
        <v>53575</v>
      </c>
      <c r="BA33" s="38">
        <f t="shared" si="26"/>
        <v>121596</v>
      </c>
      <c r="BB33" s="41">
        <v>56247</v>
      </c>
      <c r="BC33" s="41">
        <v>42051</v>
      </c>
      <c r="BD33" s="38">
        <f t="shared" si="11"/>
        <v>98298</v>
      </c>
      <c r="BE33" s="37">
        <f t="shared" si="27"/>
        <v>124268</v>
      </c>
      <c r="BF33" s="37">
        <f t="shared" si="27"/>
        <v>95626</v>
      </c>
      <c r="BG33" s="37">
        <f t="shared" si="28"/>
        <v>219894</v>
      </c>
      <c r="BH33" s="37">
        <f t="shared" si="12"/>
        <v>2166180</v>
      </c>
      <c r="BI33" s="37">
        <f t="shared" si="12"/>
        <v>2042414</v>
      </c>
      <c r="BJ33" s="37">
        <f t="shared" si="23"/>
        <v>4208594</v>
      </c>
      <c r="BK33" s="37">
        <f t="shared" si="24"/>
        <v>2166180</v>
      </c>
      <c r="BL33" s="37">
        <f t="shared" si="24"/>
        <v>2042414</v>
      </c>
      <c r="BM33" s="37">
        <f t="shared" si="25"/>
        <v>4208594</v>
      </c>
    </row>
    <row r="34" spans="1:65" s="58" customFormat="1" ht="18.75" customHeight="1" x14ac:dyDescent="0.25">
      <c r="A34" s="35">
        <v>29</v>
      </c>
      <c r="B34" s="36" t="s">
        <v>40</v>
      </c>
      <c r="C34" s="37">
        <v>0</v>
      </c>
      <c r="D34" s="37">
        <v>0</v>
      </c>
      <c r="E34" s="37">
        <f t="shared" si="0"/>
        <v>0</v>
      </c>
      <c r="F34" s="37">
        <v>0</v>
      </c>
      <c r="G34" s="37">
        <v>0</v>
      </c>
      <c r="H34" s="37">
        <f t="shared" si="1"/>
        <v>0</v>
      </c>
      <c r="I34" s="37">
        <v>0</v>
      </c>
      <c r="J34" s="37">
        <v>0</v>
      </c>
      <c r="K34" s="37">
        <f t="shared" si="2"/>
        <v>0</v>
      </c>
      <c r="L34" s="37">
        <v>0</v>
      </c>
      <c r="M34" s="37">
        <v>0</v>
      </c>
      <c r="N34" s="37">
        <f t="shared" si="3"/>
        <v>0</v>
      </c>
      <c r="O34" s="37">
        <v>0</v>
      </c>
      <c r="P34" s="37">
        <v>0</v>
      </c>
      <c r="Q34" s="37">
        <f t="shared" si="4"/>
        <v>0</v>
      </c>
      <c r="R34" s="37">
        <v>0</v>
      </c>
      <c r="S34" s="37">
        <v>0</v>
      </c>
      <c r="T34" s="37">
        <f t="shared" si="5"/>
        <v>0</v>
      </c>
      <c r="U34" s="37">
        <f t="shared" si="13"/>
        <v>0</v>
      </c>
      <c r="V34" s="37">
        <f t="shared" si="13"/>
        <v>0</v>
      </c>
      <c r="W34" s="37">
        <f t="shared" si="14"/>
        <v>0</v>
      </c>
      <c r="X34" s="37">
        <v>0</v>
      </c>
      <c r="Y34" s="37">
        <v>0</v>
      </c>
      <c r="Z34" s="38">
        <f t="shared" si="6"/>
        <v>0</v>
      </c>
      <c r="AA34" s="37">
        <v>0</v>
      </c>
      <c r="AB34" s="37">
        <v>0</v>
      </c>
      <c r="AC34" s="38">
        <f t="shared" si="7"/>
        <v>0</v>
      </c>
      <c r="AD34" s="37">
        <v>0</v>
      </c>
      <c r="AE34" s="37">
        <v>0</v>
      </c>
      <c r="AF34" s="38">
        <f t="shared" si="8"/>
        <v>0</v>
      </c>
      <c r="AG34" s="37">
        <f t="shared" si="15"/>
        <v>0</v>
      </c>
      <c r="AH34" s="37">
        <f t="shared" si="15"/>
        <v>0</v>
      </c>
      <c r="AI34" s="37">
        <f t="shared" si="16"/>
        <v>0</v>
      </c>
      <c r="AJ34" s="37">
        <f t="shared" si="17"/>
        <v>0</v>
      </c>
      <c r="AK34" s="37">
        <f t="shared" si="17"/>
        <v>0</v>
      </c>
      <c r="AL34" s="37">
        <f t="shared" si="18"/>
        <v>0</v>
      </c>
      <c r="AM34" s="37">
        <v>0</v>
      </c>
      <c r="AN34" s="37">
        <v>0</v>
      </c>
      <c r="AO34" s="38">
        <f t="shared" si="9"/>
        <v>0</v>
      </c>
      <c r="AP34" s="37">
        <v>0</v>
      </c>
      <c r="AQ34" s="37">
        <v>0</v>
      </c>
      <c r="AR34" s="38">
        <f t="shared" si="10"/>
        <v>0</v>
      </c>
      <c r="AS34" s="37">
        <f t="shared" si="19"/>
        <v>0</v>
      </c>
      <c r="AT34" s="37">
        <f t="shared" si="19"/>
        <v>0</v>
      </c>
      <c r="AU34" s="37">
        <f t="shared" si="20"/>
        <v>0</v>
      </c>
      <c r="AV34" s="37">
        <f t="shared" si="21"/>
        <v>0</v>
      </c>
      <c r="AW34" s="37">
        <f t="shared" si="21"/>
        <v>0</v>
      </c>
      <c r="AX34" s="37">
        <f t="shared" si="22"/>
        <v>0</v>
      </c>
      <c r="AY34" s="37">
        <v>0</v>
      </c>
      <c r="AZ34" s="37">
        <v>0</v>
      </c>
      <c r="BA34" s="38">
        <f t="shared" si="26"/>
        <v>0</v>
      </c>
      <c r="BB34" s="37">
        <v>0</v>
      </c>
      <c r="BC34" s="37">
        <v>0</v>
      </c>
      <c r="BD34" s="38">
        <f t="shared" si="11"/>
        <v>0</v>
      </c>
      <c r="BE34" s="37">
        <f t="shared" si="27"/>
        <v>0</v>
      </c>
      <c r="BF34" s="37">
        <f t="shared" si="27"/>
        <v>0</v>
      </c>
      <c r="BG34" s="37">
        <f t="shared" si="28"/>
        <v>0</v>
      </c>
      <c r="BH34" s="37">
        <f t="shared" si="12"/>
        <v>0</v>
      </c>
      <c r="BI34" s="37">
        <f t="shared" si="12"/>
        <v>0</v>
      </c>
      <c r="BJ34" s="37">
        <f t="shared" si="23"/>
        <v>0</v>
      </c>
      <c r="BK34" s="37">
        <f t="shared" si="24"/>
        <v>0</v>
      </c>
      <c r="BL34" s="37">
        <f t="shared" si="24"/>
        <v>0</v>
      </c>
      <c r="BM34" s="37">
        <f t="shared" si="25"/>
        <v>0</v>
      </c>
    </row>
    <row r="35" spans="1:65" s="58" customFormat="1" ht="18.75" customHeight="1" x14ac:dyDescent="0.25">
      <c r="A35" s="35">
        <v>30</v>
      </c>
      <c r="B35" s="36" t="s">
        <v>41</v>
      </c>
      <c r="C35" s="37">
        <v>412</v>
      </c>
      <c r="D35" s="37">
        <v>420</v>
      </c>
      <c r="E35" s="37">
        <f t="shared" si="0"/>
        <v>832</v>
      </c>
      <c r="F35" s="37">
        <v>517</v>
      </c>
      <c r="G35" s="37">
        <v>472</v>
      </c>
      <c r="H35" s="37">
        <f t="shared" si="1"/>
        <v>989</v>
      </c>
      <c r="I35" s="37">
        <v>765</v>
      </c>
      <c r="J35" s="37">
        <v>625</v>
      </c>
      <c r="K35" s="37">
        <f t="shared" si="2"/>
        <v>1390</v>
      </c>
      <c r="L35" s="37">
        <v>820</v>
      </c>
      <c r="M35" s="37">
        <v>734</v>
      </c>
      <c r="N35" s="37">
        <f t="shared" si="3"/>
        <v>1554</v>
      </c>
      <c r="O35" s="37">
        <v>924</v>
      </c>
      <c r="P35" s="37">
        <v>850</v>
      </c>
      <c r="Q35" s="37">
        <f t="shared" si="4"/>
        <v>1774</v>
      </c>
      <c r="R35" s="37">
        <v>1098</v>
      </c>
      <c r="S35" s="37">
        <v>848</v>
      </c>
      <c r="T35" s="37">
        <f t="shared" si="5"/>
        <v>1946</v>
      </c>
      <c r="U35" s="37">
        <f t="shared" si="13"/>
        <v>4124</v>
      </c>
      <c r="V35" s="37">
        <f t="shared" si="13"/>
        <v>3529</v>
      </c>
      <c r="W35" s="37">
        <f t="shared" si="14"/>
        <v>7653</v>
      </c>
      <c r="X35" s="37">
        <v>1006</v>
      </c>
      <c r="Y35" s="37">
        <v>860</v>
      </c>
      <c r="Z35" s="38">
        <f t="shared" si="6"/>
        <v>1866</v>
      </c>
      <c r="AA35" s="37">
        <v>953</v>
      </c>
      <c r="AB35" s="37">
        <v>993</v>
      </c>
      <c r="AC35" s="38">
        <f t="shared" si="7"/>
        <v>1946</v>
      </c>
      <c r="AD35" s="37">
        <v>1022</v>
      </c>
      <c r="AE35" s="37">
        <v>1023</v>
      </c>
      <c r="AF35" s="38">
        <f t="shared" si="8"/>
        <v>2045</v>
      </c>
      <c r="AG35" s="37">
        <f t="shared" si="15"/>
        <v>2981</v>
      </c>
      <c r="AH35" s="37">
        <f t="shared" si="15"/>
        <v>2876</v>
      </c>
      <c r="AI35" s="37">
        <f t="shared" si="16"/>
        <v>5857</v>
      </c>
      <c r="AJ35" s="37">
        <f t="shared" si="17"/>
        <v>7105</v>
      </c>
      <c r="AK35" s="37">
        <f t="shared" si="17"/>
        <v>6405</v>
      </c>
      <c r="AL35" s="37">
        <f t="shared" si="18"/>
        <v>13510</v>
      </c>
      <c r="AM35" s="37">
        <v>726</v>
      </c>
      <c r="AN35" s="37">
        <v>674</v>
      </c>
      <c r="AO35" s="38">
        <f t="shared" si="9"/>
        <v>1400</v>
      </c>
      <c r="AP35" s="37">
        <v>588</v>
      </c>
      <c r="AQ35" s="37">
        <v>562</v>
      </c>
      <c r="AR35" s="38">
        <f t="shared" si="10"/>
        <v>1150</v>
      </c>
      <c r="AS35" s="37">
        <f t="shared" si="19"/>
        <v>1314</v>
      </c>
      <c r="AT35" s="37">
        <f t="shared" si="19"/>
        <v>1236</v>
      </c>
      <c r="AU35" s="37">
        <f t="shared" si="20"/>
        <v>2550</v>
      </c>
      <c r="AV35" s="37">
        <f t="shared" si="21"/>
        <v>8419</v>
      </c>
      <c r="AW35" s="37">
        <f t="shared" si="21"/>
        <v>7641</v>
      </c>
      <c r="AX35" s="37">
        <f t="shared" si="22"/>
        <v>16060</v>
      </c>
      <c r="AY35" s="37">
        <v>1079</v>
      </c>
      <c r="AZ35" s="37">
        <v>930</v>
      </c>
      <c r="BA35" s="38">
        <f t="shared" si="26"/>
        <v>2009</v>
      </c>
      <c r="BB35" s="37">
        <v>388</v>
      </c>
      <c r="BC35" s="37">
        <v>401</v>
      </c>
      <c r="BD35" s="38">
        <f t="shared" si="11"/>
        <v>789</v>
      </c>
      <c r="BE35" s="37">
        <f t="shared" si="27"/>
        <v>1467</v>
      </c>
      <c r="BF35" s="37">
        <f t="shared" si="27"/>
        <v>1331</v>
      </c>
      <c r="BG35" s="37">
        <f t="shared" si="28"/>
        <v>2798</v>
      </c>
      <c r="BH35" s="37">
        <f t="shared" si="12"/>
        <v>9886</v>
      </c>
      <c r="BI35" s="37">
        <f t="shared" si="12"/>
        <v>8972</v>
      </c>
      <c r="BJ35" s="37">
        <f t="shared" si="23"/>
        <v>18858</v>
      </c>
      <c r="BK35" s="37">
        <f t="shared" si="24"/>
        <v>10298</v>
      </c>
      <c r="BL35" s="37">
        <f t="shared" si="24"/>
        <v>9392</v>
      </c>
      <c r="BM35" s="37">
        <f t="shared" si="25"/>
        <v>19690</v>
      </c>
    </row>
    <row r="36" spans="1:65" s="58" customFormat="1" ht="18.75" customHeight="1" x14ac:dyDescent="0.25">
      <c r="A36" s="35">
        <v>31</v>
      </c>
      <c r="B36" s="36" t="s">
        <v>42</v>
      </c>
      <c r="C36" s="41">
        <v>0</v>
      </c>
      <c r="D36" s="41">
        <v>0</v>
      </c>
      <c r="E36" s="37">
        <f t="shared" si="0"/>
        <v>0</v>
      </c>
      <c r="F36" s="41">
        <v>65</v>
      </c>
      <c r="G36" s="41">
        <v>48</v>
      </c>
      <c r="H36" s="37">
        <f t="shared" si="1"/>
        <v>113</v>
      </c>
      <c r="I36" s="41">
        <v>73</v>
      </c>
      <c r="J36" s="41">
        <v>58</v>
      </c>
      <c r="K36" s="37">
        <f t="shared" si="2"/>
        <v>131</v>
      </c>
      <c r="L36" s="41">
        <v>50</v>
      </c>
      <c r="M36" s="41">
        <v>64</v>
      </c>
      <c r="N36" s="37">
        <f t="shared" si="3"/>
        <v>114</v>
      </c>
      <c r="O36" s="41">
        <v>68</v>
      </c>
      <c r="P36" s="41">
        <v>50</v>
      </c>
      <c r="Q36" s="37">
        <f t="shared" si="4"/>
        <v>118</v>
      </c>
      <c r="R36" s="41">
        <v>69</v>
      </c>
      <c r="S36" s="41">
        <v>48</v>
      </c>
      <c r="T36" s="37">
        <f t="shared" si="5"/>
        <v>117</v>
      </c>
      <c r="U36" s="37">
        <f t="shared" si="13"/>
        <v>325</v>
      </c>
      <c r="V36" s="37">
        <f t="shared" si="13"/>
        <v>268</v>
      </c>
      <c r="W36" s="37">
        <f t="shared" si="14"/>
        <v>593</v>
      </c>
      <c r="X36" s="41">
        <v>73</v>
      </c>
      <c r="Y36" s="41">
        <v>54</v>
      </c>
      <c r="Z36" s="38">
        <f t="shared" si="6"/>
        <v>127</v>
      </c>
      <c r="AA36" s="41">
        <v>63</v>
      </c>
      <c r="AB36" s="41">
        <v>69</v>
      </c>
      <c r="AC36" s="38">
        <f t="shared" si="7"/>
        <v>132</v>
      </c>
      <c r="AD36" s="41">
        <v>55</v>
      </c>
      <c r="AE36" s="41">
        <v>60</v>
      </c>
      <c r="AF36" s="38">
        <f t="shared" si="8"/>
        <v>115</v>
      </c>
      <c r="AG36" s="37">
        <f t="shared" si="15"/>
        <v>191</v>
      </c>
      <c r="AH36" s="37">
        <f t="shared" si="15"/>
        <v>183</v>
      </c>
      <c r="AI36" s="37">
        <f t="shared" si="16"/>
        <v>374</v>
      </c>
      <c r="AJ36" s="37">
        <f t="shared" si="17"/>
        <v>516</v>
      </c>
      <c r="AK36" s="37">
        <f t="shared" si="17"/>
        <v>451</v>
      </c>
      <c r="AL36" s="37">
        <f t="shared" si="18"/>
        <v>967</v>
      </c>
      <c r="AM36" s="41">
        <v>78</v>
      </c>
      <c r="AN36" s="41">
        <v>70</v>
      </c>
      <c r="AO36" s="38">
        <f t="shared" si="9"/>
        <v>148</v>
      </c>
      <c r="AP36" s="41">
        <v>50</v>
      </c>
      <c r="AQ36" s="41">
        <v>50</v>
      </c>
      <c r="AR36" s="38">
        <f t="shared" si="10"/>
        <v>100</v>
      </c>
      <c r="AS36" s="37">
        <f t="shared" si="19"/>
        <v>128</v>
      </c>
      <c r="AT36" s="37">
        <f t="shared" si="19"/>
        <v>120</v>
      </c>
      <c r="AU36" s="37">
        <f t="shared" si="20"/>
        <v>248</v>
      </c>
      <c r="AV36" s="37">
        <f t="shared" si="21"/>
        <v>644</v>
      </c>
      <c r="AW36" s="37">
        <f t="shared" si="21"/>
        <v>571</v>
      </c>
      <c r="AX36" s="37">
        <f t="shared" si="22"/>
        <v>1215</v>
      </c>
      <c r="AY36" s="41">
        <v>42</v>
      </c>
      <c r="AZ36" s="41">
        <v>40</v>
      </c>
      <c r="BA36" s="38">
        <f t="shared" si="26"/>
        <v>82</v>
      </c>
      <c r="BB36" s="41">
        <v>22</v>
      </c>
      <c r="BC36" s="41">
        <v>25</v>
      </c>
      <c r="BD36" s="38">
        <f t="shared" si="11"/>
        <v>47</v>
      </c>
      <c r="BE36" s="37">
        <f t="shared" si="27"/>
        <v>64</v>
      </c>
      <c r="BF36" s="37">
        <f t="shared" si="27"/>
        <v>65</v>
      </c>
      <c r="BG36" s="37">
        <f t="shared" si="28"/>
        <v>129</v>
      </c>
      <c r="BH36" s="37">
        <f t="shared" si="12"/>
        <v>708</v>
      </c>
      <c r="BI36" s="37">
        <f t="shared" si="12"/>
        <v>636</v>
      </c>
      <c r="BJ36" s="37">
        <f t="shared" si="23"/>
        <v>1344</v>
      </c>
      <c r="BK36" s="37">
        <f t="shared" si="24"/>
        <v>708</v>
      </c>
      <c r="BL36" s="37">
        <f t="shared" si="24"/>
        <v>636</v>
      </c>
      <c r="BM36" s="37">
        <f t="shared" si="25"/>
        <v>1344</v>
      </c>
    </row>
    <row r="37" spans="1:65" s="58" customFormat="1" ht="18.75" customHeight="1" x14ac:dyDescent="0.25">
      <c r="A37" s="35">
        <v>32</v>
      </c>
      <c r="B37" s="36" t="s">
        <v>43</v>
      </c>
      <c r="C37" s="37">
        <v>41</v>
      </c>
      <c r="D37" s="37">
        <v>44</v>
      </c>
      <c r="E37" s="37">
        <f t="shared" si="0"/>
        <v>85</v>
      </c>
      <c r="F37" s="37">
        <v>68</v>
      </c>
      <c r="G37" s="37">
        <v>39</v>
      </c>
      <c r="H37" s="37">
        <f t="shared" si="1"/>
        <v>107</v>
      </c>
      <c r="I37" s="37">
        <v>66</v>
      </c>
      <c r="J37" s="37">
        <v>66</v>
      </c>
      <c r="K37" s="37">
        <f t="shared" si="2"/>
        <v>132</v>
      </c>
      <c r="L37" s="37">
        <v>59</v>
      </c>
      <c r="M37" s="37">
        <v>59</v>
      </c>
      <c r="N37" s="37">
        <f t="shared" si="3"/>
        <v>118</v>
      </c>
      <c r="O37" s="37">
        <v>79</v>
      </c>
      <c r="P37" s="37">
        <v>56</v>
      </c>
      <c r="Q37" s="37">
        <f t="shared" si="4"/>
        <v>135</v>
      </c>
      <c r="R37" s="37">
        <v>85</v>
      </c>
      <c r="S37" s="37">
        <v>75</v>
      </c>
      <c r="T37" s="37">
        <f t="shared" si="5"/>
        <v>160</v>
      </c>
      <c r="U37" s="37">
        <f t="shared" si="13"/>
        <v>357</v>
      </c>
      <c r="V37" s="37">
        <f t="shared" si="13"/>
        <v>295</v>
      </c>
      <c r="W37" s="37">
        <f t="shared" si="14"/>
        <v>652</v>
      </c>
      <c r="X37" s="37">
        <v>89</v>
      </c>
      <c r="Y37" s="37">
        <v>83</v>
      </c>
      <c r="Z37" s="38">
        <f t="shared" si="6"/>
        <v>172</v>
      </c>
      <c r="AA37" s="37">
        <v>84</v>
      </c>
      <c r="AB37" s="37">
        <v>83</v>
      </c>
      <c r="AC37" s="38">
        <f t="shared" si="7"/>
        <v>167</v>
      </c>
      <c r="AD37" s="37">
        <v>88</v>
      </c>
      <c r="AE37" s="37">
        <v>70</v>
      </c>
      <c r="AF37" s="38">
        <f t="shared" si="8"/>
        <v>158</v>
      </c>
      <c r="AG37" s="37">
        <f t="shared" si="15"/>
        <v>261</v>
      </c>
      <c r="AH37" s="37">
        <f t="shared" si="15"/>
        <v>236</v>
      </c>
      <c r="AI37" s="37">
        <f t="shared" si="16"/>
        <v>497</v>
      </c>
      <c r="AJ37" s="37">
        <f t="shared" si="17"/>
        <v>618</v>
      </c>
      <c r="AK37" s="37">
        <f t="shared" si="17"/>
        <v>531</v>
      </c>
      <c r="AL37" s="37">
        <f t="shared" si="18"/>
        <v>1149</v>
      </c>
      <c r="AM37" s="37">
        <v>80</v>
      </c>
      <c r="AN37" s="37">
        <v>66</v>
      </c>
      <c r="AO37" s="38">
        <f t="shared" si="9"/>
        <v>146</v>
      </c>
      <c r="AP37" s="37">
        <v>62</v>
      </c>
      <c r="AQ37" s="37">
        <v>61</v>
      </c>
      <c r="AR37" s="38">
        <f t="shared" si="10"/>
        <v>123</v>
      </c>
      <c r="AS37" s="37">
        <f t="shared" si="19"/>
        <v>142</v>
      </c>
      <c r="AT37" s="37">
        <f t="shared" si="19"/>
        <v>127</v>
      </c>
      <c r="AU37" s="37">
        <f t="shared" si="20"/>
        <v>269</v>
      </c>
      <c r="AV37" s="37">
        <f t="shared" si="21"/>
        <v>760</v>
      </c>
      <c r="AW37" s="37">
        <f t="shared" si="21"/>
        <v>658</v>
      </c>
      <c r="AX37" s="37">
        <f t="shared" si="22"/>
        <v>1418</v>
      </c>
      <c r="AY37" s="37">
        <v>59</v>
      </c>
      <c r="AZ37" s="37">
        <v>46</v>
      </c>
      <c r="BA37" s="38">
        <f t="shared" si="26"/>
        <v>105</v>
      </c>
      <c r="BB37" s="37">
        <v>53</v>
      </c>
      <c r="BC37" s="37">
        <v>66</v>
      </c>
      <c r="BD37" s="38">
        <f t="shared" si="11"/>
        <v>119</v>
      </c>
      <c r="BE37" s="37">
        <f t="shared" si="27"/>
        <v>112</v>
      </c>
      <c r="BF37" s="37">
        <f t="shared" si="27"/>
        <v>112</v>
      </c>
      <c r="BG37" s="37">
        <f t="shared" si="28"/>
        <v>224</v>
      </c>
      <c r="BH37" s="37">
        <f t="shared" si="12"/>
        <v>872</v>
      </c>
      <c r="BI37" s="37">
        <f t="shared" si="12"/>
        <v>770</v>
      </c>
      <c r="BJ37" s="37">
        <f t="shared" si="23"/>
        <v>1642</v>
      </c>
      <c r="BK37" s="37">
        <f t="shared" si="24"/>
        <v>913</v>
      </c>
      <c r="BL37" s="37">
        <f t="shared" si="24"/>
        <v>814</v>
      </c>
      <c r="BM37" s="37">
        <f t="shared" si="25"/>
        <v>1727</v>
      </c>
    </row>
    <row r="38" spans="1:65" s="58" customFormat="1" ht="18.75" customHeight="1" x14ac:dyDescent="0.25">
      <c r="A38" s="35">
        <v>33</v>
      </c>
      <c r="B38" s="36" t="s">
        <v>44</v>
      </c>
      <c r="C38" s="37">
        <v>5348</v>
      </c>
      <c r="D38" s="37">
        <v>5905</v>
      </c>
      <c r="E38" s="37">
        <f t="shared" si="0"/>
        <v>11253</v>
      </c>
      <c r="F38" s="37">
        <v>17463</v>
      </c>
      <c r="G38" s="37">
        <v>15816</v>
      </c>
      <c r="H38" s="37">
        <f t="shared" si="1"/>
        <v>33279</v>
      </c>
      <c r="I38" s="37">
        <v>17827</v>
      </c>
      <c r="J38" s="37">
        <v>15451</v>
      </c>
      <c r="K38" s="37">
        <f t="shared" si="2"/>
        <v>33278</v>
      </c>
      <c r="L38" s="37">
        <v>19314</v>
      </c>
      <c r="M38" s="37">
        <v>18509</v>
      </c>
      <c r="N38" s="37">
        <f t="shared" si="3"/>
        <v>37823</v>
      </c>
      <c r="O38" s="37">
        <v>20645</v>
      </c>
      <c r="P38" s="37">
        <v>17306</v>
      </c>
      <c r="Q38" s="37">
        <f t="shared" si="4"/>
        <v>37951</v>
      </c>
      <c r="R38" s="37">
        <v>21354</v>
      </c>
      <c r="S38" s="37">
        <v>18600</v>
      </c>
      <c r="T38" s="37">
        <f t="shared" si="5"/>
        <v>39954</v>
      </c>
      <c r="U38" s="37">
        <f t="shared" si="13"/>
        <v>96603</v>
      </c>
      <c r="V38" s="37">
        <f t="shared" si="13"/>
        <v>85682</v>
      </c>
      <c r="W38" s="37">
        <f t="shared" si="14"/>
        <v>182285</v>
      </c>
      <c r="X38" s="37">
        <v>14491</v>
      </c>
      <c r="Y38" s="37">
        <v>14958</v>
      </c>
      <c r="Z38" s="38">
        <f t="shared" si="6"/>
        <v>29449</v>
      </c>
      <c r="AA38" s="37">
        <v>15112</v>
      </c>
      <c r="AB38" s="37">
        <v>15324</v>
      </c>
      <c r="AC38" s="38">
        <f t="shared" si="7"/>
        <v>30436</v>
      </c>
      <c r="AD38" s="37">
        <v>18062</v>
      </c>
      <c r="AE38" s="37">
        <v>18171</v>
      </c>
      <c r="AF38" s="38">
        <f t="shared" si="8"/>
        <v>36233</v>
      </c>
      <c r="AG38" s="37">
        <f t="shared" si="15"/>
        <v>47665</v>
      </c>
      <c r="AH38" s="37">
        <f t="shared" si="15"/>
        <v>48453</v>
      </c>
      <c r="AI38" s="37">
        <f t="shared" si="16"/>
        <v>96118</v>
      </c>
      <c r="AJ38" s="37">
        <f t="shared" si="17"/>
        <v>144268</v>
      </c>
      <c r="AK38" s="37">
        <f t="shared" si="17"/>
        <v>134135</v>
      </c>
      <c r="AL38" s="37">
        <f t="shared" si="18"/>
        <v>278403</v>
      </c>
      <c r="AM38" s="37">
        <v>22490</v>
      </c>
      <c r="AN38" s="37">
        <v>22999</v>
      </c>
      <c r="AO38" s="38">
        <f t="shared" si="9"/>
        <v>45489</v>
      </c>
      <c r="AP38" s="37">
        <v>17188</v>
      </c>
      <c r="AQ38" s="37">
        <v>17650</v>
      </c>
      <c r="AR38" s="38">
        <f>AP38+AQ38</f>
        <v>34838</v>
      </c>
      <c r="AS38" s="37">
        <f t="shared" si="19"/>
        <v>39678</v>
      </c>
      <c r="AT38" s="37">
        <f t="shared" si="19"/>
        <v>40649</v>
      </c>
      <c r="AU38" s="37">
        <f t="shared" si="20"/>
        <v>80327</v>
      </c>
      <c r="AV38" s="37">
        <f t="shared" si="21"/>
        <v>183946</v>
      </c>
      <c r="AW38" s="37">
        <f t="shared" si="21"/>
        <v>174784</v>
      </c>
      <c r="AX38" s="37">
        <f t="shared" si="22"/>
        <v>358730</v>
      </c>
      <c r="AY38" s="37">
        <v>12747</v>
      </c>
      <c r="AZ38" s="37">
        <v>13836</v>
      </c>
      <c r="BA38" s="38">
        <f t="shared" si="26"/>
        <v>26583</v>
      </c>
      <c r="BB38" s="37">
        <v>10935</v>
      </c>
      <c r="BC38" s="37">
        <v>11777</v>
      </c>
      <c r="BD38" s="38">
        <f t="shared" si="11"/>
        <v>22712</v>
      </c>
      <c r="BE38" s="37">
        <f t="shared" si="27"/>
        <v>23682</v>
      </c>
      <c r="BF38" s="37">
        <f t="shared" si="27"/>
        <v>25613</v>
      </c>
      <c r="BG38" s="37">
        <f t="shared" si="28"/>
        <v>49295</v>
      </c>
      <c r="BH38" s="37">
        <f t="shared" si="12"/>
        <v>207628</v>
      </c>
      <c r="BI38" s="37">
        <f t="shared" si="12"/>
        <v>200397</v>
      </c>
      <c r="BJ38" s="37">
        <f t="shared" si="23"/>
        <v>408025</v>
      </c>
      <c r="BK38" s="37">
        <f t="shared" si="24"/>
        <v>212976</v>
      </c>
      <c r="BL38" s="37">
        <f t="shared" si="24"/>
        <v>206302</v>
      </c>
      <c r="BM38" s="37">
        <f t="shared" si="25"/>
        <v>419278</v>
      </c>
    </row>
    <row r="39" spans="1:65" s="58" customFormat="1" ht="18.75" customHeight="1" x14ac:dyDescent="0.25">
      <c r="A39" s="35">
        <v>34</v>
      </c>
      <c r="B39" s="36" t="s">
        <v>45</v>
      </c>
      <c r="C39" s="37"/>
      <c r="D39" s="37"/>
      <c r="E39" s="37">
        <f t="shared" si="0"/>
        <v>0</v>
      </c>
      <c r="F39" s="37"/>
      <c r="G39" s="37"/>
      <c r="H39" s="37">
        <f t="shared" si="1"/>
        <v>0</v>
      </c>
      <c r="I39" s="37"/>
      <c r="J39" s="37"/>
      <c r="K39" s="37">
        <f t="shared" si="2"/>
        <v>0</v>
      </c>
      <c r="L39" s="37"/>
      <c r="M39" s="37"/>
      <c r="N39" s="37">
        <f t="shared" si="3"/>
        <v>0</v>
      </c>
      <c r="O39" s="37"/>
      <c r="P39" s="37"/>
      <c r="Q39" s="37">
        <f t="shared" si="4"/>
        <v>0</v>
      </c>
      <c r="R39" s="37"/>
      <c r="S39" s="37"/>
      <c r="T39" s="37">
        <f t="shared" si="5"/>
        <v>0</v>
      </c>
      <c r="U39" s="37">
        <f t="shared" si="13"/>
        <v>0</v>
      </c>
      <c r="V39" s="37">
        <f t="shared" si="13"/>
        <v>0</v>
      </c>
      <c r="W39" s="37">
        <f t="shared" si="14"/>
        <v>0</v>
      </c>
      <c r="X39" s="37">
        <v>0</v>
      </c>
      <c r="Y39" s="37">
        <v>0</v>
      </c>
      <c r="Z39" s="38">
        <f t="shared" si="6"/>
        <v>0</v>
      </c>
      <c r="AA39" s="37">
        <v>0</v>
      </c>
      <c r="AB39" s="37">
        <v>0</v>
      </c>
      <c r="AC39" s="38">
        <f t="shared" si="7"/>
        <v>0</v>
      </c>
      <c r="AD39" s="37">
        <v>0</v>
      </c>
      <c r="AE39" s="37">
        <v>0</v>
      </c>
      <c r="AF39" s="38">
        <f t="shared" si="8"/>
        <v>0</v>
      </c>
      <c r="AG39" s="37">
        <f t="shared" si="15"/>
        <v>0</v>
      </c>
      <c r="AH39" s="37">
        <f t="shared" si="15"/>
        <v>0</v>
      </c>
      <c r="AI39" s="37">
        <f t="shared" si="16"/>
        <v>0</v>
      </c>
      <c r="AJ39" s="37">
        <f t="shared" si="17"/>
        <v>0</v>
      </c>
      <c r="AK39" s="37">
        <f t="shared" si="17"/>
        <v>0</v>
      </c>
      <c r="AL39" s="37">
        <f t="shared" si="18"/>
        <v>0</v>
      </c>
      <c r="AM39" s="37">
        <v>0</v>
      </c>
      <c r="AN39" s="37">
        <v>0</v>
      </c>
      <c r="AO39" s="38">
        <f t="shared" si="9"/>
        <v>0</v>
      </c>
      <c r="AP39" s="37">
        <v>0</v>
      </c>
      <c r="AQ39" s="37">
        <v>0</v>
      </c>
      <c r="AR39" s="38">
        <f t="shared" si="10"/>
        <v>0</v>
      </c>
      <c r="AS39" s="37">
        <f t="shared" si="19"/>
        <v>0</v>
      </c>
      <c r="AT39" s="37">
        <f t="shared" si="19"/>
        <v>0</v>
      </c>
      <c r="AU39" s="37">
        <f t="shared" si="20"/>
        <v>0</v>
      </c>
      <c r="AV39" s="37">
        <f t="shared" si="21"/>
        <v>0</v>
      </c>
      <c r="AW39" s="37">
        <f t="shared" si="21"/>
        <v>0</v>
      </c>
      <c r="AX39" s="37">
        <f t="shared" si="22"/>
        <v>0</v>
      </c>
      <c r="AY39" s="37">
        <v>0</v>
      </c>
      <c r="AZ39" s="37">
        <v>0</v>
      </c>
      <c r="BA39" s="38">
        <f t="shared" si="26"/>
        <v>0</v>
      </c>
      <c r="BB39" s="37">
        <v>0</v>
      </c>
      <c r="BC39" s="37">
        <v>0</v>
      </c>
      <c r="BD39" s="38">
        <f t="shared" si="11"/>
        <v>0</v>
      </c>
      <c r="BE39" s="37">
        <f t="shared" si="27"/>
        <v>0</v>
      </c>
      <c r="BF39" s="37">
        <f t="shared" si="27"/>
        <v>0</v>
      </c>
      <c r="BG39" s="37">
        <f t="shared" si="28"/>
        <v>0</v>
      </c>
      <c r="BH39" s="37">
        <f t="shared" si="12"/>
        <v>0</v>
      </c>
      <c r="BI39" s="37">
        <f t="shared" si="12"/>
        <v>0</v>
      </c>
      <c r="BJ39" s="37">
        <f t="shared" si="23"/>
        <v>0</v>
      </c>
      <c r="BK39" s="37">
        <f t="shared" si="24"/>
        <v>0</v>
      </c>
      <c r="BL39" s="37">
        <f t="shared" si="24"/>
        <v>0</v>
      </c>
      <c r="BM39" s="37">
        <f t="shared" si="25"/>
        <v>0</v>
      </c>
    </row>
    <row r="40" spans="1:65" s="58" customFormat="1" ht="18.75" customHeight="1" x14ac:dyDescent="0.25">
      <c r="A40" s="35">
        <v>35</v>
      </c>
      <c r="B40" s="36" t="s">
        <v>46</v>
      </c>
      <c r="C40" s="37">
        <v>3824</v>
      </c>
      <c r="D40" s="37">
        <v>3438</v>
      </c>
      <c r="E40" s="37">
        <f t="shared" si="0"/>
        <v>7262</v>
      </c>
      <c r="F40" s="37">
        <v>2117</v>
      </c>
      <c r="G40" s="37">
        <v>2020</v>
      </c>
      <c r="H40" s="37">
        <f t="shared" si="1"/>
        <v>4137</v>
      </c>
      <c r="I40" s="37">
        <v>2033</v>
      </c>
      <c r="J40" s="37">
        <v>2042</v>
      </c>
      <c r="K40" s="37">
        <f t="shared" si="2"/>
        <v>4075</v>
      </c>
      <c r="L40" s="37">
        <v>2195</v>
      </c>
      <c r="M40" s="37">
        <v>2043</v>
      </c>
      <c r="N40" s="37">
        <f t="shared" si="3"/>
        <v>4238</v>
      </c>
      <c r="O40" s="37">
        <v>2174</v>
      </c>
      <c r="P40" s="37">
        <v>2058</v>
      </c>
      <c r="Q40" s="37">
        <f t="shared" si="4"/>
        <v>4232</v>
      </c>
      <c r="R40" s="37">
        <v>2138</v>
      </c>
      <c r="S40" s="37">
        <v>2121</v>
      </c>
      <c r="T40" s="37">
        <f t="shared" si="5"/>
        <v>4259</v>
      </c>
      <c r="U40" s="37">
        <f t="shared" si="13"/>
        <v>10657</v>
      </c>
      <c r="V40" s="37">
        <f t="shared" si="13"/>
        <v>10284</v>
      </c>
      <c r="W40" s="37">
        <f t="shared" si="14"/>
        <v>20941</v>
      </c>
      <c r="X40" s="37">
        <v>2435</v>
      </c>
      <c r="Y40" s="37">
        <v>2305</v>
      </c>
      <c r="Z40" s="38">
        <f t="shared" si="6"/>
        <v>4740</v>
      </c>
      <c r="AA40" s="37">
        <v>2433</v>
      </c>
      <c r="AB40" s="37">
        <v>2249</v>
      </c>
      <c r="AC40" s="38">
        <f t="shared" si="7"/>
        <v>4682</v>
      </c>
      <c r="AD40" s="37">
        <v>2310</v>
      </c>
      <c r="AE40" s="37">
        <v>2182</v>
      </c>
      <c r="AF40" s="38">
        <f t="shared" si="8"/>
        <v>4492</v>
      </c>
      <c r="AG40" s="37">
        <f t="shared" si="15"/>
        <v>7178</v>
      </c>
      <c r="AH40" s="37">
        <f t="shared" si="15"/>
        <v>6736</v>
      </c>
      <c r="AI40" s="37">
        <f t="shared" si="16"/>
        <v>13914</v>
      </c>
      <c r="AJ40" s="37">
        <f t="shared" si="17"/>
        <v>17835</v>
      </c>
      <c r="AK40" s="37">
        <f t="shared" si="17"/>
        <v>17020</v>
      </c>
      <c r="AL40" s="37">
        <f t="shared" si="18"/>
        <v>34855</v>
      </c>
      <c r="AM40" s="37">
        <v>2571</v>
      </c>
      <c r="AN40" s="37">
        <v>2349</v>
      </c>
      <c r="AO40" s="38">
        <f t="shared" si="9"/>
        <v>4920</v>
      </c>
      <c r="AP40" s="37">
        <v>1594</v>
      </c>
      <c r="AQ40" s="37">
        <v>1741</v>
      </c>
      <c r="AR40" s="38">
        <f t="shared" si="10"/>
        <v>3335</v>
      </c>
      <c r="AS40" s="37">
        <f t="shared" si="19"/>
        <v>4165</v>
      </c>
      <c r="AT40" s="37">
        <f t="shared" si="19"/>
        <v>4090</v>
      </c>
      <c r="AU40" s="37">
        <f t="shared" si="20"/>
        <v>8255</v>
      </c>
      <c r="AV40" s="37">
        <f t="shared" si="21"/>
        <v>22000</v>
      </c>
      <c r="AW40" s="37">
        <f t="shared" si="21"/>
        <v>21110</v>
      </c>
      <c r="AX40" s="37">
        <f t="shared" si="22"/>
        <v>43110</v>
      </c>
      <c r="AY40" s="37">
        <v>1061</v>
      </c>
      <c r="AZ40" s="37">
        <v>1279</v>
      </c>
      <c r="BA40" s="38">
        <f t="shared" si="26"/>
        <v>2340</v>
      </c>
      <c r="BB40" s="37">
        <v>888</v>
      </c>
      <c r="BC40" s="37">
        <v>1094</v>
      </c>
      <c r="BD40" s="38">
        <f t="shared" si="11"/>
        <v>1982</v>
      </c>
      <c r="BE40" s="37">
        <f t="shared" si="27"/>
        <v>1949</v>
      </c>
      <c r="BF40" s="37">
        <f t="shared" si="27"/>
        <v>2373</v>
      </c>
      <c r="BG40" s="37">
        <f t="shared" si="28"/>
        <v>4322</v>
      </c>
      <c r="BH40" s="37">
        <f t="shared" si="12"/>
        <v>23949</v>
      </c>
      <c r="BI40" s="37">
        <f t="shared" si="12"/>
        <v>23483</v>
      </c>
      <c r="BJ40" s="37">
        <f t="shared" si="23"/>
        <v>47432</v>
      </c>
      <c r="BK40" s="37">
        <f t="shared" si="24"/>
        <v>27773</v>
      </c>
      <c r="BL40" s="37">
        <f t="shared" si="24"/>
        <v>26921</v>
      </c>
      <c r="BM40" s="37">
        <f t="shared" si="25"/>
        <v>54694</v>
      </c>
    </row>
    <row r="41" spans="1:65" s="117" customFormat="1" ht="18" customHeight="1" x14ac:dyDescent="0.25">
      <c r="A41" s="242" t="s">
        <v>47</v>
      </c>
      <c r="B41" s="242"/>
      <c r="C41" s="123">
        <f>SUM(C6:C40)</f>
        <v>485898</v>
      </c>
      <c r="D41" s="123">
        <f>SUM(D6:D40)</f>
        <v>412586</v>
      </c>
      <c r="E41" s="123">
        <f t="shared" ref="E41:BM41" si="44">SUM(E6:E40)</f>
        <v>898484</v>
      </c>
      <c r="F41" s="123">
        <f t="shared" si="44"/>
        <v>3166152</v>
      </c>
      <c r="G41" s="123">
        <f t="shared" si="44"/>
        <v>2896334</v>
      </c>
      <c r="H41" s="124">
        <f t="shared" si="44"/>
        <v>6062486</v>
      </c>
      <c r="I41" s="124">
        <f t="shared" si="44"/>
        <v>2909416</v>
      </c>
      <c r="J41" s="124">
        <f t="shared" si="44"/>
        <v>2668585</v>
      </c>
      <c r="K41" s="124">
        <f t="shared" si="44"/>
        <v>5578001</v>
      </c>
      <c r="L41" s="124">
        <f t="shared" si="44"/>
        <v>2789253</v>
      </c>
      <c r="M41" s="124">
        <f t="shared" si="44"/>
        <v>2570877</v>
      </c>
      <c r="N41" s="124">
        <f t="shared" si="44"/>
        <v>5360130</v>
      </c>
      <c r="O41" s="124">
        <f t="shared" si="44"/>
        <v>2652149</v>
      </c>
      <c r="P41" s="124">
        <f t="shared" si="44"/>
        <v>2442282</v>
      </c>
      <c r="Q41" s="124">
        <f t="shared" si="44"/>
        <v>5094431</v>
      </c>
      <c r="R41" s="124">
        <f t="shared" si="44"/>
        <v>2515798</v>
      </c>
      <c r="S41" s="124">
        <f t="shared" si="44"/>
        <v>2318406</v>
      </c>
      <c r="T41" s="124">
        <f t="shared" si="44"/>
        <v>4834204</v>
      </c>
      <c r="U41" s="124">
        <f t="shared" si="44"/>
        <v>14032768</v>
      </c>
      <c r="V41" s="124">
        <f t="shared" si="44"/>
        <v>12896484</v>
      </c>
      <c r="W41" s="123">
        <f t="shared" si="44"/>
        <v>26929252</v>
      </c>
      <c r="X41" s="124">
        <f t="shared" si="44"/>
        <v>2132664</v>
      </c>
      <c r="Y41" s="124">
        <f t="shared" si="44"/>
        <v>1912232</v>
      </c>
      <c r="Z41" s="124">
        <f t="shared" si="44"/>
        <v>4044896</v>
      </c>
      <c r="AA41" s="124">
        <f t="shared" si="44"/>
        <v>1972896</v>
      </c>
      <c r="AB41" s="124">
        <f t="shared" si="44"/>
        <v>1764924</v>
      </c>
      <c r="AC41" s="123">
        <f t="shared" si="44"/>
        <v>3737820</v>
      </c>
      <c r="AD41" s="123">
        <f t="shared" si="44"/>
        <v>1870588</v>
      </c>
      <c r="AE41" s="123">
        <f t="shared" si="44"/>
        <v>1641893</v>
      </c>
      <c r="AF41" s="124">
        <f t="shared" si="44"/>
        <v>3512481</v>
      </c>
      <c r="AG41" s="123">
        <f t="shared" si="44"/>
        <v>5976148</v>
      </c>
      <c r="AH41" s="123">
        <f t="shared" si="44"/>
        <v>5319049</v>
      </c>
      <c r="AI41" s="123">
        <f t="shared" si="44"/>
        <v>11295197</v>
      </c>
      <c r="AJ41" s="125">
        <f t="shared" si="44"/>
        <v>20008916</v>
      </c>
      <c r="AK41" s="125">
        <f t="shared" si="44"/>
        <v>18215533</v>
      </c>
      <c r="AL41" s="125">
        <f t="shared" si="44"/>
        <v>38224449</v>
      </c>
      <c r="AM41" s="123">
        <f t="shared" si="44"/>
        <v>1671721</v>
      </c>
      <c r="AN41" s="123">
        <f t="shared" si="44"/>
        <v>1368733</v>
      </c>
      <c r="AO41" s="124">
        <f t="shared" si="44"/>
        <v>3040454</v>
      </c>
      <c r="AP41" s="124">
        <f t="shared" si="44"/>
        <v>1472168</v>
      </c>
      <c r="AQ41" s="124">
        <f t="shared" si="44"/>
        <v>1183626</v>
      </c>
      <c r="AR41" s="124">
        <f t="shared" si="44"/>
        <v>2655794</v>
      </c>
      <c r="AS41" s="124">
        <f t="shared" si="44"/>
        <v>3143889</v>
      </c>
      <c r="AT41" s="124">
        <f t="shared" si="44"/>
        <v>2552359</v>
      </c>
      <c r="AU41" s="124">
        <f t="shared" si="44"/>
        <v>5696248</v>
      </c>
      <c r="AV41" s="124">
        <f t="shared" si="44"/>
        <v>23152805</v>
      </c>
      <c r="AW41" s="124">
        <f t="shared" si="44"/>
        <v>20767892</v>
      </c>
      <c r="AX41" s="124">
        <f t="shared" si="44"/>
        <v>43920697</v>
      </c>
      <c r="AY41" s="124">
        <f t="shared" si="44"/>
        <v>889326</v>
      </c>
      <c r="AZ41" s="124">
        <f t="shared" si="44"/>
        <v>694862</v>
      </c>
      <c r="BA41" s="124">
        <f t="shared" si="44"/>
        <v>1584188</v>
      </c>
      <c r="BB41" s="124">
        <f t="shared" si="44"/>
        <v>794646</v>
      </c>
      <c r="BC41" s="124">
        <f t="shared" si="44"/>
        <v>623707</v>
      </c>
      <c r="BD41" s="124">
        <f t="shared" si="44"/>
        <v>1418353</v>
      </c>
      <c r="BE41" s="124">
        <f t="shared" si="44"/>
        <v>1683972</v>
      </c>
      <c r="BF41" s="124">
        <f t="shared" si="44"/>
        <v>1318569</v>
      </c>
      <c r="BG41" s="124">
        <f t="shared" si="44"/>
        <v>3002541</v>
      </c>
      <c r="BH41" s="124">
        <f t="shared" si="44"/>
        <v>24836777</v>
      </c>
      <c r="BI41" s="124">
        <f t="shared" si="44"/>
        <v>22086461</v>
      </c>
      <c r="BJ41" s="124">
        <f t="shared" si="44"/>
        <v>46923238</v>
      </c>
      <c r="BK41" s="124">
        <f t="shared" si="44"/>
        <v>25322675</v>
      </c>
      <c r="BL41" s="124">
        <f t="shared" si="44"/>
        <v>22499047</v>
      </c>
      <c r="BM41" s="124">
        <f t="shared" si="44"/>
        <v>47821722</v>
      </c>
    </row>
    <row r="42" spans="1:65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  <c r="AA42" s="43"/>
      <c r="AB42" s="43"/>
      <c r="AC42" s="44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  <c r="AS42" s="43"/>
      <c r="AT42" s="43"/>
      <c r="AU42" s="44"/>
      <c r="AV42" s="43"/>
      <c r="AW42" s="43"/>
      <c r="AX42" s="44"/>
      <c r="AY42" s="43"/>
      <c r="AZ42" s="43"/>
      <c r="BA42" s="45"/>
      <c r="BB42" s="46"/>
      <c r="BC42" s="46"/>
      <c r="BD42" s="45"/>
      <c r="BE42" s="46"/>
      <c r="BF42" s="46"/>
      <c r="BG42" s="45"/>
      <c r="BH42" s="46"/>
      <c r="BI42" s="46"/>
      <c r="BJ42" s="45"/>
      <c r="BK42" s="46"/>
      <c r="BL42" s="46"/>
      <c r="BM42" s="45"/>
    </row>
    <row r="43" spans="1:65" x14ac:dyDescent="0.25">
      <c r="V43" s="65"/>
      <c r="AE43" s="63"/>
      <c r="AS43" s="65"/>
      <c r="AT43" s="65"/>
      <c r="AU43" s="65"/>
      <c r="AV43" s="65"/>
      <c r="AW43" s="65"/>
      <c r="AX43" s="65"/>
      <c r="BE43" s="65"/>
      <c r="BF43" s="65"/>
      <c r="BG43" s="65"/>
    </row>
    <row r="44" spans="1:65" x14ac:dyDescent="0.25">
      <c r="BH44" s="68"/>
      <c r="BI44" s="68"/>
      <c r="BJ44" s="68"/>
    </row>
    <row r="45" spans="1:65" x14ac:dyDescent="0.25">
      <c r="BH45" s="68"/>
      <c r="BI45" s="68"/>
      <c r="BJ45" s="68"/>
    </row>
    <row r="46" spans="1:65" x14ac:dyDescent="0.25">
      <c r="BH46" s="65"/>
      <c r="BI46" s="65"/>
      <c r="BJ46" s="65"/>
    </row>
    <row r="52" s="69" customFormat="1" x14ac:dyDescent="0.25"/>
  </sheetData>
  <mergeCells count="24">
    <mergeCell ref="AS3:AU3"/>
    <mergeCell ref="AV3:AX3"/>
    <mergeCell ref="O3:Q3"/>
    <mergeCell ref="R3:T3"/>
    <mergeCell ref="U3:W3"/>
    <mergeCell ref="X3:Z3"/>
    <mergeCell ref="AA3:AC3"/>
    <mergeCell ref="AD3:AF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Y3:BA3"/>
    <mergeCell ref="BB3:BD3"/>
    <mergeCell ref="BE3:BG3"/>
    <mergeCell ref="BH3:BJ3"/>
    <mergeCell ref="BK3:BM3"/>
  </mergeCells>
  <printOptions horizontalCentered="1"/>
  <pageMargins left="0.2" right="0.22" top="0.32" bottom="0.59" header="0.2" footer="0.33"/>
  <pageSetup paperSize="9" scale="98" firstPageNumber="17" orientation="portrait" useFirstPageNumber="1" r:id="rId1"/>
  <headerFooter alignWithMargins="0">
    <oddFooter>&amp;LSTATISTICS OF SCHOOL EDUCATION 2010-11&amp;R&amp;P</oddFooter>
  </headerFooter>
  <colBreaks count="4" manualBreakCount="4">
    <brk id="44" max="40" man="1"/>
    <brk id="50" max="40" man="1"/>
    <brk id="56" max="40" man="1"/>
    <brk id="62" max="39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48"/>
  <sheetViews>
    <sheetView view="pageBreakPreview" topLeftCell="L22" zoomScaleSheetLayoutView="100" workbookViewId="0">
      <selection activeCell="C10" sqref="C10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26" s="51" customFormat="1" ht="24.75" customHeight="1" x14ac:dyDescent="0.25">
      <c r="A1" s="49"/>
      <c r="B1" s="50" t="s">
        <v>104</v>
      </c>
      <c r="C1" s="33" t="s">
        <v>105</v>
      </c>
      <c r="D1" s="33"/>
      <c r="E1" s="33"/>
      <c r="F1" s="33"/>
      <c r="G1" s="33"/>
      <c r="H1" s="33"/>
      <c r="I1" s="33" t="str">
        <f>C1</f>
        <v>GROSS ENROLMENT RATIO (GER)</v>
      </c>
      <c r="J1" s="33"/>
      <c r="K1" s="33"/>
      <c r="L1" s="33"/>
      <c r="M1" s="33"/>
      <c r="N1" s="33"/>
      <c r="O1" s="33" t="str">
        <f>I1</f>
        <v>GROSS ENROLMENT RATIO (GER)</v>
      </c>
      <c r="P1" s="33"/>
      <c r="Q1" s="33"/>
      <c r="R1" s="33"/>
      <c r="S1" s="33"/>
      <c r="T1" s="33"/>
      <c r="U1" s="33" t="str">
        <f>O1</f>
        <v>GROSS ENROLMENT RATIO (GER)</v>
      </c>
      <c r="V1" s="33"/>
      <c r="W1" s="33"/>
      <c r="X1" s="33"/>
      <c r="Y1" s="33"/>
      <c r="Z1" s="33"/>
    </row>
    <row r="2" spans="1:26" ht="15.75" customHeight="1" x14ac:dyDescent="0.25">
      <c r="A2" s="34"/>
      <c r="B2" s="34"/>
      <c r="C2" s="74" t="s">
        <v>101</v>
      </c>
      <c r="D2" s="52"/>
      <c r="E2" s="52"/>
      <c r="F2" s="52"/>
      <c r="G2" s="52"/>
      <c r="H2" s="52"/>
      <c r="I2" s="52" t="str">
        <f>C2</f>
        <v>All Categories</v>
      </c>
      <c r="J2" s="52"/>
      <c r="K2" s="52"/>
      <c r="L2" s="52"/>
      <c r="M2" s="52"/>
      <c r="N2" s="52"/>
      <c r="O2" s="52" t="str">
        <f>I2</f>
        <v>All Categories</v>
      </c>
      <c r="P2" s="52"/>
      <c r="Q2" s="52"/>
      <c r="R2" s="52"/>
      <c r="S2" s="52"/>
      <c r="T2" s="52"/>
      <c r="U2" s="52" t="str">
        <f>O2</f>
        <v>All Categories</v>
      </c>
      <c r="V2" s="52"/>
      <c r="W2" s="52"/>
      <c r="X2" s="52"/>
      <c r="Y2" s="52"/>
      <c r="Z2" s="52"/>
    </row>
    <row r="3" spans="1:26" s="53" customFormat="1" ht="32.25" customHeight="1" x14ac:dyDescent="0.25">
      <c r="A3" s="239" t="s">
        <v>70</v>
      </c>
      <c r="B3" s="239" t="s">
        <v>68</v>
      </c>
      <c r="C3" s="239" t="s">
        <v>113</v>
      </c>
      <c r="D3" s="241"/>
      <c r="E3" s="241"/>
      <c r="F3" s="239" t="s">
        <v>114</v>
      </c>
      <c r="G3" s="241"/>
      <c r="H3" s="241"/>
      <c r="I3" s="239" t="s">
        <v>115</v>
      </c>
      <c r="J3" s="241"/>
      <c r="K3" s="241"/>
      <c r="L3" s="254" t="s">
        <v>116</v>
      </c>
      <c r="M3" s="255"/>
      <c r="N3" s="256"/>
      <c r="O3" s="254" t="s">
        <v>117</v>
      </c>
      <c r="P3" s="255"/>
      <c r="Q3" s="256"/>
      <c r="R3" s="254" t="s">
        <v>118</v>
      </c>
      <c r="S3" s="255"/>
      <c r="T3" s="256"/>
      <c r="U3" s="254" t="s">
        <v>119</v>
      </c>
      <c r="V3" s="257"/>
      <c r="W3" s="258"/>
      <c r="X3" s="254" t="s">
        <v>120</v>
      </c>
      <c r="Y3" s="255"/>
      <c r="Z3" s="256"/>
    </row>
    <row r="4" spans="1:26" s="53" customFormat="1" ht="20.25" customHeight="1" x14ac:dyDescent="0.25">
      <c r="A4" s="239"/>
      <c r="B4" s="239"/>
      <c r="C4" s="75" t="s">
        <v>13</v>
      </c>
      <c r="D4" s="75" t="s">
        <v>14</v>
      </c>
      <c r="E4" s="75" t="s">
        <v>15</v>
      </c>
      <c r="F4" s="75" t="s">
        <v>13</v>
      </c>
      <c r="G4" s="75" t="s">
        <v>14</v>
      </c>
      <c r="H4" s="75" t="s">
        <v>15</v>
      </c>
      <c r="I4" s="75" t="s">
        <v>13</v>
      </c>
      <c r="J4" s="75" t="s">
        <v>14</v>
      </c>
      <c r="K4" s="75" t="s">
        <v>15</v>
      </c>
      <c r="L4" s="75" t="s">
        <v>13</v>
      </c>
      <c r="M4" s="75" t="s">
        <v>14</v>
      </c>
      <c r="N4" s="75" t="s">
        <v>15</v>
      </c>
      <c r="O4" s="75" t="s">
        <v>13</v>
      </c>
      <c r="P4" s="75" t="s">
        <v>14</v>
      </c>
      <c r="Q4" s="75" t="s">
        <v>15</v>
      </c>
      <c r="R4" s="75" t="s">
        <v>13</v>
      </c>
      <c r="S4" s="75" t="s">
        <v>14</v>
      </c>
      <c r="T4" s="75" t="s">
        <v>15</v>
      </c>
      <c r="U4" s="75" t="s">
        <v>13</v>
      </c>
      <c r="V4" s="75" t="s">
        <v>14</v>
      </c>
      <c r="W4" s="75" t="s">
        <v>15</v>
      </c>
      <c r="X4" s="75" t="s">
        <v>13</v>
      </c>
      <c r="Y4" s="75" t="s">
        <v>14</v>
      </c>
      <c r="Z4" s="75" t="s">
        <v>15</v>
      </c>
    </row>
    <row r="5" spans="1:26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</row>
    <row r="6" spans="1:26" s="58" customFormat="1" ht="18.75" customHeight="1" x14ac:dyDescent="0.25">
      <c r="A6" s="35">
        <v>1</v>
      </c>
      <c r="B6" s="36" t="s">
        <v>16</v>
      </c>
      <c r="C6" s="72">
        <f>GERAll!C3/'[1]GER-RT'!C6</f>
        <v>1.0169109819263638</v>
      </c>
      <c r="D6" s="72">
        <f>GERAll!D3/'[1]GER-RT'!D6</f>
        <v>1.0110652902946067</v>
      </c>
      <c r="E6" s="72">
        <f>GERAll!E3/'[1]GER-RT'!E6</f>
        <v>1.0140367760304501</v>
      </c>
      <c r="F6" s="72">
        <f>GERAll!F3/'[1]GER-RT'!F6</f>
        <v>1.0302363106652848</v>
      </c>
      <c r="G6" s="72">
        <f>GERAll!G3/'[1]GER-RT'!G6</f>
        <v>1.0328595401298364</v>
      </c>
      <c r="H6" s="72">
        <f>GERAll!H3/'[1]GER-RT'!H6</f>
        <v>1.031519382688602</v>
      </c>
      <c r="I6" s="72" t="e">
        <f>GERAll!#REF!/'[1]GER-RT'!I6</f>
        <v>#REF!</v>
      </c>
      <c r="J6" s="72" t="e">
        <f>GERAll!#REF!/'[1]GER-RT'!J6</f>
        <v>#REF!</v>
      </c>
      <c r="K6" s="72" t="e">
        <f>GERAll!#REF!/'[1]GER-RT'!K6</f>
        <v>#REF!</v>
      </c>
      <c r="L6" s="72">
        <f>GERAll!I3/'[1]GER-RT'!L6</f>
        <v>0.99349176935580752</v>
      </c>
      <c r="M6" s="72">
        <f>GERAll!J3/'[1]GER-RT'!M6</f>
        <v>1.0054344997035223</v>
      </c>
      <c r="N6" s="72">
        <f>GERAll!K3/'[1]GER-RT'!N6</f>
        <v>0.99932275494014089</v>
      </c>
      <c r="O6" s="72" t="e">
        <f>GERAll!#REF!/'[1]GER-RT'!O6</f>
        <v>#REF!</v>
      </c>
      <c r="P6" s="72" t="e">
        <f>GERAll!#REF!/'[1]GER-RT'!P6</f>
        <v>#REF!</v>
      </c>
      <c r="Q6" s="72" t="e">
        <f>GERAll!#REF!/'[1]GER-RT'!Q6</f>
        <v>#REF!</v>
      </c>
      <c r="R6" s="72">
        <f>GERAll!L3/'[1]GER-RT'!R6</f>
        <v>1.054874569064215</v>
      </c>
      <c r="S6" s="72">
        <f>GERAll!M3/'[1]GER-RT'!S6</f>
        <v>1.1120430378251722</v>
      </c>
      <c r="T6" s="72">
        <f>GERAll!N3/'[1]GER-RT'!T6</f>
        <v>1.0803430967866283</v>
      </c>
      <c r="U6" s="72" t="e">
        <f>GERAll!#REF!/'[1]GER-RT'!U6</f>
        <v>#REF!</v>
      </c>
      <c r="V6" s="72" t="e">
        <f>GERAll!#REF!/'[1]GER-RT'!V6</f>
        <v>#REF!</v>
      </c>
      <c r="W6" s="72" t="e">
        <f>GERAll!#REF!/'[1]GER-RT'!W6</f>
        <v>#REF!</v>
      </c>
      <c r="X6" s="72">
        <f>GERAll!O3/'[1]GER-RT'!X6</f>
        <v>1.0205795182121185</v>
      </c>
      <c r="Y6" s="72">
        <f>GERAll!P3/'[1]GER-RT'!Y6</f>
        <v>1.024190824283125</v>
      </c>
      <c r="Z6" s="72">
        <f>GERAll!Q3/'[1]GER-RT'!Z6</f>
        <v>1.0223296829430399</v>
      </c>
    </row>
    <row r="7" spans="1:26" s="58" customFormat="1" ht="18.75" customHeight="1" x14ac:dyDescent="0.25">
      <c r="A7" s="35">
        <v>2</v>
      </c>
      <c r="B7" s="36" t="s">
        <v>17</v>
      </c>
      <c r="C7" s="72">
        <f>GERAll!C4/'[1]GER-RT'!C7</f>
        <v>1.0854235848240905</v>
      </c>
      <c r="D7" s="72">
        <f>GERAll!D4/'[1]GER-RT'!D7</f>
        <v>1.08261001004888</v>
      </c>
      <c r="E7" s="72">
        <f>GERAll!E4/'[1]GER-RT'!E7</f>
        <v>1.0840485803033726</v>
      </c>
      <c r="F7" s="72">
        <f>GERAll!F4/'[1]GER-RT'!F7</f>
        <v>1.0222041728077922</v>
      </c>
      <c r="G7" s="72">
        <f>GERAll!G4/'[1]GER-RT'!G7</f>
        <v>1.0661488520281215</v>
      </c>
      <c r="H7" s="72">
        <f>GERAll!H4/'[1]GER-RT'!H7</f>
        <v>1.0429198895057208</v>
      </c>
      <c r="I7" s="72" t="e">
        <f>GERAll!#REF!/'[1]GER-RT'!I7</f>
        <v>#REF!</v>
      </c>
      <c r="J7" s="72" t="e">
        <f>GERAll!#REF!/'[1]GER-RT'!J7</f>
        <v>#REF!</v>
      </c>
      <c r="K7" s="72" t="e">
        <f>GERAll!#REF!/'[1]GER-RT'!K7</f>
        <v>#REF!</v>
      </c>
      <c r="L7" s="72">
        <f>GERAll!I4/'[1]GER-RT'!L7</f>
        <v>1.059043276388034</v>
      </c>
      <c r="M7" s="72">
        <f>GERAll!J4/'[1]GER-RT'!M7</f>
        <v>1.0620584826291573</v>
      </c>
      <c r="N7" s="72">
        <f>GERAll!K4/'[1]GER-RT'!N7</f>
        <v>1.0603440020075294</v>
      </c>
      <c r="O7" s="72" t="e">
        <f>GERAll!#REF!/'[1]GER-RT'!O7</f>
        <v>#REF!</v>
      </c>
      <c r="P7" s="72" t="e">
        <f>GERAll!#REF!/'[1]GER-RT'!P7</f>
        <v>#REF!</v>
      </c>
      <c r="Q7" s="72" t="e">
        <f>GERAll!#REF!/'[1]GER-RT'!Q7</f>
        <v>#REF!</v>
      </c>
      <c r="R7" s="72">
        <f>GERAll!L4/'[1]GER-RT'!R7</f>
        <v>1.1052001082653706</v>
      </c>
      <c r="S7" s="72">
        <f>GERAll!M4/'[1]GER-RT'!S7</f>
        <v>1.1028714053617688</v>
      </c>
      <c r="T7" s="72">
        <f>GERAll!N4/'[1]GER-RT'!T7</f>
        <v>1.1040625882518826</v>
      </c>
      <c r="U7" s="72" t="e">
        <f>GERAll!#REF!/'[1]GER-RT'!U7</f>
        <v>#REF!</v>
      </c>
      <c r="V7" s="72" t="e">
        <f>GERAll!#REF!/'[1]GER-RT'!V7</f>
        <v>#REF!</v>
      </c>
      <c r="W7" s="72" t="e">
        <f>GERAll!#REF!/'[1]GER-RT'!W7</f>
        <v>#REF!</v>
      </c>
      <c r="X7" s="72">
        <f>GERAll!O4/'[1]GER-RT'!X7</f>
        <v>1.0615903230874857</v>
      </c>
      <c r="Y7" s="72">
        <f>GERAll!P4/'[1]GER-RT'!Y7</f>
        <v>1.0693724318289306</v>
      </c>
      <c r="Z7" s="72">
        <f>GERAll!Q4/'[1]GER-RT'!Z7</f>
        <v>1.0652613263375528</v>
      </c>
    </row>
    <row r="8" spans="1:26" s="58" customFormat="1" ht="18.75" customHeight="1" x14ac:dyDescent="0.25">
      <c r="A8" s="35">
        <v>3</v>
      </c>
      <c r="B8" s="36" t="s">
        <v>49</v>
      </c>
      <c r="C8" s="72">
        <f>GERAll!C5/'[1]GER-RT'!C8</f>
        <v>1.0154435461288991</v>
      </c>
      <c r="D8" s="72">
        <f>GERAll!D5/'[1]GER-RT'!D8</f>
        <v>1.0151398219406647</v>
      </c>
      <c r="E8" s="72">
        <f>GERAll!E5/'[1]GER-RT'!E8</f>
        <v>1.0152938226780066</v>
      </c>
      <c r="F8" s="72">
        <f>GERAll!F5/'[1]GER-RT'!F8</f>
        <v>0.99774502224889783</v>
      </c>
      <c r="G8" s="72">
        <f>GERAll!G5/'[1]GER-RT'!G8</f>
        <v>0.97693071027472766</v>
      </c>
      <c r="H8" s="72">
        <f>GERAll!H5/'[1]GER-RT'!H8</f>
        <v>0.98728918729237092</v>
      </c>
      <c r="I8" s="72" t="e">
        <f>GERAll!#REF!/'[1]GER-RT'!I8</f>
        <v>#REF!</v>
      </c>
      <c r="J8" s="72" t="e">
        <f>GERAll!#REF!/'[1]GER-RT'!J8</f>
        <v>#REF!</v>
      </c>
      <c r="K8" s="72" t="e">
        <f>GERAll!#REF!/'[1]GER-RT'!K8</f>
        <v>#REF!</v>
      </c>
      <c r="L8" s="72">
        <f>GERAll!I5/'[1]GER-RT'!L8</f>
        <v>1.0015113583626478</v>
      </c>
      <c r="M8" s="72">
        <f>GERAll!J5/'[1]GER-RT'!M8</f>
        <v>1.0023341668180998</v>
      </c>
      <c r="N8" s="72">
        <f>GERAll!K5/'[1]GER-RT'!N8</f>
        <v>1.0017653080896887</v>
      </c>
      <c r="O8" s="72" t="e">
        <f>GERAll!#REF!/'[1]GER-RT'!O8</f>
        <v>#REF!</v>
      </c>
      <c r="P8" s="72" t="e">
        <f>GERAll!#REF!/'[1]GER-RT'!P8</f>
        <v>#REF!</v>
      </c>
      <c r="Q8" s="72" t="e">
        <f>GERAll!#REF!/'[1]GER-RT'!Q8</f>
        <v>#REF!</v>
      </c>
      <c r="R8" s="72">
        <f>GERAll!L5/'[1]GER-RT'!R8</f>
        <v>1.3371571541096825</v>
      </c>
      <c r="S8" s="72">
        <f>GERAll!M5/'[1]GER-RT'!S8</f>
        <v>1.1546484283215079</v>
      </c>
      <c r="T8" s="72">
        <f>GERAll!N5/'[1]GER-RT'!T8</f>
        <v>1.2513725304978747</v>
      </c>
      <c r="U8" s="72" t="e">
        <f>GERAll!#REF!/'[1]GER-RT'!U8</f>
        <v>#REF!</v>
      </c>
      <c r="V8" s="72" t="e">
        <f>GERAll!#REF!/'[1]GER-RT'!V8</f>
        <v>#REF!</v>
      </c>
      <c r="W8" s="72" t="e">
        <f>GERAll!#REF!/'[1]GER-RT'!W8</f>
        <v>#REF!</v>
      </c>
      <c r="X8" s="72">
        <f>GERAll!O5/'[1]GER-RT'!X8</f>
        <v>1.0170481679345607</v>
      </c>
      <c r="Y8" s="72">
        <f>GERAll!P5/'[1]GER-RT'!Y8</f>
        <v>1.0030030434432606</v>
      </c>
      <c r="Z8" s="72">
        <f>GERAll!Q5/'[1]GER-RT'!Z8</f>
        <v>1.0100985966502118</v>
      </c>
    </row>
    <row r="9" spans="1:26" s="58" customFormat="1" ht="18.75" customHeight="1" x14ac:dyDescent="0.25">
      <c r="A9" s="35">
        <v>4</v>
      </c>
      <c r="B9" s="36" t="s">
        <v>18</v>
      </c>
      <c r="C9" s="72">
        <f>GERAll!C6/'[1]GER-RT'!C9</f>
        <v>1.0446988062059039</v>
      </c>
      <c r="D9" s="72">
        <f>GERAll!D6/'[1]GER-RT'!D9</f>
        <v>1.1322870078801457</v>
      </c>
      <c r="E9" s="72">
        <f>GERAll!E6/'[1]GER-RT'!E9</f>
        <v>1.0836416492879783</v>
      </c>
      <c r="F9" s="72">
        <f>GERAll!F6/'[1]GER-RT'!F9</f>
        <v>1.1248133751000906</v>
      </c>
      <c r="G9" s="72">
        <f>GERAll!G6/'[1]GER-RT'!G9</f>
        <v>1.2163714022841026</v>
      </c>
      <c r="H9" s="72">
        <f>GERAll!H6/'[1]GER-RT'!H9</f>
        <v>1.1641441220267801</v>
      </c>
      <c r="I9" s="72" t="e">
        <f>GERAll!#REF!/'[1]GER-RT'!I9</f>
        <v>#REF!</v>
      </c>
      <c r="J9" s="72" t="e">
        <f>GERAll!#REF!/'[1]GER-RT'!J9</f>
        <v>#REF!</v>
      </c>
      <c r="K9" s="72" t="e">
        <f>GERAll!#REF!/'[1]GER-RT'!K9</f>
        <v>#REF!</v>
      </c>
      <c r="L9" s="72">
        <f>GERAll!I6/'[1]GER-RT'!L9</f>
        <v>1.159197088164347</v>
      </c>
      <c r="M9" s="72">
        <f>GERAll!J6/'[1]GER-RT'!M9</f>
        <v>1.2315615282431813</v>
      </c>
      <c r="N9" s="72">
        <f>GERAll!K6/'[1]GER-RT'!N9</f>
        <v>1.1880479566589923</v>
      </c>
      <c r="O9" s="72" t="e">
        <f>GERAll!#REF!/'[1]GER-RT'!O9</f>
        <v>#REF!</v>
      </c>
      <c r="P9" s="72" t="e">
        <f>GERAll!#REF!/'[1]GER-RT'!P9</f>
        <v>#REF!</v>
      </c>
      <c r="Q9" s="72" t="e">
        <f>GERAll!#REF!/'[1]GER-RT'!Q9</f>
        <v>#REF!</v>
      </c>
      <c r="R9" s="72">
        <f>GERAll!L6/'[1]GER-RT'!R9</f>
        <v>1.3862382363173622</v>
      </c>
      <c r="S9" s="72">
        <f>GERAll!M6/'[1]GER-RT'!S9</f>
        <v>1.3477909425592773</v>
      </c>
      <c r="T9" s="72">
        <f>GERAll!N6/'[1]GER-RT'!T9</f>
        <v>1.3696143670402181</v>
      </c>
      <c r="U9" s="72" t="e">
        <f>GERAll!#REF!/'[1]GER-RT'!U9</f>
        <v>#REF!</v>
      </c>
      <c r="V9" s="72" t="e">
        <f>GERAll!#REF!/'[1]GER-RT'!V9</f>
        <v>#REF!</v>
      </c>
      <c r="W9" s="72" t="e">
        <f>GERAll!#REF!/'[1]GER-RT'!W9</f>
        <v>#REF!</v>
      </c>
      <c r="X9" s="72">
        <f>GERAll!O6/'[1]GER-RT'!X9</f>
        <v>1.077181782117155</v>
      </c>
      <c r="Y9" s="72">
        <f>GERAll!P6/'[1]GER-RT'!Y9</f>
        <v>1.1497747326025096</v>
      </c>
      <c r="Z9" s="72">
        <f>GERAll!Q6/'[1]GER-RT'!Z9</f>
        <v>1.1088359970494865</v>
      </c>
    </row>
    <row r="10" spans="1:26" s="58" customFormat="1" ht="18.75" customHeight="1" x14ac:dyDescent="0.25">
      <c r="A10" s="35">
        <v>5</v>
      </c>
      <c r="B10" s="40" t="s">
        <v>19</v>
      </c>
      <c r="C10" s="72">
        <f>GERAll!C7/'[1]GER-RT'!C10</f>
        <v>0.99389774288595523</v>
      </c>
      <c r="D10" s="72">
        <f>GERAll!D7/'[1]GER-RT'!D10</f>
        <v>0.99560273208011496</v>
      </c>
      <c r="E10" s="72">
        <f>GERAll!E7/'[1]GER-RT'!E10</f>
        <v>0.99475369777143452</v>
      </c>
      <c r="F10" s="72">
        <f>GERAll!F7/'[1]GER-RT'!F10</f>
        <v>1.0343604989720088</v>
      </c>
      <c r="G10" s="72">
        <f>GERAll!G7/'[1]GER-RT'!G10</f>
        <v>1.0448142020691875</v>
      </c>
      <c r="H10" s="72">
        <f>GERAll!H7/'[1]GER-RT'!H10</f>
        <v>1.0393189932146818</v>
      </c>
      <c r="I10" s="72" t="e">
        <f>GERAll!#REF!/'[1]GER-RT'!I10</f>
        <v>#REF!</v>
      </c>
      <c r="J10" s="72" t="e">
        <f>GERAll!#REF!/'[1]GER-RT'!J10</f>
        <v>#REF!</v>
      </c>
      <c r="K10" s="72" t="e">
        <f>GERAll!#REF!/'[1]GER-RT'!K10</f>
        <v>#REF!</v>
      </c>
      <c r="L10" s="72">
        <f>GERAll!I7/'[1]GER-RT'!L10</f>
        <v>1.145170459145562</v>
      </c>
      <c r="M10" s="72">
        <f>GERAll!J7/'[1]GER-RT'!M10</f>
        <v>1.2456206467766613</v>
      </c>
      <c r="N10" s="72">
        <f>GERAll!K7/'[1]GER-RT'!N10</f>
        <v>1.1905480667142436</v>
      </c>
      <c r="O10" s="72" t="e">
        <f>GERAll!#REF!/'[1]GER-RT'!O10</f>
        <v>#REF!</v>
      </c>
      <c r="P10" s="72" t="e">
        <f>GERAll!#REF!/'[1]GER-RT'!P10</f>
        <v>#REF!</v>
      </c>
      <c r="Q10" s="72" t="e">
        <f>GERAll!#REF!/'[1]GER-RT'!Q10</f>
        <v>#REF!</v>
      </c>
      <c r="R10" s="72">
        <f>GERAll!L7/'[1]GER-RT'!R10</f>
        <v>1.1192964505824983</v>
      </c>
      <c r="S10" s="72">
        <f>GERAll!M7/'[1]GER-RT'!S10</f>
        <v>1.1763749661079583</v>
      </c>
      <c r="T10" s="72">
        <f>GERAll!N7/'[1]GER-RT'!T10</f>
        <v>1.1434280297360526</v>
      </c>
      <c r="U10" s="72" t="e">
        <f>GERAll!#REF!/'[1]GER-RT'!U10</f>
        <v>#REF!</v>
      </c>
      <c r="V10" s="72" t="e">
        <f>GERAll!#REF!/'[1]GER-RT'!V10</f>
        <v>#REF!</v>
      </c>
      <c r="W10" s="72" t="e">
        <f>GERAll!#REF!/'[1]GER-RT'!W10</f>
        <v>#REF!</v>
      </c>
      <c r="X10" s="72">
        <f>GERAll!O7/'[1]GER-RT'!X10</f>
        <v>1.025888982780625</v>
      </c>
      <c r="Y10" s="72">
        <f>GERAll!P7/'[1]GER-RT'!Y10</f>
        <v>1.0380898499049651</v>
      </c>
      <c r="Z10" s="72">
        <f>GERAll!Q7/'[1]GER-RT'!Z10</f>
        <v>1.0316701976874891</v>
      </c>
    </row>
    <row r="11" spans="1:26" s="58" customFormat="1" ht="18.75" customHeight="1" x14ac:dyDescent="0.25">
      <c r="A11" s="35">
        <v>6</v>
      </c>
      <c r="B11" s="36" t="s">
        <v>20</v>
      </c>
      <c r="C11" s="72">
        <f>GERAll!C8/'[1]GER-RT'!C11</f>
        <v>1.1442088097235896</v>
      </c>
      <c r="D11" s="72">
        <f>GERAll!D8/'[1]GER-RT'!D11</f>
        <v>1.107560067054203</v>
      </c>
      <c r="E11" s="72">
        <f>GERAll!E8/'[1]GER-RT'!E11</f>
        <v>1.1261891312776844</v>
      </c>
      <c r="F11" s="72">
        <f>GERAll!F8/'[1]GER-RT'!F11</f>
        <v>1.2221708440629329</v>
      </c>
      <c r="G11" s="72">
        <f>GERAll!G8/'[1]GER-RT'!G11</f>
        <v>1.1957634665253363</v>
      </c>
      <c r="H11" s="72">
        <f>GERAll!H8/'[1]GER-RT'!H11</f>
        <v>1.208895794170781</v>
      </c>
      <c r="I11" s="72" t="e">
        <f>GERAll!#REF!/'[1]GER-RT'!I11</f>
        <v>#REF!</v>
      </c>
      <c r="J11" s="72" t="e">
        <f>GERAll!#REF!/'[1]GER-RT'!J11</f>
        <v>#REF!</v>
      </c>
      <c r="K11" s="72" t="e">
        <f>GERAll!#REF!/'[1]GER-RT'!K11</f>
        <v>#REF!</v>
      </c>
      <c r="L11" s="72">
        <f>GERAll!I8/'[1]GER-RT'!L11</f>
        <v>1.0871876690072733</v>
      </c>
      <c r="M11" s="72">
        <f>GERAll!J8/'[1]GER-RT'!M11</f>
        <v>1.0098143504347763</v>
      </c>
      <c r="N11" s="72">
        <f>GERAll!K8/'[1]GER-RT'!N11</f>
        <v>1.0490612890240008</v>
      </c>
      <c r="O11" s="72" t="e">
        <f>GERAll!#REF!/'[1]GER-RT'!O11</f>
        <v>#REF!</v>
      </c>
      <c r="P11" s="72" t="e">
        <f>GERAll!#REF!/'[1]GER-RT'!P11</f>
        <v>#REF!</v>
      </c>
      <c r="Q11" s="72" t="e">
        <f>GERAll!#REF!/'[1]GER-RT'!Q11</f>
        <v>#REF!</v>
      </c>
      <c r="R11" s="72">
        <f>GERAll!L8/'[1]GER-RT'!R11</f>
        <v>1.2344709671326648</v>
      </c>
      <c r="S11" s="72">
        <f>GERAll!M8/'[1]GER-RT'!S11</f>
        <v>1.1645868444613854</v>
      </c>
      <c r="T11" s="72">
        <f>GERAll!N8/'[1]GER-RT'!T11</f>
        <v>1.1997947020405604</v>
      </c>
      <c r="U11" s="72" t="e">
        <f>GERAll!#REF!/'[1]GER-RT'!U11</f>
        <v>#REF!</v>
      </c>
      <c r="V11" s="72" t="e">
        <f>GERAll!#REF!/'[1]GER-RT'!V11</f>
        <v>#REF!</v>
      </c>
      <c r="W11" s="72" t="e">
        <f>GERAll!#REF!/'[1]GER-RT'!W11</f>
        <v>#REF!</v>
      </c>
      <c r="X11" s="72">
        <f>GERAll!O8/'[1]GER-RT'!X11</f>
        <v>1.16609157301408</v>
      </c>
      <c r="Y11" s="72">
        <f>GERAll!P8/'[1]GER-RT'!Y11</f>
        <v>1.1220216826156357</v>
      </c>
      <c r="Z11" s="72">
        <f>GERAll!Q8/'[1]GER-RT'!Z11</f>
        <v>1.1444873524979735</v>
      </c>
    </row>
    <row r="12" spans="1:26" s="58" customFormat="1" ht="18.75" customHeight="1" x14ac:dyDescent="0.25">
      <c r="A12" s="35">
        <v>7</v>
      </c>
      <c r="B12" s="36" t="s">
        <v>21</v>
      </c>
      <c r="C12" s="72">
        <f>GERAll!C9/'[1]GER-RT'!C12</f>
        <v>0.99529269768733941</v>
      </c>
      <c r="D12" s="72">
        <f>GERAll!D9/'[1]GER-RT'!D12</f>
        <v>1.0037689277857758</v>
      </c>
      <c r="E12" s="72">
        <f>GERAll!E9/'[1]GER-RT'!E12</f>
        <v>0.99920624851697171</v>
      </c>
      <c r="F12" s="72">
        <f>GERAll!F9/'[1]GER-RT'!F12</f>
        <v>0.98878709673321152</v>
      </c>
      <c r="G12" s="72">
        <f>GERAll!G9/'[1]GER-RT'!G12</f>
        <v>0.99388447023550852</v>
      </c>
      <c r="H12" s="72">
        <f>GERAll!H9/'[1]GER-RT'!H12</f>
        <v>0.99099251883058337</v>
      </c>
      <c r="I12" s="72" t="e">
        <f>GERAll!#REF!/'[1]GER-RT'!I12</f>
        <v>#REF!</v>
      </c>
      <c r="J12" s="72" t="e">
        <f>GERAll!#REF!/'[1]GER-RT'!J12</f>
        <v>#REF!</v>
      </c>
      <c r="K12" s="72" t="e">
        <f>GERAll!#REF!/'[1]GER-RT'!K12</f>
        <v>#REF!</v>
      </c>
      <c r="L12" s="72">
        <f>GERAll!I9/'[1]GER-RT'!L12</f>
        <v>1.0556976815037769</v>
      </c>
      <c r="M12" s="72">
        <f>GERAll!J9/'[1]GER-RT'!M12</f>
        <v>1.0793357656144149</v>
      </c>
      <c r="N12" s="72">
        <f>GERAll!K9/'[1]GER-RT'!N12</f>
        <v>1.0651629526094388</v>
      </c>
      <c r="O12" s="72" t="e">
        <f>GERAll!#REF!/'[1]GER-RT'!O12</f>
        <v>#REF!</v>
      </c>
      <c r="P12" s="72" t="e">
        <f>GERAll!#REF!/'[1]GER-RT'!P12</f>
        <v>#REF!</v>
      </c>
      <c r="Q12" s="72" t="e">
        <f>GERAll!#REF!/'[1]GER-RT'!Q12</f>
        <v>#REF!</v>
      </c>
      <c r="R12" s="72">
        <f>GERAll!L9/'[1]GER-RT'!R12</f>
        <v>1.0400112718811982</v>
      </c>
      <c r="S12" s="72">
        <f>GERAll!M9/'[1]GER-RT'!S12</f>
        <v>1.0281603635658014</v>
      </c>
      <c r="T12" s="72">
        <f>GERAll!N9/'[1]GER-RT'!T12</f>
        <v>1.0347990029753278</v>
      </c>
      <c r="U12" s="72" t="e">
        <f>GERAll!#REF!/'[1]GER-RT'!U12</f>
        <v>#REF!</v>
      </c>
      <c r="V12" s="72" t="e">
        <f>GERAll!#REF!/'[1]GER-RT'!V12</f>
        <v>#REF!</v>
      </c>
      <c r="W12" s="72" t="e">
        <f>GERAll!#REF!/'[1]GER-RT'!W12</f>
        <v>#REF!</v>
      </c>
      <c r="X12" s="72">
        <f>GERAll!O9/'[1]GER-RT'!X12</f>
        <v>1.0048387903804983</v>
      </c>
      <c r="Y12" s="72">
        <f>GERAll!P9/'[1]GER-RT'!Y12</f>
        <v>1.0094302943621121</v>
      </c>
      <c r="Z12" s="72">
        <f>GERAll!Q9/'[1]GER-RT'!Z12</f>
        <v>1.0069394921678008</v>
      </c>
    </row>
    <row r="13" spans="1:26" s="58" customFormat="1" ht="18.75" customHeight="1" x14ac:dyDescent="0.25">
      <c r="A13" s="35">
        <v>8</v>
      </c>
      <c r="B13" s="36" t="s">
        <v>22</v>
      </c>
      <c r="C13" s="72">
        <f>GERAll!C10/'[1]GER-RT'!C13</f>
        <v>1.0232855305357254</v>
      </c>
      <c r="D13" s="72">
        <f>GERAll!D10/'[1]GER-RT'!D13</f>
        <v>1.0893472514565059</v>
      </c>
      <c r="E13" s="72">
        <f>GERAll!E10/'[1]GER-RT'!E13</f>
        <v>1.0533250774969054</v>
      </c>
      <c r="F13" s="72">
        <f>GERAll!F10/'[1]GER-RT'!F13</f>
        <v>1.0642339562349479</v>
      </c>
      <c r="G13" s="72">
        <f>GERAll!G10/'[1]GER-RT'!G13</f>
        <v>1.0521826135669095</v>
      </c>
      <c r="H13" s="72">
        <f>GERAll!H10/'[1]GER-RT'!H13</f>
        <v>1.0586214103173295</v>
      </c>
      <c r="I13" s="72" t="e">
        <f>GERAll!#REF!/'[1]GER-RT'!I13</f>
        <v>#REF!</v>
      </c>
      <c r="J13" s="72" t="e">
        <f>GERAll!#REF!/'[1]GER-RT'!J13</f>
        <v>#REF!</v>
      </c>
      <c r="K13" s="72" t="e">
        <f>GERAll!#REF!/'[1]GER-RT'!K13</f>
        <v>#REF!</v>
      </c>
      <c r="L13" s="72">
        <f>GERAll!I10/'[1]GER-RT'!L13</f>
        <v>1.1839594681387733</v>
      </c>
      <c r="M13" s="72">
        <f>GERAll!J10/'[1]GER-RT'!M13</f>
        <v>1.0365593032553124</v>
      </c>
      <c r="N13" s="72">
        <f>GERAll!K10/'[1]GER-RT'!N13</f>
        <v>1.1100032252748671</v>
      </c>
      <c r="O13" s="72" t="e">
        <f>GERAll!#REF!/'[1]GER-RT'!O13</f>
        <v>#REF!</v>
      </c>
      <c r="P13" s="72" t="e">
        <f>GERAll!#REF!/'[1]GER-RT'!P13</f>
        <v>#REF!</v>
      </c>
      <c r="Q13" s="72" t="e">
        <f>GERAll!#REF!/'[1]GER-RT'!Q13</f>
        <v>#REF!</v>
      </c>
      <c r="R13" s="72">
        <f>GERAll!L10/'[1]GER-RT'!R13</f>
        <v>1.111280918682791</v>
      </c>
      <c r="S13" s="72">
        <f>GERAll!M10/'[1]GER-RT'!S13</f>
        <v>1.0570582253950218</v>
      </c>
      <c r="T13" s="72">
        <f>GERAll!N10/'[1]GER-RT'!T13</f>
        <v>1.0861723995983483</v>
      </c>
      <c r="U13" s="72" t="e">
        <f>GERAll!#REF!/'[1]GER-RT'!U13</f>
        <v>#REF!</v>
      </c>
      <c r="V13" s="72" t="e">
        <f>GERAll!#REF!/'[1]GER-RT'!V13</f>
        <v>#REF!</v>
      </c>
      <c r="W13" s="72" t="e">
        <f>GERAll!#REF!/'[1]GER-RT'!W13</f>
        <v>#REF!</v>
      </c>
      <c r="X13" s="72">
        <f>GERAll!O10/'[1]GER-RT'!X13</f>
        <v>1.0673964910267191</v>
      </c>
      <c r="Y13" s="72">
        <f>GERAll!P10/'[1]GER-RT'!Y13</f>
        <v>1.0664506393272404</v>
      </c>
      <c r="Z13" s="72">
        <f>GERAll!Q10/'[1]GER-RT'!Z13</f>
        <v>1.0669485613037342</v>
      </c>
    </row>
    <row r="14" spans="1:26" s="58" customFormat="1" ht="18.75" customHeight="1" x14ac:dyDescent="0.25">
      <c r="A14" s="35">
        <v>9</v>
      </c>
      <c r="B14" s="36" t="s">
        <v>23</v>
      </c>
      <c r="C14" s="72">
        <f>GERAll!C11/'[1]GER-RT'!C14</f>
        <v>1.0128697407234095</v>
      </c>
      <c r="D14" s="72">
        <f>GERAll!D11/'[1]GER-RT'!D14</f>
        <v>1.0157504630952434</v>
      </c>
      <c r="E14" s="72">
        <f>GERAll!E11/'[1]GER-RT'!E14</f>
        <v>1.0142386082915804</v>
      </c>
      <c r="F14" s="72">
        <f>GERAll!F11/'[1]GER-RT'!F14</f>
        <v>1.0117377802047507</v>
      </c>
      <c r="G14" s="72">
        <f>GERAll!G11/'[1]GER-RT'!G14</f>
        <v>0.99371047114778499</v>
      </c>
      <c r="H14" s="72">
        <f>GERAll!H11/'[1]GER-RT'!H14</f>
        <v>1.0032463772635876</v>
      </c>
      <c r="I14" s="72" t="e">
        <f>GERAll!#REF!/'[1]GER-RT'!I14</f>
        <v>#REF!</v>
      </c>
      <c r="J14" s="72" t="e">
        <f>GERAll!#REF!/'[1]GER-RT'!J14</f>
        <v>#REF!</v>
      </c>
      <c r="K14" s="72" t="e">
        <f>GERAll!#REF!/'[1]GER-RT'!K14</f>
        <v>#REF!</v>
      </c>
      <c r="L14" s="72">
        <f>GERAll!I11/'[1]GER-RT'!L14</f>
        <v>1.1952636707160609</v>
      </c>
      <c r="M14" s="72">
        <f>GERAll!J11/'[1]GER-RT'!M14</f>
        <v>1.0863374986893526</v>
      </c>
      <c r="N14" s="72">
        <f>GERAll!K11/'[1]GER-RT'!N14</f>
        <v>1.1409334867397274</v>
      </c>
      <c r="O14" s="72" t="e">
        <f>GERAll!#REF!/'[1]GER-RT'!O14</f>
        <v>#REF!</v>
      </c>
      <c r="P14" s="72" t="e">
        <f>GERAll!#REF!/'[1]GER-RT'!P14</f>
        <v>#REF!</v>
      </c>
      <c r="Q14" s="72" t="e">
        <f>GERAll!#REF!/'[1]GER-RT'!Q14</f>
        <v>#REF!</v>
      </c>
      <c r="R14" s="72">
        <f>GERAll!L11/'[1]GER-RT'!R14</f>
        <v>1.1434977631291379</v>
      </c>
      <c r="S14" s="72">
        <f>GERAll!M11/'[1]GER-RT'!S14</f>
        <v>1.0970740713120954</v>
      </c>
      <c r="T14" s="72">
        <f>GERAll!N11/'[1]GER-RT'!T14</f>
        <v>1.1209026087569915</v>
      </c>
      <c r="U14" s="72" t="e">
        <f>GERAll!#REF!/'[1]GER-RT'!U14</f>
        <v>#REF!</v>
      </c>
      <c r="V14" s="72" t="e">
        <f>GERAll!#REF!/'[1]GER-RT'!V14</f>
        <v>#REF!</v>
      </c>
      <c r="W14" s="72" t="e">
        <f>GERAll!#REF!/'[1]GER-RT'!W14</f>
        <v>#REF!</v>
      </c>
      <c r="X14" s="72">
        <f>GERAll!O11/'[1]GER-RT'!X14</f>
        <v>1.0558127986233854</v>
      </c>
      <c r="Y14" s="72">
        <f>GERAll!P11/'[1]GER-RT'!Y14</f>
        <v>1.0313365582229903</v>
      </c>
      <c r="Z14" s="72">
        <f>GERAll!Q11/'[1]GER-RT'!Z14</f>
        <v>1.0440836646479008</v>
      </c>
    </row>
    <row r="15" spans="1:26" s="58" customFormat="1" ht="18.75" customHeight="1" x14ac:dyDescent="0.25">
      <c r="A15" s="35">
        <v>10</v>
      </c>
      <c r="B15" s="36" t="s">
        <v>24</v>
      </c>
      <c r="C15" s="72">
        <f>GERAll!C12/'[1]GER-RT'!C15</f>
        <v>0.98120775992447828</v>
      </c>
      <c r="D15" s="72">
        <f>GERAll!D12/'[1]GER-RT'!D15</f>
        <v>0.99213417717359753</v>
      </c>
      <c r="E15" s="72">
        <f>GERAll!E12/'[1]GER-RT'!E15</f>
        <v>0.98636740175521298</v>
      </c>
      <c r="F15" s="72">
        <f>GERAll!F12/'[1]GER-RT'!F15</f>
        <v>1.0129248497271544</v>
      </c>
      <c r="G15" s="72">
        <f>GERAll!G12/'[1]GER-RT'!G15</f>
        <v>1.0193017203379084</v>
      </c>
      <c r="H15" s="72">
        <f>GERAll!H12/'[1]GER-RT'!H15</f>
        <v>1.0159760424371302</v>
      </c>
      <c r="I15" s="72" t="e">
        <f>GERAll!#REF!/'[1]GER-RT'!I15</f>
        <v>#REF!</v>
      </c>
      <c r="J15" s="72" t="e">
        <f>GERAll!#REF!/'[1]GER-RT'!J15</f>
        <v>#REF!</v>
      </c>
      <c r="K15" s="72" t="e">
        <f>GERAll!#REF!/'[1]GER-RT'!K15</f>
        <v>#REF!</v>
      </c>
      <c r="L15" s="72">
        <f>GERAll!I12/'[1]GER-RT'!L15</f>
        <v>1.0035462643945741</v>
      </c>
      <c r="M15" s="72">
        <f>GERAll!J12/'[1]GER-RT'!M15</f>
        <v>1.0105368173038143</v>
      </c>
      <c r="N15" s="72">
        <f>GERAll!K12/'[1]GER-RT'!N15</f>
        <v>1.0068843745375446</v>
      </c>
      <c r="O15" s="72" t="e">
        <f>GERAll!#REF!/'[1]GER-RT'!O15</f>
        <v>#REF!</v>
      </c>
      <c r="P15" s="72" t="e">
        <f>GERAll!#REF!/'[1]GER-RT'!P15</f>
        <v>#REF!</v>
      </c>
      <c r="Q15" s="72" t="e">
        <f>GERAll!#REF!/'[1]GER-RT'!Q15</f>
        <v>#REF!</v>
      </c>
      <c r="R15" s="72">
        <f>GERAll!L12/'[1]GER-RT'!R15</f>
        <v>0.99964202150823356</v>
      </c>
      <c r="S15" s="72">
        <f>GERAll!M12/'[1]GER-RT'!S15</f>
        <v>1.0049992571384976</v>
      </c>
      <c r="T15" s="72">
        <f>GERAll!N12/'[1]GER-RT'!T15</f>
        <v>1.0022076795710795</v>
      </c>
      <c r="U15" s="72" t="e">
        <f>GERAll!#REF!/'[1]GER-RT'!U15</f>
        <v>#REF!</v>
      </c>
      <c r="V15" s="72" t="e">
        <f>GERAll!#REF!/'[1]GER-RT'!V15</f>
        <v>#REF!</v>
      </c>
      <c r="W15" s="72" t="e">
        <f>GERAll!#REF!/'[1]GER-RT'!W15</f>
        <v>#REF!</v>
      </c>
      <c r="X15" s="72">
        <f>GERAll!O12/'[1]GER-RT'!X15</f>
        <v>0.99598997593852401</v>
      </c>
      <c r="Y15" s="72">
        <f>GERAll!P12/'[1]GER-RT'!Y15</f>
        <v>1.0042614542625175</v>
      </c>
      <c r="Z15" s="72">
        <f>GERAll!Q12/'[1]GER-RT'!Z15</f>
        <v>0.99992601911289247</v>
      </c>
    </row>
    <row r="16" spans="1:26" s="58" customFormat="1" ht="18.75" customHeight="1" x14ac:dyDescent="0.25">
      <c r="A16" s="35">
        <v>11</v>
      </c>
      <c r="B16" s="36" t="s">
        <v>53</v>
      </c>
      <c r="C16" s="72">
        <f>GERAll!C13/'[1]GER-RT'!C16</f>
        <v>0.92638698965294086</v>
      </c>
      <c r="D16" s="72">
        <f>GERAll!D13/'[1]GER-RT'!D16</f>
        <v>0.93832284480400141</v>
      </c>
      <c r="E16" s="72">
        <f>GERAll!E13/'[1]GER-RT'!E16</f>
        <v>0.93222032187959181</v>
      </c>
      <c r="F16" s="72">
        <f>GERAll!F13/'[1]GER-RT'!F16</f>
        <v>1.1471877553807388</v>
      </c>
      <c r="G16" s="72">
        <f>GERAll!G13/'[1]GER-RT'!G16</f>
        <v>1.6286233864368633</v>
      </c>
      <c r="H16" s="72">
        <f>GERAll!H13/'[1]GER-RT'!H16</f>
        <v>1.3411406249453279</v>
      </c>
      <c r="I16" s="72" t="e">
        <f>GERAll!#REF!/'[1]GER-RT'!I16</f>
        <v>#REF!</v>
      </c>
      <c r="J16" s="72" t="e">
        <f>GERAll!#REF!/'[1]GER-RT'!J16</f>
        <v>#REF!</v>
      </c>
      <c r="K16" s="72" t="e">
        <f>GERAll!#REF!/'[1]GER-RT'!K16</f>
        <v>#REF!</v>
      </c>
      <c r="L16" s="72">
        <f>GERAll!I13/'[1]GER-RT'!L16</f>
        <v>1.4306629146664522</v>
      </c>
      <c r="M16" s="72">
        <f>GERAll!J13/'[1]GER-RT'!M16</f>
        <v>1.7933510928271872</v>
      </c>
      <c r="N16" s="72">
        <f>GERAll!K13/'[1]GER-RT'!N16</f>
        <v>1.5783968566097788</v>
      </c>
      <c r="O16" s="72" t="e">
        <f>GERAll!#REF!/'[1]GER-RT'!O16</f>
        <v>#REF!</v>
      </c>
      <c r="P16" s="72" t="e">
        <f>GERAll!#REF!/'[1]GER-RT'!P16</f>
        <v>#REF!</v>
      </c>
      <c r="Q16" s="72" t="e">
        <f>GERAll!#REF!/'[1]GER-RT'!Q16</f>
        <v>#REF!</v>
      </c>
      <c r="R16" s="72">
        <f>GERAll!L13/'[1]GER-RT'!R16</f>
        <v>1.8063316417785729</v>
      </c>
      <c r="S16" s="72">
        <f>GERAll!M13/'[1]GER-RT'!S16</f>
        <v>2.0987995713497072</v>
      </c>
      <c r="T16" s="72">
        <f>GERAll!N13/'[1]GER-RT'!T16</f>
        <v>1.9275814379219331</v>
      </c>
      <c r="U16" s="72" t="e">
        <f>GERAll!#REF!/'[1]GER-RT'!U16</f>
        <v>#REF!</v>
      </c>
      <c r="V16" s="72" t="e">
        <f>GERAll!#REF!/'[1]GER-RT'!V16</f>
        <v>#REF!</v>
      </c>
      <c r="W16" s="72" t="e">
        <f>GERAll!#REF!/'[1]GER-RT'!W16</f>
        <v>#REF!</v>
      </c>
      <c r="X16" s="72">
        <f>GERAll!O13/'[1]GER-RT'!X16</f>
        <v>1.0099799215895546</v>
      </c>
      <c r="Y16" s="72">
        <f>GERAll!P13/'[1]GER-RT'!Y16</f>
        <v>1.0923677426449827</v>
      </c>
      <c r="Z16" s="72">
        <f>GERAll!Q13/'[1]GER-RT'!Z16</f>
        <v>1.0485756777982551</v>
      </c>
    </row>
    <row r="17" spans="1:26" s="58" customFormat="1" ht="18.75" customHeight="1" x14ac:dyDescent="0.25">
      <c r="A17" s="35">
        <v>12</v>
      </c>
      <c r="B17" s="36" t="s">
        <v>25</v>
      </c>
      <c r="C17" s="72">
        <f>GERAll!C14/'[1]GER-RT'!C17</f>
        <v>0.99840421689894643</v>
      </c>
      <c r="D17" s="72">
        <f>GERAll!D14/'[1]GER-RT'!D17</f>
        <v>1.0011266749895753</v>
      </c>
      <c r="E17" s="72">
        <f>GERAll!E14/'[1]GER-RT'!E17</f>
        <v>0.99973629610568215</v>
      </c>
      <c r="F17" s="72">
        <f>GERAll!F14/'[1]GER-RT'!F17</f>
        <v>1.0136021113065068</v>
      </c>
      <c r="G17" s="72">
        <f>GERAll!G14/'[1]GER-RT'!G17</f>
        <v>1.0163947941282632</v>
      </c>
      <c r="H17" s="72">
        <f>GERAll!H14/'[1]GER-RT'!H17</f>
        <v>1.0149310632420943</v>
      </c>
      <c r="I17" s="72" t="e">
        <f>GERAll!#REF!/'[1]GER-RT'!I17</f>
        <v>#REF!</v>
      </c>
      <c r="J17" s="72" t="e">
        <f>GERAll!#REF!/'[1]GER-RT'!J17</f>
        <v>#REF!</v>
      </c>
      <c r="K17" s="72" t="e">
        <f>GERAll!#REF!/'[1]GER-RT'!K17</f>
        <v>#REF!</v>
      </c>
      <c r="L17" s="72">
        <f>GERAll!I14/'[1]GER-RT'!L17</f>
        <v>1.0133470731374625</v>
      </c>
      <c r="M17" s="72">
        <f>GERAll!J14/'[1]GER-RT'!M17</f>
        <v>1.020340636613337</v>
      </c>
      <c r="N17" s="72">
        <f>GERAll!K14/'[1]GER-RT'!N17</f>
        <v>1.0167004611418979</v>
      </c>
      <c r="O17" s="72" t="e">
        <f>GERAll!#REF!/'[1]GER-RT'!O17</f>
        <v>#REF!</v>
      </c>
      <c r="P17" s="72" t="e">
        <f>GERAll!#REF!/'[1]GER-RT'!P17</f>
        <v>#REF!</v>
      </c>
      <c r="Q17" s="72" t="e">
        <f>GERAll!#REF!/'[1]GER-RT'!Q17</f>
        <v>#REF!</v>
      </c>
      <c r="R17" s="72">
        <f>GERAll!L14/'[1]GER-RT'!R17</f>
        <v>1.0073631810562671</v>
      </c>
      <c r="S17" s="72">
        <f>GERAll!M14/'[1]GER-RT'!S17</f>
        <v>1.0052559743945633</v>
      </c>
      <c r="T17" s="72">
        <f>GERAll!N14/'[1]GER-RT'!T17</f>
        <v>1.0063366808068566</v>
      </c>
      <c r="U17" s="72" t="e">
        <f>GERAll!#REF!/'[1]GER-RT'!U17</f>
        <v>#REF!</v>
      </c>
      <c r="V17" s="72" t="e">
        <f>GERAll!#REF!/'[1]GER-RT'!V17</f>
        <v>#REF!</v>
      </c>
      <c r="W17" s="72" t="e">
        <f>GERAll!#REF!/'[1]GER-RT'!W17</f>
        <v>#REF!</v>
      </c>
      <c r="X17" s="72">
        <f>GERAll!O14/'[1]GER-RT'!X17</f>
        <v>1.0056666371545127</v>
      </c>
      <c r="Y17" s="72">
        <f>GERAll!P14/'[1]GER-RT'!Y17</f>
        <v>1.0077958078162939</v>
      </c>
      <c r="Z17" s="72">
        <f>GERAll!Q14/'[1]GER-RT'!Z17</f>
        <v>1.0067010218664634</v>
      </c>
    </row>
    <row r="18" spans="1:26" s="58" customFormat="1" ht="18.75" customHeight="1" x14ac:dyDescent="0.25">
      <c r="A18" s="35">
        <v>13</v>
      </c>
      <c r="B18" s="36" t="s">
        <v>26</v>
      </c>
      <c r="C18" s="72">
        <f>GERAll!C15/'[1]GER-RT'!C18</f>
        <v>0.97815916393600955</v>
      </c>
      <c r="D18" s="72">
        <f>GERAll!D15/'[1]GER-RT'!D18</f>
        <v>0.97440978247403875</v>
      </c>
      <c r="E18" s="72">
        <f>GERAll!E15/'[1]GER-RT'!E18</f>
        <v>0.97632000512152706</v>
      </c>
      <c r="F18" s="72">
        <f>GERAll!F15/'[1]GER-RT'!F18</f>
        <v>0.99400305300671365</v>
      </c>
      <c r="G18" s="72">
        <f>GERAll!G15/'[1]GER-RT'!G18</f>
        <v>0.9899467328209548</v>
      </c>
      <c r="H18" s="72">
        <f>GERAll!H15/'[1]GER-RT'!H18</f>
        <v>0.99198968210305793</v>
      </c>
      <c r="I18" s="72" t="e">
        <f>GERAll!#REF!/'[1]GER-RT'!I18</f>
        <v>#REF!</v>
      </c>
      <c r="J18" s="72" t="e">
        <f>GERAll!#REF!/'[1]GER-RT'!J18</f>
        <v>#REF!</v>
      </c>
      <c r="K18" s="72" t="e">
        <f>GERAll!#REF!/'[1]GER-RT'!K18</f>
        <v>#REF!</v>
      </c>
      <c r="L18" s="72">
        <f>GERAll!I15/'[1]GER-RT'!L18</f>
        <v>1.0342734834231107</v>
      </c>
      <c r="M18" s="72">
        <f>GERAll!J15/'[1]GER-RT'!M18</f>
        <v>1.0297362108353487</v>
      </c>
      <c r="N18" s="72">
        <f>GERAll!K15/'[1]GER-RT'!N18</f>
        <v>1.0320198581886197</v>
      </c>
      <c r="O18" s="72" t="e">
        <f>GERAll!#REF!/'[1]GER-RT'!O18</f>
        <v>#REF!</v>
      </c>
      <c r="P18" s="72" t="e">
        <f>GERAll!#REF!/'[1]GER-RT'!P18</f>
        <v>#REF!</v>
      </c>
      <c r="Q18" s="72" t="e">
        <f>GERAll!#REF!/'[1]GER-RT'!Q18</f>
        <v>#REF!</v>
      </c>
      <c r="R18" s="72">
        <f>GERAll!L15/'[1]GER-RT'!R18</f>
        <v>1.4062645609231967</v>
      </c>
      <c r="S18" s="72">
        <f>GERAll!M15/'[1]GER-RT'!S18</f>
        <v>1.3021865266310948</v>
      </c>
      <c r="T18" s="72">
        <f>GERAll!N15/'[1]GER-RT'!T18</f>
        <v>1.3498284933924283</v>
      </c>
      <c r="U18" s="72" t="e">
        <f>GERAll!#REF!/'[1]GER-RT'!U18</f>
        <v>#REF!</v>
      </c>
      <c r="V18" s="72" t="e">
        <f>GERAll!#REF!/'[1]GER-RT'!V18</f>
        <v>#REF!</v>
      </c>
      <c r="W18" s="72" t="e">
        <f>GERAll!#REF!/'[1]GER-RT'!W18</f>
        <v>#REF!</v>
      </c>
      <c r="X18" s="72">
        <f>GERAll!O15/'[1]GER-RT'!X18</f>
        <v>1.0305812837392643</v>
      </c>
      <c r="Y18" s="72">
        <f>GERAll!P15/'[1]GER-RT'!Y18</f>
        <v>1.023804094027603</v>
      </c>
      <c r="Z18" s="72">
        <f>GERAll!Q15/'[1]GER-RT'!Z18</f>
        <v>1.0272333214986413</v>
      </c>
    </row>
    <row r="19" spans="1:26" s="58" customFormat="1" ht="18.75" customHeight="1" x14ac:dyDescent="0.25">
      <c r="A19" s="35">
        <v>14</v>
      </c>
      <c r="B19" s="36" t="s">
        <v>27</v>
      </c>
      <c r="C19" s="72">
        <f>GERAll!C16/'[1]GER-RT'!C19</f>
        <v>0.8785937746398611</v>
      </c>
      <c r="D19" s="72">
        <f>GERAll!D16/'[1]GER-RT'!D19</f>
        <v>0.93088808377149823</v>
      </c>
      <c r="E19" s="72">
        <f>GERAll!E16/'[1]GER-RT'!E19</f>
        <v>0.90356032159975164</v>
      </c>
      <c r="F19" s="72">
        <f>GERAll!F16/'[1]GER-RT'!F19</f>
        <v>0.94414693182572995</v>
      </c>
      <c r="G19" s="72">
        <f>GERAll!G16/'[1]GER-RT'!G19</f>
        <v>1.0533147962247331</v>
      </c>
      <c r="H19" s="72">
        <f>GERAll!H16/'[1]GER-RT'!H19</f>
        <v>0.99495253117919047</v>
      </c>
      <c r="I19" s="72" t="e">
        <f>GERAll!#REF!/'[1]GER-RT'!I19</f>
        <v>#REF!</v>
      </c>
      <c r="J19" s="72" t="e">
        <f>GERAll!#REF!/'[1]GER-RT'!J19</f>
        <v>#REF!</v>
      </c>
      <c r="K19" s="72" t="e">
        <f>GERAll!#REF!/'[1]GER-RT'!K19</f>
        <v>#REF!</v>
      </c>
      <c r="L19" s="72">
        <f>GERAll!I16/'[1]GER-RT'!L19</f>
        <v>1.0593262383079078</v>
      </c>
      <c r="M19" s="72">
        <f>GERAll!J16/'[1]GER-RT'!M19</f>
        <v>1.0429261618310683</v>
      </c>
      <c r="N19" s="72">
        <f>GERAll!K16/'[1]GER-RT'!N19</f>
        <v>1.0519088837193771</v>
      </c>
      <c r="O19" s="72" t="e">
        <f>GERAll!#REF!/'[1]GER-RT'!O19</f>
        <v>#REF!</v>
      </c>
      <c r="P19" s="72" t="e">
        <f>GERAll!#REF!/'[1]GER-RT'!P19</f>
        <v>#REF!</v>
      </c>
      <c r="Q19" s="72" t="e">
        <f>GERAll!#REF!/'[1]GER-RT'!Q19</f>
        <v>#REF!</v>
      </c>
      <c r="R19" s="72">
        <f>GERAll!L16/'[1]GER-RT'!R19</f>
        <v>1.1512669293094013</v>
      </c>
      <c r="S19" s="72">
        <f>GERAll!M16/'[1]GER-RT'!S19</f>
        <v>1.2082380851248042</v>
      </c>
      <c r="T19" s="72">
        <f>GERAll!N16/'[1]GER-RT'!T19</f>
        <v>1.1713648127846699</v>
      </c>
      <c r="U19" s="72" t="e">
        <f>GERAll!#REF!/'[1]GER-RT'!U19</f>
        <v>#REF!</v>
      </c>
      <c r="V19" s="72" t="e">
        <f>GERAll!#REF!/'[1]GER-RT'!V19</f>
        <v>#REF!</v>
      </c>
      <c r="W19" s="72" t="e">
        <f>GERAll!#REF!/'[1]GER-RT'!W19</f>
        <v>#REF!</v>
      </c>
      <c r="X19" s="72">
        <f>GERAll!O16/'[1]GER-RT'!X19</f>
        <v>0.93454641427778351</v>
      </c>
      <c r="Y19" s="72">
        <f>GERAll!P16/'[1]GER-RT'!Y19</f>
        <v>0.98092971429045073</v>
      </c>
      <c r="Z19" s="72">
        <f>GERAll!Q16/'[1]GER-RT'!Z19</f>
        <v>0.95587040719235294</v>
      </c>
    </row>
    <row r="20" spans="1:26" s="58" customFormat="1" ht="18.75" customHeight="1" x14ac:dyDescent="0.25">
      <c r="A20" s="35">
        <v>15</v>
      </c>
      <c r="B20" s="36" t="s">
        <v>28</v>
      </c>
      <c r="C20" s="72">
        <f>GERAll!C17/'[1]GER-RT'!C20</f>
        <v>1.0056237297435024</v>
      </c>
      <c r="D20" s="72">
        <f>GERAll!D17/'[1]GER-RT'!D20</f>
        <v>1.0140116436928863</v>
      </c>
      <c r="E20" s="72">
        <f>GERAll!E17/'[1]GER-RT'!E20</f>
        <v>1.0096023259571349</v>
      </c>
      <c r="F20" s="72">
        <f>GERAll!F17/'[1]GER-RT'!F20</f>
        <v>1.0388026912030981</v>
      </c>
      <c r="G20" s="72">
        <f>GERAll!G17/'[1]GER-RT'!G20</f>
        <v>1.0303359475918021</v>
      </c>
      <c r="H20" s="72">
        <f>GERAll!H17/'[1]GER-RT'!H20</f>
        <v>1.0347523738026294</v>
      </c>
      <c r="I20" s="72" t="e">
        <f>GERAll!#REF!/'[1]GER-RT'!I20</f>
        <v>#REF!</v>
      </c>
      <c r="J20" s="72" t="e">
        <f>GERAll!#REF!/'[1]GER-RT'!J20</f>
        <v>#REF!</v>
      </c>
      <c r="K20" s="72" t="e">
        <f>GERAll!#REF!/'[1]GER-RT'!K20</f>
        <v>#REF!</v>
      </c>
      <c r="L20" s="72">
        <f>GERAll!I17/'[1]GER-RT'!L20</f>
        <v>1.001853474697703</v>
      </c>
      <c r="M20" s="72">
        <f>GERAll!J17/'[1]GER-RT'!M20</f>
        <v>1.0238404890161668</v>
      </c>
      <c r="N20" s="72">
        <f>GERAll!K17/'[1]GER-RT'!N20</f>
        <v>1.0117996914217009</v>
      </c>
      <c r="O20" s="72" t="e">
        <f>GERAll!#REF!/'[1]GER-RT'!O20</f>
        <v>#REF!</v>
      </c>
      <c r="P20" s="72" t="e">
        <f>GERAll!#REF!/'[1]GER-RT'!P20</f>
        <v>#REF!</v>
      </c>
      <c r="Q20" s="72" t="e">
        <f>GERAll!#REF!/'[1]GER-RT'!Q20</f>
        <v>#REF!</v>
      </c>
      <c r="R20" s="72">
        <f>GERAll!L17/'[1]GER-RT'!R20</f>
        <v>1.0282508515196145</v>
      </c>
      <c r="S20" s="72">
        <f>GERAll!M17/'[1]GER-RT'!S20</f>
        <v>1.0094777123250998</v>
      </c>
      <c r="T20" s="72">
        <f>GERAll!N17/'[1]GER-RT'!T20</f>
        <v>1.0197789884959572</v>
      </c>
      <c r="U20" s="72" t="e">
        <f>GERAll!#REF!/'[1]GER-RT'!U20</f>
        <v>#REF!</v>
      </c>
      <c r="V20" s="72" t="e">
        <f>GERAll!#REF!/'[1]GER-RT'!V20</f>
        <v>#REF!</v>
      </c>
      <c r="W20" s="72" t="e">
        <f>GERAll!#REF!/'[1]GER-RT'!W20</f>
        <v>#REF!</v>
      </c>
      <c r="X20" s="72">
        <f>GERAll!O17/'[1]GER-RT'!X20</f>
        <v>1.0166462395720715</v>
      </c>
      <c r="Y20" s="72">
        <f>GERAll!P17/'[1]GER-RT'!Y20</f>
        <v>1.0185237052071994</v>
      </c>
      <c r="Z20" s="72">
        <f>GERAll!Q17/'[1]GER-RT'!Z20</f>
        <v>1.0175078876066714</v>
      </c>
    </row>
    <row r="21" spans="1:26" s="58" customFormat="1" ht="18.75" customHeight="1" x14ac:dyDescent="0.25">
      <c r="A21" s="35">
        <v>16</v>
      </c>
      <c r="B21" s="36" t="s">
        <v>29</v>
      </c>
      <c r="C21" s="72">
        <f>GERAll!C18/'[1]GER-RT'!C21</f>
        <v>1.0319289815619885</v>
      </c>
      <c r="D21" s="72">
        <f>GERAll!D18/'[1]GER-RT'!D21</f>
        <v>1.0334646474485909</v>
      </c>
      <c r="E21" s="72">
        <f>GERAll!E18/'[1]GER-RT'!E21</f>
        <v>1.0326525216093061</v>
      </c>
      <c r="F21" s="72">
        <f>GERAll!F18/'[1]GER-RT'!F21</f>
        <v>1.0115858310017185</v>
      </c>
      <c r="G21" s="72">
        <f>GERAll!G18/'[1]GER-RT'!G21</f>
        <v>1.0158722448210937</v>
      </c>
      <c r="H21" s="72">
        <f>GERAll!H18/'[1]GER-RT'!H21</f>
        <v>1.0135298839521381</v>
      </c>
      <c r="I21" s="72" t="e">
        <f>GERAll!#REF!/'[1]GER-RT'!I21</f>
        <v>#REF!</v>
      </c>
      <c r="J21" s="72" t="e">
        <f>GERAll!#REF!/'[1]GER-RT'!J21</f>
        <v>#REF!</v>
      </c>
      <c r="K21" s="72" t="e">
        <f>GERAll!#REF!/'[1]GER-RT'!K21</f>
        <v>#REF!</v>
      </c>
      <c r="L21" s="72">
        <f>GERAll!I18/'[1]GER-RT'!L21</f>
        <v>1.0706989147525998</v>
      </c>
      <c r="M21" s="72">
        <f>GERAll!J18/'[1]GER-RT'!M21</f>
        <v>1.0127548729726576</v>
      </c>
      <c r="N21" s="72">
        <f>GERAll!K18/'[1]GER-RT'!N21</f>
        <v>1.0417469389642984</v>
      </c>
      <c r="O21" s="72" t="e">
        <f>GERAll!#REF!/'[1]GER-RT'!O21</f>
        <v>#REF!</v>
      </c>
      <c r="P21" s="72" t="e">
        <f>GERAll!#REF!/'[1]GER-RT'!P21</f>
        <v>#REF!</v>
      </c>
      <c r="Q21" s="72" t="e">
        <f>GERAll!#REF!/'[1]GER-RT'!Q21</f>
        <v>#REF!</v>
      </c>
      <c r="R21" s="72">
        <f>GERAll!L18/'[1]GER-RT'!R21</f>
        <v>1.0768155157132142</v>
      </c>
      <c r="S21" s="72">
        <f>GERAll!M18/'[1]GER-RT'!S21</f>
        <v>1.1906021656519836</v>
      </c>
      <c r="T21" s="72">
        <f>GERAll!N18/'[1]GER-RT'!T21</f>
        <v>1.1261229932892414</v>
      </c>
      <c r="U21" s="72" t="e">
        <f>GERAll!#REF!/'[1]GER-RT'!U21</f>
        <v>#REF!</v>
      </c>
      <c r="V21" s="72" t="e">
        <f>GERAll!#REF!/'[1]GER-RT'!V21</f>
        <v>#REF!</v>
      </c>
      <c r="W21" s="72" t="e">
        <f>GERAll!#REF!/'[1]GER-RT'!W21</f>
        <v>#REF!</v>
      </c>
      <c r="X21" s="72">
        <f>GERAll!O18/'[1]GER-RT'!X21</f>
        <v>1.0259145459875634</v>
      </c>
      <c r="Y21" s="72">
        <f>GERAll!P18/'[1]GER-RT'!Y21</f>
        <v>1.0245003601397111</v>
      </c>
      <c r="Z21" s="72">
        <f>GERAll!Q18/'[1]GER-RT'!Z21</f>
        <v>1.0251748714310824</v>
      </c>
    </row>
    <row r="22" spans="1:26" s="58" customFormat="1" ht="18.75" customHeight="1" x14ac:dyDescent="0.25">
      <c r="A22" s="35">
        <v>17</v>
      </c>
      <c r="B22" s="36" t="s">
        <v>30</v>
      </c>
      <c r="C22" s="72">
        <f>GERAll!C19/'[1]GER-RT'!C22</f>
        <v>1.1395036286604199</v>
      </c>
      <c r="D22" s="72">
        <f>GERAll!D19/'[1]GER-RT'!D22</f>
        <v>1.1276151207582665</v>
      </c>
      <c r="E22" s="72">
        <f>GERAll!E19/'[1]GER-RT'!E22</f>
        <v>1.1335341371398764</v>
      </c>
      <c r="F22" s="72">
        <f>GERAll!F19/'[1]GER-RT'!F22</f>
        <v>1.0674779188072852</v>
      </c>
      <c r="G22" s="72">
        <f>GERAll!G19/'[1]GER-RT'!G22</f>
        <v>1.0517214311681615</v>
      </c>
      <c r="H22" s="72">
        <f>GERAll!H19/'[1]GER-RT'!H22</f>
        <v>1.0592724662091935</v>
      </c>
      <c r="I22" s="72" t="e">
        <f>GERAll!#REF!/'[1]GER-RT'!I22</f>
        <v>#REF!</v>
      </c>
      <c r="J22" s="72" t="e">
        <f>GERAll!#REF!/'[1]GER-RT'!J22</f>
        <v>#REF!</v>
      </c>
      <c r="K22" s="72" t="e">
        <f>GERAll!#REF!/'[1]GER-RT'!K22</f>
        <v>#REF!</v>
      </c>
      <c r="L22" s="72">
        <f>GERAll!I19/'[1]GER-RT'!L22</f>
        <v>1.0552521245796003</v>
      </c>
      <c r="M22" s="72">
        <f>GERAll!J19/'[1]GER-RT'!M22</f>
        <v>0.9447329665966655</v>
      </c>
      <c r="N22" s="72">
        <f>GERAll!K19/'[1]GER-RT'!N22</f>
        <v>0.99658537414845516</v>
      </c>
      <c r="O22" s="72" t="e">
        <f>GERAll!#REF!/'[1]GER-RT'!O22</f>
        <v>#REF!</v>
      </c>
      <c r="P22" s="72" t="e">
        <f>GERAll!#REF!/'[1]GER-RT'!P22</f>
        <v>#REF!</v>
      </c>
      <c r="Q22" s="72" t="e">
        <f>GERAll!#REF!/'[1]GER-RT'!Q22</f>
        <v>#REF!</v>
      </c>
      <c r="R22" s="72">
        <f>GERAll!L19/'[1]GER-RT'!R22</f>
        <v>1.3519818161662085</v>
      </c>
      <c r="S22" s="72">
        <f>GERAll!M19/'[1]GER-RT'!S22</f>
        <v>1.3911439552927136</v>
      </c>
      <c r="T22" s="72">
        <f>GERAll!N19/'[1]GER-RT'!T22</f>
        <v>1.3735483964031903</v>
      </c>
      <c r="U22" s="72" t="e">
        <f>GERAll!#REF!/'[1]GER-RT'!U22</f>
        <v>#REF!</v>
      </c>
      <c r="V22" s="72" t="e">
        <f>GERAll!#REF!/'[1]GER-RT'!V22</f>
        <v>#REF!</v>
      </c>
      <c r="W22" s="72" t="e">
        <f>GERAll!#REF!/'[1]GER-RT'!W22</f>
        <v>#REF!</v>
      </c>
      <c r="X22" s="72">
        <f>GERAll!O19/'[1]GER-RT'!X22</f>
        <v>1.1088495827937996</v>
      </c>
      <c r="Y22" s="72">
        <f>GERAll!P19/'[1]GER-RT'!Y22</f>
        <v>1.0880967679868561</v>
      </c>
      <c r="Z22" s="72">
        <f>GERAll!Q19/'[1]GER-RT'!Z22</f>
        <v>1.0982691551072485</v>
      </c>
    </row>
    <row r="23" spans="1:26" s="58" customFormat="1" ht="18.75" customHeight="1" x14ac:dyDescent="0.25">
      <c r="A23" s="35">
        <v>18</v>
      </c>
      <c r="B23" s="36" t="s">
        <v>31</v>
      </c>
      <c r="C23" s="72">
        <f>GERAll!C20/'[1]GER-RT'!C23</f>
        <v>1.1022436151179247</v>
      </c>
      <c r="D23" s="72">
        <f>GERAll!D20/'[1]GER-RT'!D23</f>
        <v>1.1099015716704941</v>
      </c>
      <c r="E23" s="72">
        <f>GERAll!E20/'[1]GER-RT'!E23</f>
        <v>1.1058586562587474</v>
      </c>
      <c r="F23" s="72">
        <f>GERAll!F20/'[1]GER-RT'!F23</f>
        <v>1.0728745899630672</v>
      </c>
      <c r="G23" s="72">
        <f>GERAll!G20/'[1]GER-RT'!G23</f>
        <v>1.0664807174716158</v>
      </c>
      <c r="H23" s="72">
        <f>GERAll!H20/'[1]GER-RT'!H23</f>
        <v>1.0697140990450187</v>
      </c>
      <c r="I23" s="72" t="e">
        <f>GERAll!#REF!/'[1]GER-RT'!I23</f>
        <v>#REF!</v>
      </c>
      <c r="J23" s="72" t="e">
        <f>GERAll!#REF!/'[1]GER-RT'!J23</f>
        <v>#REF!</v>
      </c>
      <c r="K23" s="72" t="e">
        <f>GERAll!#REF!/'[1]GER-RT'!K23</f>
        <v>#REF!</v>
      </c>
      <c r="L23" s="72">
        <f>GERAll!I20/'[1]GER-RT'!L23</f>
        <v>1.0296580604571959</v>
      </c>
      <c r="M23" s="72">
        <f>GERAll!J20/'[1]GER-RT'!M23</f>
        <v>1.0394476050689521</v>
      </c>
      <c r="N23" s="72">
        <f>GERAll!K20/'[1]GER-RT'!N23</f>
        <v>1.0346066342759817</v>
      </c>
      <c r="O23" s="72" t="e">
        <f>GERAll!#REF!/'[1]GER-RT'!O23</f>
        <v>#REF!</v>
      </c>
      <c r="P23" s="72" t="e">
        <f>GERAll!#REF!/'[1]GER-RT'!P23</f>
        <v>#REF!</v>
      </c>
      <c r="Q23" s="72" t="e">
        <f>GERAll!#REF!/'[1]GER-RT'!Q23</f>
        <v>#REF!</v>
      </c>
      <c r="R23" s="72">
        <f>GERAll!L20/'[1]GER-RT'!R23</f>
        <v>1.0724882363770565</v>
      </c>
      <c r="S23" s="72">
        <f>GERAll!M20/'[1]GER-RT'!S23</f>
        <v>1.0653622590918819</v>
      </c>
      <c r="T23" s="72">
        <f>GERAll!N20/'[1]GER-RT'!T23</f>
        <v>1.0689207289881832</v>
      </c>
      <c r="U23" s="72" t="e">
        <f>GERAll!#REF!/'[1]GER-RT'!U23</f>
        <v>#REF!</v>
      </c>
      <c r="V23" s="72" t="e">
        <f>GERAll!#REF!/'[1]GER-RT'!V23</f>
        <v>#REF!</v>
      </c>
      <c r="W23" s="72" t="e">
        <f>GERAll!#REF!/'[1]GER-RT'!W23</f>
        <v>#REF!</v>
      </c>
      <c r="X23" s="72">
        <f>GERAll!O20/'[1]GER-RT'!X23</f>
        <v>1.0756127857429145</v>
      </c>
      <c r="Y23" s="72">
        <f>GERAll!P20/'[1]GER-RT'!Y23</f>
        <v>1.0781409305445624</v>
      </c>
      <c r="Z23" s="72">
        <f>GERAll!Q20/'[1]GER-RT'!Z23</f>
        <v>1.0767792484884666</v>
      </c>
    </row>
    <row r="24" spans="1:26" s="58" customFormat="1" ht="18.75" customHeight="1" x14ac:dyDescent="0.25">
      <c r="A24" s="35">
        <v>19</v>
      </c>
      <c r="B24" s="36" t="s">
        <v>55</v>
      </c>
      <c r="C24" s="72">
        <f>GERAll!C21/'[1]GER-RT'!C24</f>
        <v>1.0411649423453808</v>
      </c>
      <c r="D24" s="72">
        <f>GERAll!D21/'[1]GER-RT'!D24</f>
        <v>1.0392542754100904</v>
      </c>
      <c r="E24" s="72">
        <f>GERAll!E21/'[1]GER-RT'!E24</f>
        <v>1.0402390382094684</v>
      </c>
      <c r="F24" s="72">
        <f>GERAll!F21/'[1]GER-RT'!F24</f>
        <v>1.0043152308326462</v>
      </c>
      <c r="G24" s="72">
        <f>GERAll!G21/'[1]GER-RT'!G24</f>
        <v>0.99957372495634123</v>
      </c>
      <c r="H24" s="72">
        <f>GERAll!H21/'[1]GER-RT'!H24</f>
        <v>1.0020218815470054</v>
      </c>
      <c r="I24" s="72" t="e">
        <f>GERAll!#REF!/'[1]GER-RT'!I24</f>
        <v>#REF!</v>
      </c>
      <c r="J24" s="72" t="e">
        <f>GERAll!#REF!/'[1]GER-RT'!J24</f>
        <v>#REF!</v>
      </c>
      <c r="K24" s="72" t="e">
        <f>GERAll!#REF!/'[1]GER-RT'!K24</f>
        <v>#REF!</v>
      </c>
      <c r="L24" s="72">
        <f>GERAll!I21/'[1]GER-RT'!L24</f>
        <v>1.0024539459109425</v>
      </c>
      <c r="M24" s="72">
        <f>GERAll!J21/'[1]GER-RT'!M24</f>
        <v>0.99757340001852357</v>
      </c>
      <c r="N24" s="72">
        <f>GERAll!K21/'[1]GER-RT'!N24</f>
        <v>1.0001153852981377</v>
      </c>
      <c r="O24" s="72" t="e">
        <f>GERAll!#REF!/'[1]GER-RT'!O24</f>
        <v>#REF!</v>
      </c>
      <c r="P24" s="72" t="e">
        <f>GERAll!#REF!/'[1]GER-RT'!P24</f>
        <v>#REF!</v>
      </c>
      <c r="Q24" s="72" t="e">
        <f>GERAll!#REF!/'[1]GER-RT'!Q24</f>
        <v>#REF!</v>
      </c>
      <c r="R24" s="72">
        <f>GERAll!L21/'[1]GER-RT'!R24</f>
        <v>1.0016367683645409</v>
      </c>
      <c r="S24" s="72">
        <f>GERAll!M21/'[1]GER-RT'!S24</f>
        <v>0.99848021630409811</v>
      </c>
      <c r="T24" s="72">
        <f>GERAll!N21/'[1]GER-RT'!T24</f>
        <v>1.0001189636566028</v>
      </c>
      <c r="U24" s="72" t="e">
        <f>GERAll!#REF!/'[1]GER-RT'!U24</f>
        <v>#REF!</v>
      </c>
      <c r="V24" s="72" t="e">
        <f>GERAll!#REF!/'[1]GER-RT'!V24</f>
        <v>#REF!</v>
      </c>
      <c r="W24" s="72" t="e">
        <f>GERAll!#REF!/'[1]GER-RT'!W24</f>
        <v>#REF!</v>
      </c>
      <c r="X24" s="72">
        <f>GERAll!O21/'[1]GER-RT'!X24</f>
        <v>1.0165899307748916</v>
      </c>
      <c r="Y24" s="72">
        <f>GERAll!P21/'[1]GER-RT'!Y24</f>
        <v>1.0132696557430274</v>
      </c>
      <c r="Z24" s="72">
        <f>GERAll!Q21/'[1]GER-RT'!Z24</f>
        <v>1.0149876086037231</v>
      </c>
    </row>
    <row r="25" spans="1:26" s="58" customFormat="1" ht="18.75" customHeight="1" x14ac:dyDescent="0.25">
      <c r="A25" s="35">
        <v>20</v>
      </c>
      <c r="B25" s="36" t="s">
        <v>32</v>
      </c>
      <c r="C25" s="72">
        <f>GERAll!C22/'[1]GER-RT'!C25</f>
        <v>1.0026496391982043</v>
      </c>
      <c r="D25" s="72">
        <f>GERAll!D22/'[1]GER-RT'!D25</f>
        <v>1.0068933082849185</v>
      </c>
      <c r="E25" s="72">
        <f>GERAll!E22/'[1]GER-RT'!E25</f>
        <v>1.0047001021064412</v>
      </c>
      <c r="F25" s="72">
        <f>GERAll!F22/'[1]GER-RT'!F25</f>
        <v>0.97492931186704057</v>
      </c>
      <c r="G25" s="72">
        <f>GERAll!G22/'[1]GER-RT'!G25</f>
        <v>0.98455128056056662</v>
      </c>
      <c r="H25" s="72">
        <f>GERAll!H22/'[1]GER-RT'!H25</f>
        <v>0.97954357423791338</v>
      </c>
      <c r="I25" s="72" t="e">
        <f>GERAll!#REF!/'[1]GER-RT'!I25</f>
        <v>#REF!</v>
      </c>
      <c r="J25" s="72" t="e">
        <f>GERAll!#REF!/'[1]GER-RT'!J25</f>
        <v>#REF!</v>
      </c>
      <c r="K25" s="72" t="e">
        <f>GERAll!#REF!/'[1]GER-RT'!K25</f>
        <v>#REF!</v>
      </c>
      <c r="L25" s="72">
        <f>GERAll!I22/'[1]GER-RT'!L25</f>
        <v>1.0478983181046666</v>
      </c>
      <c r="M25" s="72">
        <f>GERAll!J22/'[1]GER-RT'!M25</f>
        <v>1.0676777923904679</v>
      </c>
      <c r="N25" s="72">
        <f>GERAll!K22/'[1]GER-RT'!N25</f>
        <v>1.0571779387727986</v>
      </c>
      <c r="O25" s="72" t="e">
        <f>GERAll!#REF!/'[1]GER-RT'!O25</f>
        <v>#REF!</v>
      </c>
      <c r="P25" s="72" t="e">
        <f>GERAll!#REF!/'[1]GER-RT'!P25</f>
        <v>#REF!</v>
      </c>
      <c r="Q25" s="72" t="e">
        <f>GERAll!#REF!/'[1]GER-RT'!Q25</f>
        <v>#REF!</v>
      </c>
      <c r="R25" s="72">
        <f>GERAll!L22/'[1]GER-RT'!R25</f>
        <v>1.0541997894246276</v>
      </c>
      <c r="S25" s="72">
        <f>GERAll!M22/'[1]GER-RT'!S25</f>
        <v>1.0564303670154116</v>
      </c>
      <c r="T25" s="72">
        <f>GERAll!N22/'[1]GER-RT'!T25</f>
        <v>1.0552748367840432</v>
      </c>
      <c r="U25" s="72" t="e">
        <f>GERAll!#REF!/'[1]GER-RT'!U25</f>
        <v>#REF!</v>
      </c>
      <c r="V25" s="72" t="e">
        <f>GERAll!#REF!/'[1]GER-RT'!V25</f>
        <v>#REF!</v>
      </c>
      <c r="W25" s="72" t="e">
        <f>GERAll!#REF!/'[1]GER-RT'!W25</f>
        <v>#REF!</v>
      </c>
      <c r="X25" s="72">
        <f>GERAll!O22/'[1]GER-RT'!X25</f>
        <v>1.0013038455800467</v>
      </c>
      <c r="Y25" s="72">
        <f>GERAll!P22/'[1]GER-RT'!Y25</f>
        <v>1.0072579090431706</v>
      </c>
      <c r="Z25" s="72">
        <f>GERAll!Q22/'[1]GER-RT'!Z25</f>
        <v>1.0041761061333101</v>
      </c>
    </row>
    <row r="26" spans="1:26" s="58" customFormat="1" ht="18.75" customHeight="1" x14ac:dyDescent="0.25">
      <c r="A26" s="35">
        <v>21</v>
      </c>
      <c r="B26" s="36" t="s">
        <v>87</v>
      </c>
      <c r="C26" s="72">
        <f>GERAll!C23/'[1]GER-RT'!C26</f>
        <v>0.76744905835240385</v>
      </c>
      <c r="D26" s="72">
        <f>GERAll!D23/'[1]GER-RT'!D26</f>
        <v>0.79518237652506973</v>
      </c>
      <c r="E26" s="72">
        <f>GERAll!E23/'[1]GER-RT'!E26</f>
        <v>0.77971839638023532</v>
      </c>
      <c r="F26" s="72">
        <f>GERAll!F23/'[1]GER-RT'!F26</f>
        <v>0.87629561937728973</v>
      </c>
      <c r="G26" s="72">
        <f>GERAll!G23/'[1]GER-RT'!G26</f>
        <v>0.88480395775782661</v>
      </c>
      <c r="H26" s="72">
        <f>GERAll!H23/'[1]GER-RT'!H26</f>
        <v>0.88004171529337782</v>
      </c>
      <c r="I26" s="72" t="e">
        <f>GERAll!#REF!/'[1]GER-RT'!I26</f>
        <v>#REF!</v>
      </c>
      <c r="J26" s="72" t="e">
        <f>GERAll!#REF!/'[1]GER-RT'!J26</f>
        <v>#REF!</v>
      </c>
      <c r="K26" s="72" t="e">
        <f>GERAll!#REF!/'[1]GER-RT'!K26</f>
        <v>#REF!</v>
      </c>
      <c r="L26" s="72">
        <f>GERAll!I23/'[1]GER-RT'!L26</f>
        <v>1.2003921116621306</v>
      </c>
      <c r="M26" s="72">
        <f>GERAll!J23/'[1]GER-RT'!M26</f>
        <v>1.169515886609656</v>
      </c>
      <c r="N26" s="72">
        <f>GERAll!K23/'[1]GER-RT'!N26</f>
        <v>1.1860191810572145</v>
      </c>
      <c r="O26" s="72" t="e">
        <f>GERAll!#REF!/'[1]GER-RT'!O26</f>
        <v>#REF!</v>
      </c>
      <c r="P26" s="72" t="e">
        <f>GERAll!#REF!/'[1]GER-RT'!P26</f>
        <v>#REF!</v>
      </c>
      <c r="Q26" s="72" t="e">
        <f>GERAll!#REF!/'[1]GER-RT'!Q26</f>
        <v>#REF!</v>
      </c>
      <c r="R26" s="72">
        <f>GERAll!L23/'[1]GER-RT'!R26</f>
        <v>1.0063465825096469</v>
      </c>
      <c r="S26" s="72">
        <f>GERAll!M23/'[1]GER-RT'!S26</f>
        <v>0.94500098678565414</v>
      </c>
      <c r="T26" s="72">
        <f>GERAll!N23/'[1]GER-RT'!T26</f>
        <v>0.97736045574644359</v>
      </c>
      <c r="U26" s="72" t="e">
        <f>GERAll!#REF!/'[1]GER-RT'!U26</f>
        <v>#REF!</v>
      </c>
      <c r="V26" s="72" t="e">
        <f>GERAll!#REF!/'[1]GER-RT'!V26</f>
        <v>#REF!</v>
      </c>
      <c r="W26" s="72" t="e">
        <f>GERAll!#REF!/'[1]GER-RT'!W26</f>
        <v>#REF!</v>
      </c>
      <c r="X26" s="72">
        <f>GERAll!O23/'[1]GER-RT'!X26</f>
        <v>0.86776037499803194</v>
      </c>
      <c r="Y26" s="72">
        <f>GERAll!P23/'[1]GER-RT'!Y26</f>
        <v>0.87940892186962472</v>
      </c>
      <c r="Z26" s="72">
        <f>GERAll!Q23/'[1]GER-RT'!Z26</f>
        <v>0.87297832512419726</v>
      </c>
    </row>
    <row r="27" spans="1:26" s="58" customFormat="1" ht="18.75" customHeight="1" x14ac:dyDescent="0.25">
      <c r="A27" s="35">
        <v>22</v>
      </c>
      <c r="B27" s="36" t="s">
        <v>33</v>
      </c>
      <c r="C27" s="72">
        <f>GERAll!C24/'[1]GER-RT'!C27</f>
        <v>0.92610332307210608</v>
      </c>
      <c r="D27" s="72">
        <f>GERAll!D24/'[1]GER-RT'!D27</f>
        <v>0.95210259024124455</v>
      </c>
      <c r="E27" s="72">
        <f>GERAll!E24/'[1]GER-RT'!E27</f>
        <v>0.93814754354749541</v>
      </c>
      <c r="F27" s="72">
        <f>GERAll!F24/'[1]GER-RT'!F27</f>
        <v>0.95781379998299665</v>
      </c>
      <c r="G27" s="72">
        <f>GERAll!G24/'[1]GER-RT'!G27</f>
        <v>1.0032347214492496</v>
      </c>
      <c r="H27" s="72">
        <f>GERAll!H24/'[1]GER-RT'!H27</f>
        <v>0.9762305223548422</v>
      </c>
      <c r="I27" s="72" t="e">
        <f>GERAll!#REF!/'[1]GER-RT'!I27</f>
        <v>#REF!</v>
      </c>
      <c r="J27" s="72" t="e">
        <f>GERAll!#REF!/'[1]GER-RT'!J27</f>
        <v>#REF!</v>
      </c>
      <c r="K27" s="72" t="e">
        <f>GERAll!#REF!/'[1]GER-RT'!K27</f>
        <v>#REF!</v>
      </c>
      <c r="L27" s="72">
        <f>GERAll!I24/'[1]GER-RT'!L27</f>
        <v>1.0439448703137797</v>
      </c>
      <c r="M27" s="72">
        <f>GERAll!J24/'[1]GER-RT'!M27</f>
        <v>1.1053302237337113</v>
      </c>
      <c r="N27" s="72">
        <f>GERAll!K24/'[1]GER-RT'!N27</f>
        <v>1.0661574751598921</v>
      </c>
      <c r="O27" s="72" t="e">
        <f>GERAll!#REF!/'[1]GER-RT'!O27</f>
        <v>#REF!</v>
      </c>
      <c r="P27" s="72" t="e">
        <f>GERAll!#REF!/'[1]GER-RT'!P27</f>
        <v>#REF!</v>
      </c>
      <c r="Q27" s="72" t="e">
        <f>GERAll!#REF!/'[1]GER-RT'!Q27</f>
        <v>#REF!</v>
      </c>
      <c r="R27" s="72">
        <f>GERAll!L24/'[1]GER-RT'!R27</f>
        <v>1.1585668660745603</v>
      </c>
      <c r="S27" s="72">
        <f>GERAll!M24/'[1]GER-RT'!S27</f>
        <v>1.1843506592721247</v>
      </c>
      <c r="T27" s="72">
        <f>GERAll!N24/'[1]GER-RT'!T27</f>
        <v>1.1667894036954307</v>
      </c>
      <c r="U27" s="72" t="e">
        <f>GERAll!#REF!/'[1]GER-RT'!U27</f>
        <v>#REF!</v>
      </c>
      <c r="V27" s="72" t="e">
        <f>GERAll!#REF!/'[1]GER-RT'!V27</f>
        <v>#REF!</v>
      </c>
      <c r="W27" s="72" t="e">
        <f>GERAll!#REF!/'[1]GER-RT'!W27</f>
        <v>#REF!</v>
      </c>
      <c r="X27" s="72">
        <f>GERAll!O24/'[1]GER-RT'!X27</f>
        <v>0.9652839828578923</v>
      </c>
      <c r="Y27" s="72">
        <f>GERAll!P24/'[1]GER-RT'!Y27</f>
        <v>0.9868564659331247</v>
      </c>
      <c r="Z27" s="72">
        <f>GERAll!Q24/'[1]GER-RT'!Z27</f>
        <v>0.97459542884565975</v>
      </c>
    </row>
    <row r="28" spans="1:26" s="58" customFormat="1" ht="18.75" customHeight="1" x14ac:dyDescent="0.25">
      <c r="A28" s="35">
        <v>23</v>
      </c>
      <c r="B28" s="36" t="s">
        <v>34</v>
      </c>
      <c r="C28" s="72">
        <f>GERAll!C25/'[1]GER-RT'!C28</f>
        <v>1.1168190712292354</v>
      </c>
      <c r="D28" s="72">
        <f>GERAll!D25/'[1]GER-RT'!D28</f>
        <v>1.1302646315730724</v>
      </c>
      <c r="E28" s="72">
        <f>GERAll!E25/'[1]GER-RT'!E28</f>
        <v>1.1234020678361523</v>
      </c>
      <c r="F28" s="72">
        <f>GERAll!F25/'[1]GER-RT'!F28</f>
        <v>1.0923594831519996</v>
      </c>
      <c r="G28" s="72">
        <f>GERAll!G25/'[1]GER-RT'!G28</f>
        <v>1.0891268862607457</v>
      </c>
      <c r="H28" s="72">
        <f>GERAll!H25/'[1]GER-RT'!H28</f>
        <v>1.0908576167167179</v>
      </c>
      <c r="I28" s="72" t="e">
        <f>GERAll!#REF!/'[1]GER-RT'!I28</f>
        <v>#REF!</v>
      </c>
      <c r="J28" s="72" t="e">
        <f>GERAll!#REF!/'[1]GER-RT'!J28</f>
        <v>#REF!</v>
      </c>
      <c r="K28" s="72" t="e">
        <f>GERAll!#REF!/'[1]GER-RT'!K28</f>
        <v>#REF!</v>
      </c>
      <c r="L28" s="72">
        <f>GERAll!I25/'[1]GER-RT'!L28</f>
        <v>1.1880838372222313</v>
      </c>
      <c r="M28" s="72">
        <f>GERAll!J25/'[1]GER-RT'!M28</f>
        <v>1.1907526289409844</v>
      </c>
      <c r="N28" s="72">
        <f>GERAll!K25/'[1]GER-RT'!N28</f>
        <v>1.1896788345569349</v>
      </c>
      <c r="O28" s="72" t="e">
        <f>GERAll!#REF!/'[1]GER-RT'!O28</f>
        <v>#REF!</v>
      </c>
      <c r="P28" s="72" t="e">
        <f>GERAll!#REF!/'[1]GER-RT'!P28</f>
        <v>#REF!</v>
      </c>
      <c r="Q28" s="72" t="e">
        <f>GERAll!#REF!/'[1]GER-RT'!Q28</f>
        <v>#REF!</v>
      </c>
      <c r="R28" s="72">
        <f>GERAll!L25/'[1]GER-RT'!R28</f>
        <v>1.0521640164953747</v>
      </c>
      <c r="S28" s="72">
        <f>GERAll!M25/'[1]GER-RT'!S28</f>
        <v>1.0749042147395949</v>
      </c>
      <c r="T28" s="72">
        <f>GERAll!N25/'[1]GER-RT'!T28</f>
        <v>1.0639619660877746</v>
      </c>
      <c r="U28" s="72" t="e">
        <f>GERAll!#REF!/'[1]GER-RT'!U28</f>
        <v>#REF!</v>
      </c>
      <c r="V28" s="72" t="e">
        <f>GERAll!#REF!/'[1]GER-RT'!V28</f>
        <v>#REF!</v>
      </c>
      <c r="W28" s="72" t="e">
        <f>GERAll!#REF!/'[1]GER-RT'!W28</f>
        <v>#REF!</v>
      </c>
      <c r="X28" s="72">
        <f>GERAll!O25/'[1]GER-RT'!X28</f>
        <v>1.1019348646991438</v>
      </c>
      <c r="Y28" s="72">
        <f>GERAll!P25/'[1]GER-RT'!Y28</f>
        <v>1.1113979147084923</v>
      </c>
      <c r="Z28" s="72">
        <f>GERAll!Q25/'[1]GER-RT'!Z28</f>
        <v>1.1067997968061374</v>
      </c>
    </row>
    <row r="29" spans="1:26" s="58" customFormat="1" ht="18.75" customHeight="1" x14ac:dyDescent="0.25">
      <c r="A29" s="35">
        <v>24</v>
      </c>
      <c r="B29" s="36" t="s">
        <v>35</v>
      </c>
      <c r="C29" s="72">
        <f>GERAll!C26/'[1]GER-RT'!C29</f>
        <v>0.97100725520787268</v>
      </c>
      <c r="D29" s="72">
        <f>GERAll!D26/'[1]GER-RT'!D29</f>
        <v>0.97635191179200598</v>
      </c>
      <c r="E29" s="72">
        <f>GERAll!E26/'[1]GER-RT'!E29</f>
        <v>0.97359091706602774</v>
      </c>
      <c r="F29" s="72">
        <f>GERAll!F26/'[1]GER-RT'!F29</f>
        <v>0.98885153236763745</v>
      </c>
      <c r="G29" s="72">
        <f>GERAll!G26/'[1]GER-RT'!G29</f>
        <v>0.99505387113687305</v>
      </c>
      <c r="H29" s="72">
        <f>GERAll!H26/'[1]GER-RT'!H29</f>
        <v>0.99184161105091806</v>
      </c>
      <c r="I29" s="72" t="e">
        <f>GERAll!#REF!/'[1]GER-RT'!I29</f>
        <v>#REF!</v>
      </c>
      <c r="J29" s="72" t="e">
        <f>GERAll!#REF!/'[1]GER-RT'!J29</f>
        <v>#REF!</v>
      </c>
      <c r="K29" s="72" t="e">
        <f>GERAll!#REF!/'[1]GER-RT'!K29</f>
        <v>#REF!</v>
      </c>
      <c r="L29" s="72">
        <f>GERAll!I26/'[1]GER-RT'!L29</f>
        <v>1.0100222149931077</v>
      </c>
      <c r="M29" s="72">
        <f>GERAll!J26/'[1]GER-RT'!M29</f>
        <v>0.99330828791558523</v>
      </c>
      <c r="N29" s="72">
        <f>GERAll!K26/'[1]GER-RT'!N29</f>
        <v>1.0017133729115197</v>
      </c>
      <c r="O29" s="72" t="e">
        <f>GERAll!#REF!/'[1]GER-RT'!O29</f>
        <v>#REF!</v>
      </c>
      <c r="P29" s="72" t="e">
        <f>GERAll!#REF!/'[1]GER-RT'!P29</f>
        <v>#REF!</v>
      </c>
      <c r="Q29" s="72" t="e">
        <f>GERAll!#REF!/'[1]GER-RT'!Q29</f>
        <v>#REF!</v>
      </c>
      <c r="R29" s="72">
        <f>GERAll!L26/'[1]GER-RT'!R29</f>
        <v>1.0074023179437877</v>
      </c>
      <c r="S29" s="72">
        <f>GERAll!M26/'[1]GER-RT'!S29</f>
        <v>1.022696891389592</v>
      </c>
      <c r="T29" s="72">
        <f>GERAll!N26/'[1]GER-RT'!T29</f>
        <v>1.0156238105401361</v>
      </c>
      <c r="U29" s="72" t="e">
        <f>GERAll!#REF!/'[1]GER-RT'!U29</f>
        <v>#REF!</v>
      </c>
      <c r="V29" s="72" t="e">
        <f>GERAll!#REF!/'[1]GER-RT'!V29</f>
        <v>#REF!</v>
      </c>
      <c r="W29" s="72" t="e">
        <f>GERAll!#REF!/'[1]GER-RT'!W29</f>
        <v>#REF!</v>
      </c>
      <c r="X29" s="72">
        <f>GERAll!O26/'[1]GER-RT'!X29</f>
        <v>0.98576253573049832</v>
      </c>
      <c r="Y29" s="72">
        <f>GERAll!P26/'[1]GER-RT'!Y29</f>
        <v>0.98938283016360928</v>
      </c>
      <c r="Z29" s="72">
        <f>GERAll!Q26/'[1]GER-RT'!Z29</f>
        <v>0.98753024898091946</v>
      </c>
    </row>
    <row r="30" spans="1:26" s="58" customFormat="1" ht="18.75" customHeight="1" x14ac:dyDescent="0.25">
      <c r="A30" s="35">
        <v>25</v>
      </c>
      <c r="B30" s="36" t="s">
        <v>36</v>
      </c>
      <c r="C30" s="72">
        <f>GERAll!C27/'[1]GER-RT'!C30</f>
        <v>0.91894619314954673</v>
      </c>
      <c r="D30" s="72">
        <f>GERAll!D27/'[1]GER-RT'!D30</f>
        <v>0.92726882816221901</v>
      </c>
      <c r="E30" s="72">
        <f>GERAll!E27/'[1]GER-RT'!E30</f>
        <v>0.92299252174965019</v>
      </c>
      <c r="F30" s="72">
        <f>GERAll!F27/'[1]GER-RT'!F30</f>
        <v>0.98832469077836516</v>
      </c>
      <c r="G30" s="72">
        <f>GERAll!G27/'[1]GER-RT'!G30</f>
        <v>0.9824079797803712</v>
      </c>
      <c r="H30" s="72">
        <f>GERAll!H27/'[1]GER-RT'!H30</f>
        <v>0.98540659605358805</v>
      </c>
      <c r="I30" s="72" t="e">
        <f>GERAll!#REF!/'[1]GER-RT'!I30</f>
        <v>#REF!</v>
      </c>
      <c r="J30" s="72" t="e">
        <f>GERAll!#REF!/'[1]GER-RT'!J30</f>
        <v>#REF!</v>
      </c>
      <c r="K30" s="72" t="e">
        <f>GERAll!#REF!/'[1]GER-RT'!K30</f>
        <v>#REF!</v>
      </c>
      <c r="L30" s="72">
        <f>GERAll!I27/'[1]GER-RT'!L30</f>
        <v>1.0608550810955366</v>
      </c>
      <c r="M30" s="72">
        <f>GERAll!J27/'[1]GER-RT'!M30</f>
        <v>1.0729024654477368</v>
      </c>
      <c r="N30" s="72">
        <f>GERAll!K27/'[1]GER-RT'!N30</f>
        <v>1.0667401265940473</v>
      </c>
      <c r="O30" s="72" t="e">
        <f>GERAll!#REF!/'[1]GER-RT'!O30</f>
        <v>#REF!</v>
      </c>
      <c r="P30" s="72" t="e">
        <f>GERAll!#REF!/'[1]GER-RT'!P30</f>
        <v>#REF!</v>
      </c>
      <c r="Q30" s="72" t="e">
        <f>GERAll!#REF!/'[1]GER-RT'!Q30</f>
        <v>#REF!</v>
      </c>
      <c r="R30" s="72">
        <f>GERAll!L27/'[1]GER-RT'!R30</f>
        <v>1.1034841670989972</v>
      </c>
      <c r="S30" s="72">
        <f>GERAll!M27/'[1]GER-RT'!S30</f>
        <v>1.0765904303651286</v>
      </c>
      <c r="T30" s="72">
        <f>GERAll!N27/'[1]GER-RT'!T30</f>
        <v>1.091768950976836</v>
      </c>
      <c r="U30" s="72" t="e">
        <f>GERAll!#REF!/'[1]GER-RT'!U30</f>
        <v>#REF!</v>
      </c>
      <c r="V30" s="72" t="e">
        <f>GERAll!#REF!/'[1]GER-RT'!V30</f>
        <v>#REF!</v>
      </c>
      <c r="W30" s="72" t="e">
        <f>GERAll!#REF!/'[1]GER-RT'!W30</f>
        <v>#REF!</v>
      </c>
      <c r="X30" s="72">
        <f>GERAll!O27/'[1]GER-RT'!X30</f>
        <v>0.96034942563227821</v>
      </c>
      <c r="Y30" s="72">
        <f>GERAll!P27/'[1]GER-RT'!Y30</f>
        <v>0.96183797842918328</v>
      </c>
      <c r="Z30" s="72">
        <f>GERAll!Q27/'[1]GER-RT'!Z30</f>
        <v>0.96105862220512894</v>
      </c>
    </row>
    <row r="31" spans="1:26" s="58" customFormat="1" ht="18.75" customHeight="1" x14ac:dyDescent="0.25">
      <c r="A31" s="35">
        <v>26</v>
      </c>
      <c r="B31" s="36" t="s">
        <v>37</v>
      </c>
      <c r="C31" s="72">
        <f>GERAll!C28/'[1]GER-RT'!C31</f>
        <v>1.1615066217881518</v>
      </c>
      <c r="D31" s="72">
        <f>GERAll!D28/'[1]GER-RT'!D31</f>
        <v>1.1365135792777181</v>
      </c>
      <c r="E31" s="72">
        <f>GERAll!E28/'[1]GER-RT'!E31</f>
        <v>1.149087791485929</v>
      </c>
      <c r="F31" s="72">
        <f>GERAll!F28/'[1]GER-RT'!F31</f>
        <v>1.1325147103066235</v>
      </c>
      <c r="G31" s="72">
        <f>GERAll!G28/'[1]GER-RT'!G31</f>
        <v>1.1454444933704111</v>
      </c>
      <c r="H31" s="72">
        <f>GERAll!H28/'[1]GER-RT'!H31</f>
        <v>1.1380071509796617</v>
      </c>
      <c r="I31" s="72" t="e">
        <f>GERAll!#REF!/'[1]GER-RT'!I31</f>
        <v>#REF!</v>
      </c>
      <c r="J31" s="72" t="e">
        <f>GERAll!#REF!/'[1]GER-RT'!J31</f>
        <v>#REF!</v>
      </c>
      <c r="K31" s="72" t="e">
        <f>GERAll!#REF!/'[1]GER-RT'!K31</f>
        <v>#REF!</v>
      </c>
      <c r="L31" s="72">
        <f>GERAll!I28/'[1]GER-RT'!L31</f>
        <v>0.94525951154554633</v>
      </c>
      <c r="M31" s="72">
        <f>GERAll!J28/'[1]GER-RT'!M31</f>
        <v>0.93305089012532638</v>
      </c>
      <c r="N31" s="72">
        <f>GERAll!K28/'[1]GER-RT'!N31</f>
        <v>0.93951547825097992</v>
      </c>
      <c r="O31" s="72" t="e">
        <f>GERAll!#REF!/'[1]GER-RT'!O31</f>
        <v>#REF!</v>
      </c>
      <c r="P31" s="72" t="e">
        <f>GERAll!#REF!/'[1]GER-RT'!P31</f>
        <v>#REF!</v>
      </c>
      <c r="Q31" s="72" t="e">
        <f>GERAll!#REF!/'[1]GER-RT'!Q31</f>
        <v>#REF!</v>
      </c>
      <c r="R31" s="72">
        <f>GERAll!L28/'[1]GER-RT'!R31</f>
        <v>1.102851986421659</v>
      </c>
      <c r="S31" s="72">
        <f>GERAll!M28/'[1]GER-RT'!S31</f>
        <v>0.99707676210237006</v>
      </c>
      <c r="T31" s="72">
        <f>GERAll!N28/'[1]GER-RT'!T31</f>
        <v>1.0566344307641473</v>
      </c>
      <c r="U31" s="72" t="e">
        <f>GERAll!#REF!/'[1]GER-RT'!U31</f>
        <v>#REF!</v>
      </c>
      <c r="V31" s="72" t="e">
        <f>GERAll!#REF!/'[1]GER-RT'!V31</f>
        <v>#REF!</v>
      </c>
      <c r="W31" s="72" t="e">
        <f>GERAll!#REF!/'[1]GER-RT'!W31</f>
        <v>#REF!</v>
      </c>
      <c r="X31" s="72">
        <f>GERAll!O28/'[1]GER-RT'!X31</f>
        <v>1.1174391867720643</v>
      </c>
      <c r="Y31" s="72">
        <f>GERAll!P28/'[1]GER-RT'!Y31</f>
        <v>1.0992532606848344</v>
      </c>
      <c r="Z31" s="72">
        <f>GERAll!Q28/'[1]GER-RT'!Z31</f>
        <v>1.108909338188496</v>
      </c>
    </row>
    <row r="32" spans="1:26" s="58" customFormat="1" ht="18.75" customHeight="1" x14ac:dyDescent="0.25">
      <c r="A32" s="35">
        <v>27</v>
      </c>
      <c r="B32" s="36" t="s">
        <v>38</v>
      </c>
      <c r="C32" s="72">
        <f>GERAll!C29/'[1]GER-RT'!C32</f>
        <v>0.99284794586523739</v>
      </c>
      <c r="D32" s="72">
        <f>GERAll!D29/'[1]GER-RT'!D32</f>
        <v>0.98568936920449624</v>
      </c>
      <c r="E32" s="72">
        <f>GERAll!E29/'[1]GER-RT'!E32</f>
        <v>0.98937763983082327</v>
      </c>
      <c r="F32" s="72">
        <f>GERAll!F29/'[1]GER-RT'!F32</f>
        <v>1.0151191901796797</v>
      </c>
      <c r="G32" s="72">
        <f>GERAll!G29/'[1]GER-RT'!G32</f>
        <v>1.0121190129618602</v>
      </c>
      <c r="H32" s="72">
        <f>GERAll!H29/'[1]GER-RT'!H32</f>
        <v>1.0135952103291441</v>
      </c>
      <c r="I32" s="72" t="e">
        <f>GERAll!#REF!/'[1]GER-RT'!I32</f>
        <v>#REF!</v>
      </c>
      <c r="J32" s="72" t="e">
        <f>GERAll!#REF!/'[1]GER-RT'!J32</f>
        <v>#REF!</v>
      </c>
      <c r="K32" s="72" t="e">
        <f>GERAll!#REF!/'[1]GER-RT'!K32</f>
        <v>#REF!</v>
      </c>
      <c r="L32" s="72">
        <f>GERAll!I29/'[1]GER-RT'!L32</f>
        <v>1.0201422212878568</v>
      </c>
      <c r="M32" s="72">
        <f>GERAll!J29/'[1]GER-RT'!M32</f>
        <v>1.0591753497961909</v>
      </c>
      <c r="N32" s="72">
        <f>GERAll!K29/'[1]GER-RT'!N32</f>
        <v>1.0380181591491717</v>
      </c>
      <c r="O32" s="72" t="e">
        <f>GERAll!#REF!/'[1]GER-RT'!O32</f>
        <v>#REF!</v>
      </c>
      <c r="P32" s="72" t="e">
        <f>GERAll!#REF!/'[1]GER-RT'!P32</f>
        <v>#REF!</v>
      </c>
      <c r="Q32" s="72" t="e">
        <f>GERAll!#REF!/'[1]GER-RT'!Q32</f>
        <v>#REF!</v>
      </c>
      <c r="R32" s="72">
        <f>GERAll!L29/'[1]GER-RT'!R32</f>
        <v>1.0261972345887647</v>
      </c>
      <c r="S32" s="72">
        <f>GERAll!M29/'[1]GER-RT'!S32</f>
        <v>1.0609239041522176</v>
      </c>
      <c r="T32" s="72">
        <f>GERAll!N29/'[1]GER-RT'!T32</f>
        <v>1.0423299168315099</v>
      </c>
      <c r="U32" s="72" t="e">
        <f>GERAll!#REF!/'[1]GER-RT'!U32</f>
        <v>#REF!</v>
      </c>
      <c r="V32" s="72" t="e">
        <f>GERAll!#REF!/'[1]GER-RT'!V32</f>
        <v>#REF!</v>
      </c>
      <c r="W32" s="72" t="e">
        <f>GERAll!#REF!/'[1]GER-RT'!W32</f>
        <v>#REF!</v>
      </c>
      <c r="X32" s="72">
        <f>GERAll!O29/'[1]GER-RT'!X32</f>
        <v>1.0068348968149736</v>
      </c>
      <c r="Y32" s="72">
        <f>GERAll!P29/'[1]GER-RT'!Y32</f>
        <v>1.0111218571607785</v>
      </c>
      <c r="Z32" s="72">
        <f>GERAll!Q29/'[1]GER-RT'!Z32</f>
        <v>1.0088902850999029</v>
      </c>
    </row>
    <row r="33" spans="1:26" s="58" customFormat="1" ht="18.75" customHeight="1" x14ac:dyDescent="0.25">
      <c r="A33" s="35">
        <v>28</v>
      </c>
      <c r="B33" s="36" t="s">
        <v>39</v>
      </c>
      <c r="C33" s="72">
        <f>GERAll!C30/'[1]GER-RT'!C33</f>
        <v>0.73280821778215344</v>
      </c>
      <c r="D33" s="72">
        <f>GERAll!D30/'[1]GER-RT'!D33</f>
        <v>0.74292428998064053</v>
      </c>
      <c r="E33" s="72">
        <f>GERAll!E30/'[1]GER-RT'!E33</f>
        <v>0.73779477820542194</v>
      </c>
      <c r="F33" s="72">
        <f>GERAll!F30/'[1]GER-RT'!F33</f>
        <v>1.0539079763357115</v>
      </c>
      <c r="G33" s="72">
        <f>GERAll!G30/'[1]GER-RT'!G33</f>
        <v>1.0118588018490964</v>
      </c>
      <c r="H33" s="72">
        <f>GERAll!H30/'[1]GER-RT'!H33</f>
        <v>1.0323875602290538</v>
      </c>
      <c r="I33" s="72" t="e">
        <f>GERAll!#REF!/'[1]GER-RT'!I33</f>
        <v>#REF!</v>
      </c>
      <c r="J33" s="72" t="e">
        <f>GERAll!#REF!/'[1]GER-RT'!J33</f>
        <v>#REF!</v>
      </c>
      <c r="K33" s="72" t="e">
        <f>GERAll!#REF!/'[1]GER-RT'!K33</f>
        <v>#REF!</v>
      </c>
      <c r="L33" s="72">
        <f>GERAll!I30/'[1]GER-RT'!L33</f>
        <v>1.1032657774780275</v>
      </c>
      <c r="M33" s="72">
        <f>GERAll!J30/'[1]GER-RT'!M33</f>
        <v>1.0462117910024993</v>
      </c>
      <c r="N33" s="72">
        <f>GERAll!K30/'[1]GER-RT'!N33</f>
        <v>1.0742780749622625</v>
      </c>
      <c r="O33" s="72" t="e">
        <f>GERAll!#REF!/'[1]GER-RT'!O33</f>
        <v>#REF!</v>
      </c>
      <c r="P33" s="72" t="e">
        <f>GERAll!#REF!/'[1]GER-RT'!P33</f>
        <v>#REF!</v>
      </c>
      <c r="Q33" s="72" t="e">
        <f>GERAll!#REF!/'[1]GER-RT'!Q33</f>
        <v>#REF!</v>
      </c>
      <c r="R33" s="72">
        <f>GERAll!L30/'[1]GER-RT'!R33</f>
        <v>1.1503674039697112</v>
      </c>
      <c r="S33" s="72">
        <f>GERAll!M30/'[1]GER-RT'!S33</f>
        <v>1.2606087284011642</v>
      </c>
      <c r="T33" s="72">
        <f>GERAll!N30/'[1]GER-RT'!T33</f>
        <v>1.1985008233639529</v>
      </c>
      <c r="U33" s="72" t="e">
        <f>GERAll!#REF!/'[1]GER-RT'!U33</f>
        <v>#REF!</v>
      </c>
      <c r="V33" s="72" t="e">
        <f>GERAll!#REF!/'[1]GER-RT'!V33</f>
        <v>#REF!</v>
      </c>
      <c r="W33" s="72" t="e">
        <f>GERAll!#REF!/'[1]GER-RT'!W33</f>
        <v>#REF!</v>
      </c>
      <c r="X33" s="72">
        <f>GERAll!O30/'[1]GER-RT'!X33</f>
        <v>0.87757882568798773</v>
      </c>
      <c r="Y33" s="72">
        <f>GERAll!P30/'[1]GER-RT'!Y33</f>
        <v>0.87182918434693424</v>
      </c>
      <c r="Z33" s="72">
        <f>GERAll!Q30/'[1]GER-RT'!Z33</f>
        <v>0.87472859933814673</v>
      </c>
    </row>
    <row r="34" spans="1:26" s="58" customFormat="1" ht="18.75" customHeight="1" x14ac:dyDescent="0.25">
      <c r="A34" s="35">
        <v>29</v>
      </c>
      <c r="B34" s="36" t="s">
        <v>40</v>
      </c>
      <c r="C34" s="72">
        <f>GERAll!C31/'[1]GER-RT'!C34</f>
        <v>1.1719229558368023</v>
      </c>
      <c r="D34" s="72">
        <f>GERAll!D31/'[1]GER-RT'!D34</f>
        <v>1.1691515932966041</v>
      </c>
      <c r="E34" s="72">
        <f>GERAll!E31/'[1]GER-RT'!E34</f>
        <v>1.1705343437423612</v>
      </c>
      <c r="F34" s="72">
        <f>GERAll!F31/'[1]GER-RT'!F34</f>
        <v>1.1606893746682612</v>
      </c>
      <c r="G34" s="72">
        <f>GERAll!G31/'[1]GER-RT'!G34</f>
        <v>1.1716617251385832</v>
      </c>
      <c r="H34" s="72">
        <f>GERAll!H31/'[1]GER-RT'!H34</f>
        <v>1.1658935442805385</v>
      </c>
      <c r="I34" s="72" t="e">
        <f>GERAll!#REF!/'[1]GER-RT'!I34</f>
        <v>#REF!</v>
      </c>
      <c r="J34" s="72" t="e">
        <f>GERAll!#REF!/'[1]GER-RT'!J34</f>
        <v>#REF!</v>
      </c>
      <c r="K34" s="72" t="e">
        <f>GERAll!#REF!/'[1]GER-RT'!K34</f>
        <v>#REF!</v>
      </c>
      <c r="L34" s="72">
        <f>GERAll!I31/'[1]GER-RT'!L34</f>
        <v>1.3006769381261163</v>
      </c>
      <c r="M34" s="72">
        <f>GERAll!J31/'[1]GER-RT'!M34</f>
        <v>1.2559065456400857</v>
      </c>
      <c r="N34" s="72">
        <f>GERAll!K31/'[1]GER-RT'!N34</f>
        <v>1.2790189859750694</v>
      </c>
      <c r="O34" s="72" t="e">
        <f>GERAll!#REF!/'[1]GER-RT'!O34</f>
        <v>#REF!</v>
      </c>
      <c r="P34" s="72" t="e">
        <f>GERAll!#REF!/'[1]GER-RT'!P34</f>
        <v>#REF!</v>
      </c>
      <c r="Q34" s="72" t="e">
        <f>GERAll!#REF!/'[1]GER-RT'!Q34</f>
        <v>#REF!</v>
      </c>
      <c r="R34" s="72">
        <f>GERAll!L31/'[1]GER-RT'!R34</f>
        <v>1.2727246445423579</v>
      </c>
      <c r="S34" s="72">
        <f>GERAll!M31/'[1]GER-RT'!S34</f>
        <v>1.2107402731712169</v>
      </c>
      <c r="T34" s="72">
        <f>GERAll!N31/'[1]GER-RT'!T34</f>
        <v>1.2415144498325774</v>
      </c>
      <c r="U34" s="72" t="e">
        <f>GERAll!#REF!/'[1]GER-RT'!U34</f>
        <v>#REF!</v>
      </c>
      <c r="V34" s="72" t="e">
        <f>GERAll!#REF!/'[1]GER-RT'!V34</f>
        <v>#REF!</v>
      </c>
      <c r="W34" s="72" t="e">
        <f>GERAll!#REF!/'[1]GER-RT'!W34</f>
        <v>#REF!</v>
      </c>
      <c r="X34" s="72">
        <f>GERAll!O31/'[1]GER-RT'!X34</f>
        <v>1.2007264975503282</v>
      </c>
      <c r="Y34" s="72">
        <f>GERAll!P31/'[1]GER-RT'!Y34</f>
        <v>1.1887007299492867</v>
      </c>
      <c r="Z34" s="72">
        <f>GERAll!Q31/'[1]GER-RT'!Z34</f>
        <v>1.1948535917447531</v>
      </c>
    </row>
    <row r="35" spans="1:26" s="58" customFormat="1" ht="18.75" customHeight="1" x14ac:dyDescent="0.25">
      <c r="A35" s="35">
        <v>30</v>
      </c>
      <c r="B35" s="36" t="s">
        <v>41</v>
      </c>
      <c r="C35" s="72">
        <f>GERAll!C32/'[1]GER-RT'!C35</f>
        <v>1.2858095852206142</v>
      </c>
      <c r="D35" s="72">
        <f>GERAll!D32/'[1]GER-RT'!D35</f>
        <v>1.2050035767870466</v>
      </c>
      <c r="E35" s="72">
        <f>GERAll!E32/'[1]GER-RT'!E35</f>
        <v>1.2486416557670954</v>
      </c>
      <c r="F35" s="72">
        <f>GERAll!F32/'[1]GER-RT'!F35</f>
        <v>1.2934556002474358</v>
      </c>
      <c r="G35" s="72">
        <f>GERAll!G32/'[1]GER-RT'!G35</f>
        <v>1.194896009991274</v>
      </c>
      <c r="H35" s="72">
        <f>GERAll!H32/'[1]GER-RT'!H35</f>
        <v>1.2472471188091687</v>
      </c>
      <c r="I35" s="72" t="e">
        <f>GERAll!#REF!/'[1]GER-RT'!I35</f>
        <v>#REF!</v>
      </c>
      <c r="J35" s="72" t="e">
        <f>GERAll!#REF!/'[1]GER-RT'!J35</f>
        <v>#REF!</v>
      </c>
      <c r="K35" s="72" t="e">
        <f>GERAll!#REF!/'[1]GER-RT'!K35</f>
        <v>#REF!</v>
      </c>
      <c r="L35" s="72">
        <f>GERAll!I32/'[1]GER-RT'!L35</f>
        <v>1.3740585595508443</v>
      </c>
      <c r="M35" s="72">
        <f>GERAll!J32/'[1]GER-RT'!M35</f>
        <v>1.4230854402851101</v>
      </c>
      <c r="N35" s="72">
        <f>GERAll!K32/'[1]GER-RT'!N35</f>
        <v>1.3960290768031245</v>
      </c>
      <c r="O35" s="72" t="e">
        <f>GERAll!#REF!/'[1]GER-RT'!O35</f>
        <v>#REF!</v>
      </c>
      <c r="P35" s="72" t="e">
        <f>GERAll!#REF!/'[1]GER-RT'!P35</f>
        <v>#REF!</v>
      </c>
      <c r="Q35" s="72" t="e">
        <f>GERAll!#REF!/'[1]GER-RT'!Q35</f>
        <v>#REF!</v>
      </c>
      <c r="R35" s="72">
        <f>GERAll!L32/'[1]GER-RT'!R35</f>
        <v>1.1735863434876153</v>
      </c>
      <c r="S35" s="72">
        <f>GERAll!M32/'[1]GER-RT'!S35</f>
        <v>1.1133623662302563</v>
      </c>
      <c r="T35" s="72">
        <f>GERAll!N32/'[1]GER-RT'!T35</f>
        <v>1.1488806411987671</v>
      </c>
      <c r="U35" s="72" t="e">
        <f>GERAll!#REF!/'[1]GER-RT'!U35</f>
        <v>#REF!</v>
      </c>
      <c r="V35" s="72" t="e">
        <f>GERAll!#REF!/'[1]GER-RT'!V35</f>
        <v>#REF!</v>
      </c>
      <c r="W35" s="72" t="e">
        <f>GERAll!#REF!/'[1]GER-RT'!W35</f>
        <v>#REF!</v>
      </c>
      <c r="X35" s="72">
        <f>GERAll!O32/'[1]GER-RT'!X35</f>
        <v>1.283635042767918</v>
      </c>
      <c r="Y35" s="72">
        <f>GERAll!P32/'[1]GER-RT'!Y35</f>
        <v>1.223933618494415</v>
      </c>
      <c r="Z35" s="72">
        <f>GERAll!Q32/'[1]GER-RT'!Z35</f>
        <v>1.2557598751264922</v>
      </c>
    </row>
    <row r="36" spans="1:26" s="58" customFormat="1" ht="18.75" customHeight="1" x14ac:dyDescent="0.25">
      <c r="A36" s="35">
        <v>31</v>
      </c>
      <c r="B36" s="36" t="s">
        <v>42</v>
      </c>
      <c r="C36" s="72">
        <f>GERAll!C33/'[1]GER-RT'!C36</f>
        <v>0.97139287320327727</v>
      </c>
      <c r="D36" s="72">
        <f>GERAll!D33/'[1]GER-RT'!D36</f>
        <v>0.9953218281999392</v>
      </c>
      <c r="E36" s="72">
        <f>GERAll!E33/'[1]GER-RT'!E36</f>
        <v>0.982685415456796</v>
      </c>
      <c r="F36" s="72">
        <f>GERAll!F33/'[1]GER-RT'!F36</f>
        <v>0.99654632001501386</v>
      </c>
      <c r="G36" s="72">
        <f>GERAll!G33/'[1]GER-RT'!G36</f>
        <v>1.110423757481154</v>
      </c>
      <c r="H36" s="72">
        <f>GERAll!H33/'[1]GER-RT'!H36</f>
        <v>1.0461927239766837</v>
      </c>
      <c r="I36" s="72" t="e">
        <f>GERAll!#REF!/'[1]GER-RT'!I36</f>
        <v>#REF!</v>
      </c>
      <c r="J36" s="72" t="e">
        <f>GERAll!#REF!/'[1]GER-RT'!J36</f>
        <v>#REF!</v>
      </c>
      <c r="K36" s="72" t="e">
        <f>GERAll!#REF!/'[1]GER-RT'!K36</f>
        <v>#REF!</v>
      </c>
      <c r="L36" s="72">
        <f>GERAll!I33/'[1]GER-RT'!L36</f>
        <v>1.1932696462542534</v>
      </c>
      <c r="M36" s="72">
        <f>GERAll!J33/'[1]GER-RT'!M36</f>
        <v>1.2348928793179406</v>
      </c>
      <c r="N36" s="72">
        <f>GERAll!K33/'[1]GER-RT'!N36</f>
        <v>1.2107439480662254</v>
      </c>
      <c r="O36" s="72" t="e">
        <f>GERAll!#REF!/'[1]GER-RT'!O36</f>
        <v>#REF!</v>
      </c>
      <c r="P36" s="72" t="e">
        <f>GERAll!#REF!/'[1]GER-RT'!P36</f>
        <v>#REF!</v>
      </c>
      <c r="Q36" s="72" t="e">
        <f>GERAll!#REF!/'[1]GER-RT'!Q36</f>
        <v>#REF!</v>
      </c>
      <c r="R36" s="72">
        <f>GERAll!L33/'[1]GER-RT'!R36</f>
        <v>1.093926730813171</v>
      </c>
      <c r="S36" s="72">
        <f>GERAll!M33/'[1]GER-RT'!S36</f>
        <v>1.0980146695691377</v>
      </c>
      <c r="T36" s="72">
        <f>GERAll!N33/'[1]GER-RT'!T36</f>
        <v>1.0964529203312117</v>
      </c>
      <c r="U36" s="72" t="e">
        <f>GERAll!#REF!/'[1]GER-RT'!U36</f>
        <v>#REF!</v>
      </c>
      <c r="V36" s="72" t="e">
        <f>GERAll!#REF!/'[1]GER-RT'!V36</f>
        <v>#REF!</v>
      </c>
      <c r="W36" s="72" t="e">
        <f>GERAll!#REF!/'[1]GER-RT'!W36</f>
        <v>#REF!</v>
      </c>
      <c r="X36" s="72">
        <f>GERAll!O33/'[1]GER-RT'!X36</f>
        <v>1.0083205063325429</v>
      </c>
      <c r="Y36" s="72">
        <f>GERAll!P33/'[1]GER-RT'!Y36</f>
        <v>1.0500935372327342</v>
      </c>
      <c r="Z36" s="72">
        <f>GERAll!Q33/'[1]GER-RT'!Z36</f>
        <v>1.0273445548223794</v>
      </c>
    </row>
    <row r="37" spans="1:26" s="58" customFormat="1" ht="18.75" customHeight="1" x14ac:dyDescent="0.25">
      <c r="A37" s="35">
        <v>32</v>
      </c>
      <c r="B37" s="36" t="s">
        <v>43</v>
      </c>
      <c r="C37" s="72">
        <f>GERAll!C34/'[1]GER-RT'!C37</f>
        <v>1.0191382000133369</v>
      </c>
      <c r="D37" s="72">
        <f>GERAll!D34/'[1]GER-RT'!D37</f>
        <v>0.97381306680188084</v>
      </c>
      <c r="E37" s="72">
        <f>GERAll!E34/'[1]GER-RT'!E37</f>
        <v>0.99969482000720522</v>
      </c>
      <c r="F37" s="72">
        <f>GERAll!F34/'[1]GER-RT'!F37</f>
        <v>1.0739352513205542</v>
      </c>
      <c r="G37" s="72">
        <f>GERAll!G34/'[1]GER-RT'!G37</f>
        <v>1.0040884427977408</v>
      </c>
      <c r="H37" s="72">
        <f>GERAll!H34/'[1]GER-RT'!H37</f>
        <v>1.0434978115837039</v>
      </c>
      <c r="I37" s="72" t="e">
        <f>GERAll!#REF!/'[1]GER-RT'!I37</f>
        <v>#REF!</v>
      </c>
      <c r="J37" s="72" t="e">
        <f>GERAll!#REF!/'[1]GER-RT'!J37</f>
        <v>#REF!</v>
      </c>
      <c r="K37" s="72" t="e">
        <f>GERAll!#REF!/'[1]GER-RT'!K37</f>
        <v>#REF!</v>
      </c>
      <c r="L37" s="72">
        <f>GERAll!I34/'[1]GER-RT'!L37</f>
        <v>1.1571805093674294</v>
      </c>
      <c r="M37" s="72">
        <f>GERAll!J34/'[1]GER-RT'!M37</f>
        <v>0.99989039987185224</v>
      </c>
      <c r="N37" s="72">
        <f>GERAll!K34/'[1]GER-RT'!N37</f>
        <v>1.0824855904707147</v>
      </c>
      <c r="O37" s="72" t="e">
        <f>GERAll!#REF!/'[1]GER-RT'!O37</f>
        <v>#REF!</v>
      </c>
      <c r="P37" s="72" t="e">
        <f>GERAll!#REF!/'[1]GER-RT'!P37</f>
        <v>#REF!</v>
      </c>
      <c r="Q37" s="72" t="e">
        <f>GERAll!#REF!/'[1]GER-RT'!Q37</f>
        <v>#REF!</v>
      </c>
      <c r="R37" s="72">
        <f>GERAll!L34/'[1]GER-RT'!R37</f>
        <v>1.1310539358600582</v>
      </c>
      <c r="S37" s="72">
        <f>GERAll!M34/'[1]GER-RT'!S37</f>
        <v>0.99524850973115941</v>
      </c>
      <c r="T37" s="72">
        <f>GERAll!N34/'[1]GER-RT'!T37</f>
        <v>1.0710487483830831</v>
      </c>
      <c r="U37" s="72" t="e">
        <f>GERAll!#REF!/'[1]GER-RT'!U37</f>
        <v>#REF!</v>
      </c>
      <c r="V37" s="72" t="e">
        <f>GERAll!#REF!/'[1]GER-RT'!V37</f>
        <v>#REF!</v>
      </c>
      <c r="W37" s="72" t="e">
        <f>GERAll!#REF!/'[1]GER-RT'!W37</f>
        <v>#REF!</v>
      </c>
      <c r="X37" s="72">
        <f>GERAll!O34/'[1]GER-RT'!X37</f>
        <v>1.0617779115077324</v>
      </c>
      <c r="Y37" s="72">
        <f>GERAll!P34/'[1]GER-RT'!Y37</f>
        <v>0.98746430606923996</v>
      </c>
      <c r="Z37" s="72">
        <f>GERAll!Q34/'[1]GER-RT'!Z37</f>
        <v>1.029280495325023</v>
      </c>
    </row>
    <row r="38" spans="1:26" s="58" customFormat="1" ht="18.75" customHeight="1" x14ac:dyDescent="0.25">
      <c r="A38" s="35">
        <v>33</v>
      </c>
      <c r="B38" s="36" t="s">
        <v>44</v>
      </c>
      <c r="C38" s="72">
        <f>GERAll!C35/'[1]GER-RT'!C38</f>
        <v>1.0510518181992436</v>
      </c>
      <c r="D38" s="72">
        <f>GERAll!D35/'[1]GER-RT'!D38</f>
        <v>1.0579231285050372</v>
      </c>
      <c r="E38" s="72">
        <f>GERAll!E35/'[1]GER-RT'!E38</f>
        <v>1.0542365790042634</v>
      </c>
      <c r="F38" s="72">
        <f>GERAll!F35/'[1]GER-RT'!F38</f>
        <v>1.0008038130244523</v>
      </c>
      <c r="G38" s="72">
        <f>GERAll!G35/'[1]GER-RT'!G38</f>
        <v>0.99508411990142309</v>
      </c>
      <c r="H38" s="72">
        <f>GERAll!H35/'[1]GER-RT'!H38</f>
        <v>0.99802722501496399</v>
      </c>
      <c r="I38" s="72" t="e">
        <f>GERAll!#REF!/'[1]GER-RT'!I38</f>
        <v>#REF!</v>
      </c>
      <c r="J38" s="72" t="e">
        <f>GERAll!#REF!/'[1]GER-RT'!J38</f>
        <v>#REF!</v>
      </c>
      <c r="K38" s="72" t="e">
        <f>GERAll!#REF!/'[1]GER-RT'!K38</f>
        <v>#REF!</v>
      </c>
      <c r="L38" s="72">
        <f>GERAll!I35/'[1]GER-RT'!L38</f>
        <v>1.2432310413289955</v>
      </c>
      <c r="M38" s="72">
        <f>GERAll!J35/'[1]GER-RT'!M38</f>
        <v>1.2350554454929099</v>
      </c>
      <c r="N38" s="72">
        <f>GERAll!K35/'[1]GER-RT'!N38</f>
        <v>1.2393238615703506</v>
      </c>
      <c r="O38" s="72" t="e">
        <f>GERAll!#REF!/'[1]GER-RT'!O38</f>
        <v>#REF!</v>
      </c>
      <c r="P38" s="72" t="e">
        <f>GERAll!#REF!/'[1]GER-RT'!P38</f>
        <v>#REF!</v>
      </c>
      <c r="Q38" s="72" t="e">
        <f>GERAll!#REF!/'[1]GER-RT'!Q38</f>
        <v>#REF!</v>
      </c>
      <c r="R38" s="72">
        <f>GERAll!L35/'[1]GER-RT'!R38</f>
        <v>1.1009858904864358</v>
      </c>
      <c r="S38" s="72">
        <f>GERAll!M35/'[1]GER-RT'!S38</f>
        <v>1.1008476738349928</v>
      </c>
      <c r="T38" s="72">
        <f>GERAll!N35/'[1]GER-RT'!T38</f>
        <v>1.1008771011454881</v>
      </c>
      <c r="U38" s="72" t="e">
        <f>GERAll!#REF!/'[1]GER-RT'!U38</f>
        <v>#REF!</v>
      </c>
      <c r="V38" s="72" t="e">
        <f>GERAll!#REF!/'[1]GER-RT'!V38</f>
        <v>#REF!</v>
      </c>
      <c r="W38" s="72" t="e">
        <f>GERAll!#REF!/'[1]GER-RT'!W38</f>
        <v>#REF!</v>
      </c>
      <c r="X38" s="72">
        <f>GERAll!O35/'[1]GER-RT'!X38</f>
        <v>1.0688511319812575</v>
      </c>
      <c r="Y38" s="72">
        <f>GERAll!P35/'[1]GER-RT'!Y38</f>
        <v>1.067722548836239</v>
      </c>
      <c r="Z38" s="72">
        <f>GERAll!Q35/'[1]GER-RT'!Z38</f>
        <v>1.0683121842211798</v>
      </c>
    </row>
    <row r="39" spans="1:26" s="58" customFormat="1" ht="18.75" customHeight="1" x14ac:dyDescent="0.25">
      <c r="A39" s="35">
        <v>34</v>
      </c>
      <c r="B39" s="36" t="s">
        <v>45</v>
      </c>
      <c r="C39" s="72">
        <f>GERAll!C36/'[1]GER-RT'!C39</f>
        <v>0.98908148239532978</v>
      </c>
      <c r="D39" s="72">
        <f>GERAll!D36/'[1]GER-RT'!D39</f>
        <v>0.98226755493027684</v>
      </c>
      <c r="E39" s="72">
        <f>GERAll!E36/'[1]GER-RT'!E39</f>
        <v>0.98575831411366466</v>
      </c>
      <c r="F39" s="72">
        <f>GERAll!F36/'[1]GER-RT'!F39</f>
        <v>1.196422719204258</v>
      </c>
      <c r="G39" s="72">
        <f>GERAll!G36/'[1]GER-RT'!G39</f>
        <v>1.4175529366676249</v>
      </c>
      <c r="H39" s="72">
        <f>GERAll!H36/'[1]GER-RT'!H39</f>
        <v>1.3042961826145865</v>
      </c>
      <c r="I39" s="72" t="e">
        <f>GERAll!#REF!/'[1]GER-RT'!I39</f>
        <v>#REF!</v>
      </c>
      <c r="J39" s="72" t="e">
        <f>GERAll!#REF!/'[1]GER-RT'!J39</f>
        <v>#REF!</v>
      </c>
      <c r="K39" s="72" t="e">
        <f>GERAll!#REF!/'[1]GER-RT'!K39</f>
        <v>#REF!</v>
      </c>
      <c r="L39" s="72">
        <f>GERAll!I36/'[1]GER-RT'!L39</f>
        <v>0.98200893274832202</v>
      </c>
      <c r="M39" s="72">
        <f>GERAll!J36/'[1]GER-RT'!M39</f>
        <v>1.0668154510069388</v>
      </c>
      <c r="N39" s="72">
        <f>GERAll!K36/'[1]GER-RT'!N39</f>
        <v>1.0232001210024122</v>
      </c>
      <c r="O39" s="72" t="e">
        <f>GERAll!#REF!/'[1]GER-RT'!O39</f>
        <v>#REF!</v>
      </c>
      <c r="P39" s="72" t="e">
        <f>GERAll!#REF!/'[1]GER-RT'!P39</f>
        <v>#REF!</v>
      </c>
      <c r="Q39" s="72" t="e">
        <f>GERAll!#REF!/'[1]GER-RT'!Q39</f>
        <v>#REF!</v>
      </c>
      <c r="R39" s="72">
        <f>GERAll!L36/'[1]GER-RT'!R39</f>
        <v>0.97089588149266415</v>
      </c>
      <c r="S39" s="72">
        <f>GERAll!M36/'[1]GER-RT'!S39</f>
        <v>1.0994400048914834</v>
      </c>
      <c r="T39" s="72">
        <f>GERAll!N36/'[1]GER-RT'!T39</f>
        <v>1.0335096728152779</v>
      </c>
      <c r="U39" s="72" t="e">
        <f>GERAll!#REF!/'[1]GER-RT'!U39</f>
        <v>#REF!</v>
      </c>
      <c r="V39" s="72" t="e">
        <f>GERAll!#REF!/'[1]GER-RT'!V39</f>
        <v>#REF!</v>
      </c>
      <c r="W39" s="72" t="e">
        <f>GERAll!#REF!/'[1]GER-RT'!W39</f>
        <v>#REF!</v>
      </c>
      <c r="X39" s="72">
        <f>GERAll!O36/'[1]GER-RT'!X39</f>
        <v>1.0329054017400987</v>
      </c>
      <c r="Y39" s="72">
        <f>GERAll!P36/'[1]GER-RT'!Y39</f>
        <v>1.115942289021246</v>
      </c>
      <c r="Z39" s="72">
        <f>GERAll!Q36/'[1]GER-RT'!Z39</f>
        <v>1.0733048490808028</v>
      </c>
    </row>
    <row r="40" spans="1:26" s="58" customFormat="1" ht="18.75" customHeight="1" x14ac:dyDescent="0.25">
      <c r="A40" s="35">
        <v>35</v>
      </c>
      <c r="B40" s="36" t="s">
        <v>46</v>
      </c>
      <c r="C40" s="72">
        <f>GERAll!C37/'[1]GER-RT'!C40</f>
        <v>1.091782810076215</v>
      </c>
      <c r="D40" s="72">
        <f>GERAll!D37/'[1]GER-RT'!D40</f>
        <v>1.0029712247959428</v>
      </c>
      <c r="E40" s="72">
        <f>GERAll!E37/'[1]GER-RT'!E40</f>
        <v>1.0478380895517432</v>
      </c>
      <c r="F40" s="72">
        <f>GERAll!F37/'[1]GER-RT'!F40</f>
        <v>1.1242793066219623</v>
      </c>
      <c r="G40" s="72">
        <f>GERAll!G37/'[1]GER-RT'!G40</f>
        <v>1.0174219188971343</v>
      </c>
      <c r="H40" s="72">
        <f>GERAll!H37/'[1]GER-RT'!H40</f>
        <v>1.0708171196533653</v>
      </c>
      <c r="I40" s="72" t="e">
        <f>GERAll!#REF!/'[1]GER-RT'!I40</f>
        <v>#REF!</v>
      </c>
      <c r="J40" s="72" t="e">
        <f>GERAll!#REF!/'[1]GER-RT'!J40</f>
        <v>#REF!</v>
      </c>
      <c r="K40" s="72" t="e">
        <f>GERAll!#REF!/'[1]GER-RT'!K40</f>
        <v>#REF!</v>
      </c>
      <c r="L40" s="72">
        <f>GERAll!I37/'[1]GER-RT'!L40</f>
        <v>1.1713278479620994</v>
      </c>
      <c r="M40" s="72">
        <f>GERAll!J37/'[1]GER-RT'!M40</f>
        <v>1.046237820912997</v>
      </c>
      <c r="N40" s="72">
        <f>GERAll!K37/'[1]GER-RT'!N40</f>
        <v>1.1083721379109337</v>
      </c>
      <c r="O40" s="72" t="e">
        <f>GERAll!#REF!/'[1]GER-RT'!O40</f>
        <v>#REF!</v>
      </c>
      <c r="P40" s="72" t="e">
        <f>GERAll!#REF!/'[1]GER-RT'!P40</f>
        <v>#REF!</v>
      </c>
      <c r="Q40" s="72" t="e">
        <f>GERAll!#REF!/'[1]GER-RT'!Q40</f>
        <v>#REF!</v>
      </c>
      <c r="R40" s="72">
        <f>GERAll!L37/'[1]GER-RT'!R40</f>
        <v>1.069644615335833</v>
      </c>
      <c r="S40" s="72">
        <f>GERAll!M37/'[1]GER-RT'!S40</f>
        <v>0.99786954000206529</v>
      </c>
      <c r="T40" s="72">
        <f>GERAll!N37/'[1]GER-RT'!T40</f>
        <v>1.0348637245201027</v>
      </c>
      <c r="U40" s="72" t="e">
        <f>GERAll!#REF!/'[1]GER-RT'!U40</f>
        <v>#REF!</v>
      </c>
      <c r="V40" s="72" t="e">
        <f>GERAll!#REF!/'[1]GER-RT'!V40</f>
        <v>#REF!</v>
      </c>
      <c r="W40" s="72" t="e">
        <f>GERAll!#REF!/'[1]GER-RT'!W40</f>
        <v>#REF!</v>
      </c>
      <c r="X40" s="72">
        <f>GERAll!O37/'[1]GER-RT'!X40</f>
        <v>1.1117848467787763</v>
      </c>
      <c r="Y40" s="72">
        <f>GERAll!P37/'[1]GER-RT'!Y40</f>
        <v>1.0135052346317694</v>
      </c>
      <c r="Z40" s="72">
        <f>GERAll!Q37/'[1]GER-RT'!Z40</f>
        <v>1.0627901610892971</v>
      </c>
    </row>
    <row r="41" spans="1:26" s="71" customFormat="1" ht="18" customHeight="1" x14ac:dyDescent="0.25">
      <c r="A41" s="271" t="s">
        <v>47</v>
      </c>
      <c r="B41" s="271"/>
      <c r="C41" s="72">
        <f>GERAll!C38/'[1]GER-RT'!C41</f>
        <v>0.99402015650865927</v>
      </c>
      <c r="D41" s="72">
        <f>GERAll!D38/'[1]GER-RT'!D41</f>
        <v>1.007680266749353</v>
      </c>
      <c r="E41" s="72">
        <f>GERAll!E38/'[1]GER-RT'!E41</f>
        <v>1.000526138468435</v>
      </c>
      <c r="F41" s="72">
        <f>GERAll!F38/'[1]GER-RT'!F41</f>
        <v>1.0347016737679535</v>
      </c>
      <c r="G41" s="72">
        <f>GERAll!G38/'[1]GER-RT'!G41</f>
        <v>1.0582473687740439</v>
      </c>
      <c r="H41" s="72">
        <f>GERAll!H38/'[1]GER-RT'!H41</f>
        <v>1.0455503034424494</v>
      </c>
      <c r="I41" s="72" t="e">
        <f>GERAll!#REF!/'[1]GER-RT'!I41</f>
        <v>#REF!</v>
      </c>
      <c r="J41" s="72" t="e">
        <f>GERAll!#REF!/'[1]GER-RT'!J41</f>
        <v>#REF!</v>
      </c>
      <c r="K41" s="72" t="e">
        <f>GERAll!#REF!/'[1]GER-RT'!K41</f>
        <v>#REF!</v>
      </c>
      <c r="L41" s="72">
        <f>GERAll!I38/'[1]GER-RT'!L41</f>
        <v>1.0383640877214892</v>
      </c>
      <c r="M41" s="72">
        <f>GERAll!J38/'[1]GER-RT'!M41</f>
        <v>1.0417293500968634</v>
      </c>
      <c r="N41" s="72">
        <f>GERAll!K38/'[1]GER-RT'!N41</f>
        <v>1.0396617814676277</v>
      </c>
      <c r="O41" s="72" t="e">
        <f>GERAll!#REF!/'[1]GER-RT'!O41</f>
        <v>#REF!</v>
      </c>
      <c r="P41" s="72" t="e">
        <f>GERAll!#REF!/'[1]GER-RT'!P41</f>
        <v>#REF!</v>
      </c>
      <c r="Q41" s="72" t="e">
        <f>GERAll!#REF!/'[1]GER-RT'!Q41</f>
        <v>#REF!</v>
      </c>
      <c r="R41" s="72">
        <f>GERAll!L38/'[1]GER-RT'!R41</f>
        <v>1.1048425054320072</v>
      </c>
      <c r="S41" s="72">
        <f>GERAll!M38/'[1]GER-RT'!S41</f>
        <v>1.086793195924096</v>
      </c>
      <c r="T41" s="72">
        <f>GERAll!N38/'[1]GER-RT'!T41</f>
        <v>1.0965504555117296</v>
      </c>
      <c r="U41" s="72" t="e">
        <f>GERAll!#REF!/'[1]GER-RT'!U41</f>
        <v>#REF!</v>
      </c>
      <c r="V41" s="72" t="e">
        <f>GERAll!#REF!/'[1]GER-RT'!V41</f>
        <v>#REF!</v>
      </c>
      <c r="W41" s="72" t="e">
        <f>GERAll!#REF!/'[1]GER-RT'!W41</f>
        <v>#REF!</v>
      </c>
      <c r="X41" s="72">
        <f>GERAll!O38/'[1]GER-RT'!X41</f>
        <v>1.0176501900473311</v>
      </c>
      <c r="Y41" s="72">
        <f>GERAll!P38/'[1]GER-RT'!Y41</f>
        <v>1.0267035088539249</v>
      </c>
      <c r="Z41" s="72">
        <f>GERAll!Q38/'[1]GER-RT'!Z41</f>
        <v>1.0218799468780499</v>
      </c>
    </row>
    <row r="42" spans="1:26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</row>
    <row r="48" spans="1:26" s="69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conditionalFormatting sqref="C6:Z41">
    <cfRule type="cellIs" dxfId="3" priority="1" operator="lessThan">
      <formula>0.98</formula>
    </cfRule>
  </conditionalFormatting>
  <printOptions horizontalCentered="1"/>
  <pageMargins left="0.2" right="0.22" top="0.44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47"/>
  <sheetViews>
    <sheetView view="pageBreakPreview" topLeftCell="L3" zoomScaleSheetLayoutView="100" workbookViewId="0">
      <selection activeCell="C10" sqref="C10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26" s="51" customFormat="1" ht="24.75" customHeight="1" x14ac:dyDescent="0.25">
      <c r="A1" s="49"/>
      <c r="B1" s="50" t="s">
        <v>121</v>
      </c>
      <c r="C1" s="33" t="s">
        <v>105</v>
      </c>
      <c r="D1" s="33"/>
      <c r="E1" s="33"/>
      <c r="F1" s="33"/>
      <c r="G1" s="33"/>
      <c r="H1" s="33"/>
      <c r="I1" s="33" t="str">
        <f>C1</f>
        <v>GROSS ENROLMENT RATIO (GER)</v>
      </c>
      <c r="J1" s="33"/>
      <c r="K1" s="33"/>
      <c r="L1" s="33"/>
      <c r="M1" s="33"/>
      <c r="N1" s="33"/>
      <c r="O1" s="33" t="str">
        <f>I1</f>
        <v>GROSS ENROLMENT RATIO (GER)</v>
      </c>
      <c r="P1" s="33"/>
      <c r="Q1" s="33"/>
      <c r="R1" s="33"/>
      <c r="S1" s="33"/>
      <c r="T1" s="33"/>
      <c r="U1" s="33" t="str">
        <f>O1</f>
        <v>GROSS ENROLMENT RATIO (GER)</v>
      </c>
      <c r="V1" s="33"/>
      <c r="W1" s="33"/>
      <c r="X1" s="33"/>
      <c r="Y1" s="33"/>
      <c r="Z1" s="33"/>
    </row>
    <row r="2" spans="1:26" ht="15.75" customHeight="1" x14ac:dyDescent="0.25">
      <c r="A2" s="34"/>
      <c r="B2" s="34"/>
      <c r="C2" s="74" t="s">
        <v>99</v>
      </c>
      <c r="D2" s="52"/>
      <c r="E2" s="52"/>
      <c r="F2" s="52"/>
      <c r="G2" s="52"/>
      <c r="H2" s="52"/>
      <c r="I2" s="52" t="str">
        <f>C2</f>
        <v>Scheduled Caste</v>
      </c>
      <c r="J2" s="52"/>
      <c r="K2" s="52"/>
      <c r="L2" s="52"/>
      <c r="M2" s="52"/>
      <c r="N2" s="52"/>
      <c r="O2" s="52" t="str">
        <f>I2</f>
        <v>Scheduled Caste</v>
      </c>
      <c r="P2" s="52"/>
      <c r="Q2" s="52"/>
      <c r="R2" s="52"/>
      <c r="S2" s="52"/>
      <c r="T2" s="52"/>
      <c r="U2" s="52" t="str">
        <f>O2</f>
        <v>Scheduled Caste</v>
      </c>
      <c r="V2" s="52"/>
      <c r="W2" s="52"/>
      <c r="X2" s="52"/>
      <c r="Y2" s="52"/>
      <c r="Z2" s="52"/>
    </row>
    <row r="3" spans="1:26" s="53" customFormat="1" ht="32.25" customHeight="1" x14ac:dyDescent="0.25">
      <c r="A3" s="239" t="s">
        <v>70</v>
      </c>
      <c r="B3" s="239" t="s">
        <v>68</v>
      </c>
      <c r="C3" s="239" t="s">
        <v>113</v>
      </c>
      <c r="D3" s="241"/>
      <c r="E3" s="241"/>
      <c r="F3" s="239" t="s">
        <v>114</v>
      </c>
      <c r="G3" s="241"/>
      <c r="H3" s="241"/>
      <c r="I3" s="239" t="s">
        <v>115</v>
      </c>
      <c r="J3" s="241"/>
      <c r="K3" s="241"/>
      <c r="L3" s="254" t="s">
        <v>116</v>
      </c>
      <c r="M3" s="255"/>
      <c r="N3" s="256"/>
      <c r="O3" s="254" t="s">
        <v>117</v>
      </c>
      <c r="P3" s="255"/>
      <c r="Q3" s="256"/>
      <c r="R3" s="254" t="s">
        <v>118</v>
      </c>
      <c r="S3" s="255"/>
      <c r="T3" s="256"/>
      <c r="U3" s="254" t="s">
        <v>119</v>
      </c>
      <c r="V3" s="257"/>
      <c r="W3" s="258"/>
      <c r="X3" s="254" t="s">
        <v>120</v>
      </c>
      <c r="Y3" s="255"/>
      <c r="Z3" s="256"/>
    </row>
    <row r="4" spans="1:26" s="53" customFormat="1" ht="20.25" customHeight="1" x14ac:dyDescent="0.25">
      <c r="A4" s="239"/>
      <c r="B4" s="239"/>
      <c r="C4" s="75" t="s">
        <v>13</v>
      </c>
      <c r="D4" s="75" t="s">
        <v>14</v>
      </c>
      <c r="E4" s="75" t="s">
        <v>15</v>
      </c>
      <c r="F4" s="75" t="s">
        <v>13</v>
      </c>
      <c r="G4" s="75" t="s">
        <v>14</v>
      </c>
      <c r="H4" s="75" t="s">
        <v>15</v>
      </c>
      <c r="I4" s="75" t="s">
        <v>13</v>
      </c>
      <c r="J4" s="75" t="s">
        <v>14</v>
      </c>
      <c r="K4" s="75" t="s">
        <v>15</v>
      </c>
      <c r="L4" s="75" t="s">
        <v>13</v>
      </c>
      <c r="M4" s="75" t="s">
        <v>14</v>
      </c>
      <c r="N4" s="75" t="s">
        <v>15</v>
      </c>
      <c r="O4" s="75" t="s">
        <v>13</v>
      </c>
      <c r="P4" s="75" t="s">
        <v>14</v>
      </c>
      <c r="Q4" s="75" t="s">
        <v>15</v>
      </c>
      <c r="R4" s="75" t="s">
        <v>13</v>
      </c>
      <c r="S4" s="75" t="s">
        <v>14</v>
      </c>
      <c r="T4" s="75" t="s">
        <v>15</v>
      </c>
      <c r="U4" s="75" t="s">
        <v>13</v>
      </c>
      <c r="V4" s="75" t="s">
        <v>14</v>
      </c>
      <c r="W4" s="75" t="s">
        <v>15</v>
      </c>
      <c r="X4" s="75" t="s">
        <v>13</v>
      </c>
      <c r="Y4" s="75" t="s">
        <v>14</v>
      </c>
      <c r="Z4" s="75" t="s">
        <v>15</v>
      </c>
    </row>
    <row r="5" spans="1:26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</row>
    <row r="6" spans="1:26" s="58" customFormat="1" ht="18.75" customHeight="1" x14ac:dyDescent="0.25">
      <c r="A6" s="35">
        <v>1</v>
      </c>
      <c r="B6" s="36" t="s">
        <v>16</v>
      </c>
      <c r="C6" s="72">
        <f>GERSC!C6/'[1]GER SC-RT '!C7</f>
        <v>1.0155704829596592</v>
      </c>
      <c r="D6" s="72">
        <f>GERSC!D6/'[1]GER SC-RT '!D7</f>
        <v>1.0099931904497719</v>
      </c>
      <c r="E6" s="72">
        <f>GERSC!E6/'[1]GER SC-RT '!E7</f>
        <v>1.012805090982174</v>
      </c>
      <c r="F6" s="72">
        <f>GERSC!F6/'[1]GER SC-RT '!F7</f>
        <v>1.0393548889351902</v>
      </c>
      <c r="G6" s="72">
        <f>GERSC!G6/'[1]GER SC-RT '!G7</f>
        <v>1.0472536952879654</v>
      </c>
      <c r="H6" s="72">
        <f>GERSC!H6/'[1]GER SC-RT '!H7</f>
        <v>1.0432754918977907</v>
      </c>
      <c r="I6" s="72">
        <f>GERSC!I6/'[1]GER SC-RT '!I7</f>
        <v>1.0240695912517304</v>
      </c>
      <c r="J6" s="72">
        <f>GERSC!J6/'[1]GER SC-RT '!J7</f>
        <v>1.02246999057018</v>
      </c>
      <c r="K6" s="72">
        <f>GERSC!K6/'[1]GER SC-RT '!K7</f>
        <v>1.0232817970216128</v>
      </c>
      <c r="L6" s="72">
        <f>GERSC!L6/'[1]GER SC-RT '!L7</f>
        <v>0.98169895577071331</v>
      </c>
      <c r="M6" s="72">
        <f>GERSC!M6/'[1]GER SC-RT '!M7</f>
        <v>1.0091522728780837</v>
      </c>
      <c r="N6" s="72">
        <f>GERSC!N6/'[1]GER SC-RT '!N7</f>
        <v>0.99519980830649912</v>
      </c>
      <c r="O6" s="72">
        <f>GERSC!O6/'[1]GER SC-RT '!O7</f>
        <v>1.0168150985532409</v>
      </c>
      <c r="P6" s="72">
        <f>GERSC!P6/'[1]GER SC-RT '!P7</f>
        <v>1.0199758381259494</v>
      </c>
      <c r="Q6" s="72">
        <f>GERSC!Q6/'[1]GER SC-RT '!Q7</f>
        <v>1.0183854655494951</v>
      </c>
      <c r="R6" s="72">
        <f>GERSC!R6/'[1]GER SC-RT '!R7</f>
        <v>0.89634882188492204</v>
      </c>
      <c r="S6" s="72">
        <f>GERSC!S6/'[1]GER SC-RT '!S7</f>
        <v>1.0379183795451985</v>
      </c>
      <c r="T6" s="72">
        <f>GERSC!T6/'[1]GER SC-RT '!T7</f>
        <v>0.95892485051177323</v>
      </c>
      <c r="U6" s="72">
        <f>GERSC!U6/'[1]GER SC-RT '!U7</f>
        <v>0.94369286601898272</v>
      </c>
      <c r="V6" s="72">
        <f>GERSC!V6/'[1]GER SC-RT '!V7</f>
        <v>1.0197131387341869</v>
      </c>
      <c r="W6" s="72">
        <f>GERSC!W6/'[1]GER SC-RT '!W7</f>
        <v>0.97941116903489855</v>
      </c>
      <c r="X6" s="72">
        <f>GERSC!X6/'[1]GER SC-RT '!X7</f>
        <v>1.0021989631905053</v>
      </c>
      <c r="Y6" s="72">
        <f>GERSC!Y6/'[1]GER SC-RT '!Y7</f>
        <v>1.0207556436322414</v>
      </c>
      <c r="Z6" s="72">
        <f>GERSC!Z6/'[1]GER SC-RT '!Z7</f>
        <v>1.0112686862965112</v>
      </c>
    </row>
    <row r="7" spans="1:26" s="58" customFormat="1" ht="18.75" customHeight="1" x14ac:dyDescent="0.25">
      <c r="A7" s="35">
        <v>2</v>
      </c>
      <c r="B7" s="36" t="s">
        <v>17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s="58" customFormat="1" ht="18.75" customHeight="1" x14ac:dyDescent="0.25">
      <c r="A8" s="35">
        <v>3</v>
      </c>
      <c r="B8" s="36" t="s">
        <v>49</v>
      </c>
      <c r="C8" s="72">
        <f>GERSC!C8/'[1]GER SC-RT '!C9</f>
        <v>1.0154415302790216</v>
      </c>
      <c r="D8" s="72">
        <f>GERSC!D8/'[1]GER SC-RT '!D9</f>
        <v>1.0151072174935423</v>
      </c>
      <c r="E8" s="72">
        <f>GERSC!E8/'[1]GER SC-RT '!E9</f>
        <v>1.015277001163071</v>
      </c>
      <c r="F8" s="72">
        <f>GERSC!F8/'[1]GER SC-RT '!F9</f>
        <v>0.99299814612542681</v>
      </c>
      <c r="G8" s="72">
        <f>GERSC!G8/'[1]GER SC-RT '!G9</f>
        <v>0.98208784995431209</v>
      </c>
      <c r="H8" s="72">
        <f>GERSC!H8/'[1]GER SC-RT '!H9</f>
        <v>0.98759861511944358</v>
      </c>
      <c r="I8" s="72">
        <f>GERSC!I8/'[1]GER SC-RT '!I9</f>
        <v>1.0071950952668434</v>
      </c>
      <c r="J8" s="72">
        <f>GERSC!J8/'[1]GER SC-RT '!J9</f>
        <v>1.0029933602534584</v>
      </c>
      <c r="K8" s="72">
        <f>GERSC!K8/'[1]GER SC-RT '!K9</f>
        <v>1.0051174817632174</v>
      </c>
      <c r="L8" s="72">
        <f>GERSC!L8/'[1]GER SC-RT '!L9</f>
        <v>1.0213083360312101</v>
      </c>
      <c r="M8" s="72">
        <f>GERSC!M8/'[1]GER SC-RT '!M9</f>
        <v>1.0912184056164691</v>
      </c>
      <c r="N8" s="72">
        <f>GERSC!N8/'[1]GER SC-RT '!N9</f>
        <v>1.0523065712802881</v>
      </c>
      <c r="O8" s="72">
        <f>GERSC!O8/'[1]GER SC-RT '!O9</f>
        <v>1.0085314144177875</v>
      </c>
      <c r="P8" s="72">
        <f>GERSC!P8/'[1]GER SC-RT '!P9</f>
        <v>1.0129185055114043</v>
      </c>
      <c r="Q8" s="72">
        <f>GERSC!Q8/'[1]GER SC-RT '!Q9</f>
        <v>1.0106539204763001</v>
      </c>
      <c r="R8" s="72">
        <f>GERSC!R8/'[1]GER SC-RT '!R9</f>
        <v>1.0379494901686825</v>
      </c>
      <c r="S8" s="72">
        <f>GERSC!S8/'[1]GER SC-RT '!S9</f>
        <v>1.0771452021245669</v>
      </c>
      <c r="T8" s="72">
        <f>GERSC!T8/'[1]GER SC-RT '!T9</f>
        <v>1.0528620907548758</v>
      </c>
      <c r="U8" s="72">
        <f>GERSC!U8/'[1]GER SC-RT '!U9</f>
        <v>1.023395971701843</v>
      </c>
      <c r="V8" s="72">
        <f>GERSC!V8/'[1]GER SC-RT '!V9</f>
        <v>1.0859861921442358</v>
      </c>
      <c r="W8" s="72">
        <f>GERSC!W8/'[1]GER SC-RT '!W9</f>
        <v>1.0504248355886621</v>
      </c>
      <c r="X8" s="72">
        <f>GERSC!X8/'[1]GER SC-RT '!X9</f>
        <v>1.0075530580102745</v>
      </c>
      <c r="Y8" s="72">
        <f>GERSC!Y8/'[1]GER SC-RT '!Y9</f>
        <v>1.0118075729526721</v>
      </c>
      <c r="Z8" s="72">
        <f>GERSC!Z8/'[1]GER SC-RT '!Z9</f>
        <v>1.0095909125106308</v>
      </c>
    </row>
    <row r="9" spans="1:26" s="58" customFormat="1" ht="18.75" customHeight="1" x14ac:dyDescent="0.25">
      <c r="A9" s="35">
        <v>4</v>
      </c>
      <c r="B9" s="36" t="s">
        <v>18</v>
      </c>
      <c r="C9" s="72">
        <f>GERSC!C9/'[1]GER SC-RT '!C10</f>
        <v>1.1166178274290732</v>
      </c>
      <c r="D9" s="72">
        <f>GERSC!D9/'[1]GER SC-RT '!D10</f>
        <v>1.2547500116823478</v>
      </c>
      <c r="E9" s="72">
        <f>GERSC!E9/'[1]GER SC-RT '!E10</f>
        <v>1.1748204989908928</v>
      </c>
      <c r="F9" s="72">
        <f>GERSC!F9/'[1]GER SC-RT '!F10</f>
        <v>1.1681951593760964</v>
      </c>
      <c r="G9" s="72">
        <f>GERSC!G9/'[1]GER SC-RT '!G10</f>
        <v>1.3024678017996538</v>
      </c>
      <c r="H9" s="72">
        <f>GERSC!H9/'[1]GER SC-RT '!H10</f>
        <v>1.2203016954351813</v>
      </c>
      <c r="I9" s="72">
        <f>GERSC!I9/'[1]GER SC-RT '!I10</f>
        <v>1.1237496359073802</v>
      </c>
      <c r="J9" s="72">
        <f>GERSC!J9/'[1]GER SC-RT '!J10</f>
        <v>1.2548178030553363</v>
      </c>
      <c r="K9" s="72">
        <f>GERSC!K9/'[1]GER SC-RT '!K10</f>
        <v>1.1781458391981483</v>
      </c>
      <c r="L9" s="72">
        <f>GERSC!L9/'[1]GER SC-RT '!L10</f>
        <v>1.2036258037841598</v>
      </c>
      <c r="M9" s="72">
        <f>GERSC!M9/'[1]GER SC-RT '!M10</f>
        <v>1.2432938584232731</v>
      </c>
      <c r="N9" s="72">
        <f>GERSC!N9/'[1]GER SC-RT '!N10</f>
        <v>1.2171718067014874</v>
      </c>
      <c r="O9" s="72">
        <f>GERSC!O9/'[1]GER SC-RT '!O10</f>
        <v>1.1260401627372754</v>
      </c>
      <c r="P9" s="72">
        <f>GERSC!P9/'[1]GER SC-RT '!P10</f>
        <v>1.2481354881539211</v>
      </c>
      <c r="Q9" s="72">
        <f>GERSC!Q9/'[1]GER SC-RT '!Q10</f>
        <v>1.1763378846133747</v>
      </c>
      <c r="R9" s="72">
        <f>GERSC!R9/'[1]GER SC-RT '!R10</f>
        <v>1.4411945956020356</v>
      </c>
      <c r="S9" s="72">
        <f>GERSC!S9/'[1]GER SC-RT '!S10</f>
        <v>1.4636529284515267</v>
      </c>
      <c r="T9" s="72">
        <f>GERSC!T9/'[1]GER SC-RT '!T10</f>
        <v>1.4467473721811486</v>
      </c>
      <c r="U9" s="72">
        <f>GERSC!U9/'[1]GER SC-RT '!U10</f>
        <v>1.272727995462309</v>
      </c>
      <c r="V9" s="72">
        <f>GERSC!V9/'[1]GER SC-RT '!V10</f>
        <v>1.3013092136161324</v>
      </c>
      <c r="W9" s="72">
        <f>GERSC!W9/'[1]GER SC-RT '!W10</f>
        <v>1.2815899566848139</v>
      </c>
      <c r="X9" s="72">
        <f>GERSC!X9/'[1]GER SC-RT '!X10</f>
        <v>1.1310544118759736</v>
      </c>
      <c r="Y9" s="72">
        <f>GERSC!Y9/'[1]GER SC-RT '!Y10</f>
        <v>1.2469193465739858</v>
      </c>
      <c r="Z9" s="72">
        <f>GERSC!Z9/'[1]GER SC-RT '!Z10</f>
        <v>1.178539585057057</v>
      </c>
    </row>
    <row r="10" spans="1:26" s="58" customFormat="1" ht="18.75" customHeight="1" x14ac:dyDescent="0.25">
      <c r="A10" s="35">
        <v>5</v>
      </c>
      <c r="B10" s="40" t="s">
        <v>19</v>
      </c>
      <c r="C10" s="72">
        <f>GERSC!C10/'[1]GER SC-RT '!C11</f>
        <v>1.0559258271113399</v>
      </c>
      <c r="D10" s="72">
        <f>GERSC!D10/'[1]GER SC-RT '!D11</f>
        <v>1.0515224069701385</v>
      </c>
      <c r="E10" s="72">
        <f>GERSC!E10/'[1]GER SC-RT '!E11</f>
        <v>1.0538403938002419</v>
      </c>
      <c r="F10" s="72">
        <f>GERSC!F10/'[1]GER SC-RT '!F11</f>
        <v>1.0824406876430752</v>
      </c>
      <c r="G10" s="72">
        <f>GERSC!G10/'[1]GER SC-RT '!G11</f>
        <v>1.1076940438067822</v>
      </c>
      <c r="H10" s="72">
        <f>GERSC!H10/'[1]GER SC-RT '!H11</f>
        <v>1.0940338627088129</v>
      </c>
      <c r="I10" s="72">
        <f>GERSC!I10/'[1]GER SC-RT '!I11</f>
        <v>1.0635772900417135</v>
      </c>
      <c r="J10" s="72">
        <f>GERSC!J10/'[1]GER SC-RT '!J11</f>
        <v>1.0667196255361975</v>
      </c>
      <c r="K10" s="72">
        <f>GERSC!K10/'[1]GER SC-RT '!K11</f>
        <v>1.0650910404248037</v>
      </c>
      <c r="L10" s="72">
        <f>GERSC!L10/'[1]GER SC-RT '!L11</f>
        <v>1.2072085948748212</v>
      </c>
      <c r="M10" s="72">
        <f>GERSC!M10/'[1]GER SC-RT '!M11</f>
        <v>1.3202278023105141</v>
      </c>
      <c r="N10" s="72">
        <f>GERSC!N10/'[1]GER SC-RT '!N11</f>
        <v>1.2565067154941263</v>
      </c>
      <c r="O10" s="72">
        <f>GERSC!O10/'[1]GER SC-RT '!O11</f>
        <v>1.0781486446122071</v>
      </c>
      <c r="P10" s="72">
        <f>GERSC!P10/'[1]GER SC-RT '!P11</f>
        <v>1.0889133915763178</v>
      </c>
      <c r="Q10" s="72">
        <f>GERSC!Q10/'[1]GER SC-RT '!Q11</f>
        <v>1.0832280792760169</v>
      </c>
      <c r="R10" s="72">
        <f>GERSC!R10/'[1]GER SC-RT '!R11</f>
        <v>1.0706504063361257</v>
      </c>
      <c r="S10" s="72">
        <f>GERSC!S10/'[1]GER SC-RT '!S11</f>
        <v>1.07933311797621</v>
      </c>
      <c r="T10" s="72">
        <f>GERSC!T10/'[1]GER SC-RT '!T11</f>
        <v>1.0740682766110807</v>
      </c>
      <c r="U10" s="72">
        <f>GERSC!U10/'[1]GER SC-RT '!U11</f>
        <v>1.1531852639367783</v>
      </c>
      <c r="V10" s="72">
        <f>GERSC!V10/'[1]GER SC-RT '!V11</f>
        <v>1.2274555456193048</v>
      </c>
      <c r="W10" s="72">
        <f>GERSC!W10/'[1]GER SC-RT '!W11</f>
        <v>1.1851381297901065</v>
      </c>
      <c r="X10" s="72">
        <f>GERSC!X10/'[1]GER SC-RT '!X11</f>
        <v>1.0771223604400324</v>
      </c>
      <c r="Y10" s="72">
        <f>GERSC!Y10/'[1]GER SC-RT '!Y11</f>
        <v>1.0871573126507863</v>
      </c>
      <c r="Z10" s="72">
        <f>GERSC!Z10/'[1]GER SC-RT '!Z11</f>
        <v>1.0818155254760036</v>
      </c>
    </row>
    <row r="11" spans="1:26" s="58" customFormat="1" ht="18.75" customHeight="1" x14ac:dyDescent="0.25">
      <c r="A11" s="35">
        <v>6</v>
      </c>
      <c r="B11" s="36" t="s">
        <v>20</v>
      </c>
      <c r="C11" s="72">
        <f>GERSC!C11/'[1]GER SC-RT '!C12</f>
        <v>1.2762087259698727</v>
      </c>
      <c r="D11" s="72">
        <f>GERSC!D11/'[1]GER SC-RT '!D12</f>
        <v>1.0921656717954811</v>
      </c>
      <c r="E11" s="72">
        <f>GERSC!E11/'[1]GER SC-RT '!E12</f>
        <v>1.1815160846319617</v>
      </c>
      <c r="F11" s="72">
        <f>GERSC!F11/'[1]GER SC-RT '!F12</f>
        <v>1.3906210965404817</v>
      </c>
      <c r="G11" s="72">
        <f>GERSC!G11/'[1]GER SC-RT '!G12</f>
        <v>1.3323864758468893</v>
      </c>
      <c r="H11" s="72">
        <f>GERSC!H11/'[1]GER SC-RT '!H12</f>
        <v>1.3624849546437672</v>
      </c>
      <c r="I11" s="72">
        <f>GERSC!I11/'[1]GER SC-RT '!I12</f>
        <v>1.317813186635409</v>
      </c>
      <c r="J11" s="72">
        <f>GERSC!J11/'[1]GER SC-RT '!J12</f>
        <v>1.175082086261735</v>
      </c>
      <c r="K11" s="72">
        <f>GERSC!K11/'[1]GER SC-RT '!K12</f>
        <v>1.245632402268569</v>
      </c>
      <c r="L11" s="72">
        <f>GERSC!L11/'[1]GER SC-RT '!L12</f>
        <v>1.3959590362491521</v>
      </c>
      <c r="M11" s="72">
        <f>GERSC!M11/'[1]GER SC-RT '!M12</f>
        <v>1.0054128705076502</v>
      </c>
      <c r="N11" s="72">
        <f>GERSC!N11/'[1]GER SC-RT '!N12</f>
        <v>1.1840575474101545</v>
      </c>
      <c r="O11" s="72">
        <f>GERSC!O11/'[1]GER SC-RT '!O12</f>
        <v>1.32895928762061</v>
      </c>
      <c r="P11" s="72">
        <f>GERSC!P11/'[1]GER SC-RT '!P12</f>
        <v>1.1476602570320407</v>
      </c>
      <c r="Q11" s="72">
        <f>GERSC!Q11/'[1]GER SC-RT '!Q12</f>
        <v>1.2362972583216654</v>
      </c>
      <c r="R11" s="72">
        <f>GERSC!R11/'[1]GER SC-RT '!R12</f>
        <v>1.1467794882765763</v>
      </c>
      <c r="S11" s="72">
        <f>GERSC!S11/'[1]GER SC-RT '!S12</f>
        <v>0.93208564290938423</v>
      </c>
      <c r="T11" s="72">
        <f>GERSC!T11/'[1]GER SC-RT '!T12</f>
        <v>1.0357318627885443</v>
      </c>
      <c r="U11" s="72">
        <f>GERSC!U11/'[1]GER SC-RT '!U12</f>
        <v>1.279589548496902</v>
      </c>
      <c r="V11" s="72">
        <f>GERSC!V11/'[1]GER SC-RT '!V12</f>
        <v>0.97247418368181893</v>
      </c>
      <c r="W11" s="72">
        <f>GERSC!W11/'[1]GER SC-RT '!W12</f>
        <v>1.1162566735296282</v>
      </c>
      <c r="X11" s="72">
        <f>GERSC!X11/'[1]GER SC-RT '!X12</f>
        <v>1.3088672677426301</v>
      </c>
      <c r="Y11" s="72">
        <f>GERSC!Y11/'[1]GER SC-RT '!Y12</f>
        <v>1.1225645926489911</v>
      </c>
      <c r="Z11" s="72">
        <f>GERSC!Z11/'[1]GER SC-RT '!Z12</f>
        <v>1.2136362033557164</v>
      </c>
    </row>
    <row r="12" spans="1:26" s="58" customFormat="1" ht="18.75" customHeight="1" x14ac:dyDescent="0.25">
      <c r="A12" s="35">
        <v>7</v>
      </c>
      <c r="B12" s="36" t="s">
        <v>21</v>
      </c>
      <c r="C12" s="72">
        <f>GERSC!C12/'[1]GER SC-RT '!C13</f>
        <v>0.99529366105981187</v>
      </c>
      <c r="D12" s="72">
        <f>GERSC!D12/'[1]GER SC-RT '!D13</f>
        <v>1.0036836127435478</v>
      </c>
      <c r="E12" s="72">
        <f>GERSC!E12/'[1]GER SC-RT '!E13</f>
        <v>0.99917585684250332</v>
      </c>
      <c r="F12" s="72">
        <f>GERSC!F12/'[1]GER SC-RT '!F13</f>
        <v>0.92890710244473274</v>
      </c>
      <c r="G12" s="72">
        <f>GERSC!G12/'[1]GER SC-RT '!G13</f>
        <v>0.93719942565186387</v>
      </c>
      <c r="H12" s="72">
        <f>GERSC!H12/'[1]GER SC-RT '!H13</f>
        <v>0.93260149168229722</v>
      </c>
      <c r="I12" s="72">
        <f>GERSC!I12/'[1]GER SC-RT '!I13</f>
        <v>0.97353918393480243</v>
      </c>
      <c r="J12" s="72">
        <f>GERSC!J12/'[1]GER SC-RT '!J13</f>
        <v>0.98332105202526088</v>
      </c>
      <c r="K12" s="72">
        <f>GERSC!K12/'[1]GER SC-RT '!K13</f>
        <v>0.97817361118522073</v>
      </c>
      <c r="L12" s="72">
        <f>GERSC!L12/'[1]GER SC-RT '!L13</f>
        <v>0.89056454171473431</v>
      </c>
      <c r="M12" s="72">
        <f>GERSC!M12/'[1]GER SC-RT '!M13</f>
        <v>0.88951863653736707</v>
      </c>
      <c r="N12" s="72">
        <f>GERSC!N12/'[1]GER SC-RT '!N13</f>
        <v>0.88997601588820507</v>
      </c>
      <c r="O12" s="72">
        <f>GERSC!O12/'[1]GER SC-RT '!O13</f>
        <v>0.95884537677767989</v>
      </c>
      <c r="P12" s="72">
        <f>GERSC!P12/'[1]GER SC-RT '!P13</f>
        <v>0.96968360151903088</v>
      </c>
      <c r="Q12" s="72">
        <f>GERSC!Q12/'[1]GER SC-RT '!Q13</f>
        <v>0.96391649032472648</v>
      </c>
      <c r="R12" s="72">
        <f>GERSC!R12/'[1]GER SC-RT '!R13</f>
        <v>1.0190557915973839</v>
      </c>
      <c r="S12" s="72">
        <f>GERSC!S12/'[1]GER SC-RT '!S13</f>
        <v>0.84248954060933157</v>
      </c>
      <c r="T12" s="72">
        <f>GERSC!T12/'[1]GER SC-RT '!T13</f>
        <v>0.93968818191389292</v>
      </c>
      <c r="U12" s="72">
        <f>GERSC!U12/'[1]GER SC-RT '!U13</f>
        <v>0.93439708194502091</v>
      </c>
      <c r="V12" s="72">
        <f>GERSC!V12/'[1]GER SC-RT '!V13</f>
        <v>0.87147419682792893</v>
      </c>
      <c r="W12" s="72">
        <f>GERSC!W12/'[1]GER SC-RT '!W13</f>
        <v>0.90754110772131735</v>
      </c>
      <c r="X12" s="72">
        <f>GERSC!X12/'[1]GER SC-RT '!X13</f>
        <v>0.963845353522924</v>
      </c>
      <c r="Y12" s="72">
        <f>GERSC!Y12/'[1]GER SC-RT '!Y13</f>
        <v>0.95897429643146892</v>
      </c>
      <c r="Z12" s="72">
        <f>GERSC!Z12/'[1]GER SC-RT '!Z13</f>
        <v>0.96157426237709609</v>
      </c>
    </row>
    <row r="13" spans="1:26" s="58" customFormat="1" ht="18.75" customHeight="1" x14ac:dyDescent="0.25">
      <c r="A13" s="35">
        <v>8</v>
      </c>
      <c r="B13" s="36" t="s">
        <v>22</v>
      </c>
      <c r="C13" s="72">
        <f>GERSC!C13/'[1]GER SC-RT '!C14</f>
        <v>0.88853706543288014</v>
      </c>
      <c r="D13" s="72">
        <f>GERSC!D13/'[1]GER SC-RT '!D14</f>
        <v>0.88768456296298315</v>
      </c>
      <c r="E13" s="72">
        <f>GERSC!E13/'[1]GER SC-RT '!E14</f>
        <v>0.88797836806607955</v>
      </c>
      <c r="F13" s="72">
        <f>GERSC!F13/'[1]GER SC-RT '!F14</f>
        <v>0.85479324279053392</v>
      </c>
      <c r="G13" s="72">
        <f>GERSC!G13/'[1]GER SC-RT '!G14</f>
        <v>0.90963198822392355</v>
      </c>
      <c r="H13" s="72">
        <f>GERSC!H13/'[1]GER SC-RT '!H14</f>
        <v>0.88053219695425122</v>
      </c>
      <c r="I13" s="72">
        <f>GERSC!I13/'[1]GER SC-RT '!I14</f>
        <v>0.87726866128023717</v>
      </c>
      <c r="J13" s="72">
        <f>GERSC!J13/'[1]GER SC-RT '!J14</f>
        <v>0.89473824911248612</v>
      </c>
      <c r="K13" s="72">
        <f>GERSC!K13/'[1]GER SC-RT '!K14</f>
        <v>0.88545901261806903</v>
      </c>
      <c r="L13" s="72">
        <f>GERSC!L13/'[1]GER SC-RT '!L14</f>
        <v>0.94193521747740239</v>
      </c>
      <c r="M13" s="72">
        <f>GERSC!M13/'[1]GER SC-RT '!M14</f>
        <v>0.89889194524927674</v>
      </c>
      <c r="N13" s="72">
        <f>GERSC!N13/'[1]GER SC-RT '!N14</f>
        <v>0.92121904343570427</v>
      </c>
      <c r="O13" s="72">
        <f>GERSC!O13/'[1]GER SC-RT '!O14</f>
        <v>0.88679218205819121</v>
      </c>
      <c r="P13" s="72">
        <f>GERSC!P13/'[1]GER SC-RT '!P14</f>
        <v>0.89499080303962075</v>
      </c>
      <c r="Q13" s="72">
        <f>GERSC!Q13/'[1]GER SC-RT '!Q14</f>
        <v>0.89065315747705998</v>
      </c>
      <c r="R13" s="72">
        <f>GERSC!R13/'[1]GER SC-RT '!R14</f>
        <v>1.1162636601300031</v>
      </c>
      <c r="S13" s="72">
        <f>GERSC!S13/'[1]GER SC-RT '!S14</f>
        <v>1.1817812833859527</v>
      </c>
      <c r="T13" s="72">
        <f>GERSC!T13/'[1]GER SC-RT '!T14</f>
        <v>1.1450983081321904</v>
      </c>
      <c r="U13" s="72">
        <f>GERSC!U13/'[1]GER SC-RT '!U14</f>
        <v>1.0026704887519897</v>
      </c>
      <c r="V13" s="72">
        <f>GERSC!V13/'[1]GER SC-RT '!V14</f>
        <v>0.98678516165769647</v>
      </c>
      <c r="W13" s="72">
        <f>GERSC!W13/'[1]GER SC-RT '!W14</f>
        <v>0.99527274395243193</v>
      </c>
      <c r="X13" s="72">
        <f>GERSC!X13/'[1]GER SC-RT '!X14</f>
        <v>0.90347847210940646</v>
      </c>
      <c r="Y13" s="72">
        <f>GERSC!Y13/'[1]GER SC-RT '!Y14</f>
        <v>0.91282174452861009</v>
      </c>
      <c r="Z13" s="72">
        <f>GERSC!Z13/'[1]GER SC-RT '!Z14</f>
        <v>0.90788028142357868</v>
      </c>
    </row>
    <row r="14" spans="1:26" s="58" customFormat="1" ht="18.75" customHeight="1" x14ac:dyDescent="0.25">
      <c r="A14" s="35">
        <v>9</v>
      </c>
      <c r="B14" s="36" t="s">
        <v>23</v>
      </c>
      <c r="C14" s="72">
        <f>GERSC!C14/'[1]GER SC-RT '!C15</f>
        <v>1.0050163734334889</v>
      </c>
      <c r="D14" s="72">
        <f>GERSC!D14/'[1]GER SC-RT '!D15</f>
        <v>1.0051453927129936</v>
      </c>
      <c r="E14" s="72">
        <f>GERSC!E14/'[1]GER SC-RT '!E15</f>
        <v>1.0050864307365126</v>
      </c>
      <c r="F14" s="72">
        <f>GERSC!F14/'[1]GER SC-RT '!F15</f>
        <v>1.0067861286332036</v>
      </c>
      <c r="G14" s="72">
        <f>GERSC!G14/'[1]GER SC-RT '!G15</f>
        <v>0.99998928495251271</v>
      </c>
      <c r="H14" s="72">
        <f>GERSC!H14/'[1]GER SC-RT '!H15</f>
        <v>1.0035278621424182</v>
      </c>
      <c r="I14" s="72">
        <f>GERSC!I14/'[1]GER SC-RT '!I15</f>
        <v>1.0057341261152866</v>
      </c>
      <c r="J14" s="72">
        <f>GERSC!J14/'[1]GER SC-RT '!J15</f>
        <v>1.0031487194187014</v>
      </c>
      <c r="K14" s="72">
        <f>GERSC!K14/'[1]GER SC-RT '!K15</f>
        <v>1.0044819288657398</v>
      </c>
      <c r="L14" s="72">
        <f>GERSC!L14/'[1]GER SC-RT '!L15</f>
        <v>1.1821769355561655</v>
      </c>
      <c r="M14" s="72">
        <f>GERSC!M14/'[1]GER SC-RT '!M15</f>
        <v>1.1749780768987621</v>
      </c>
      <c r="N14" s="72">
        <f>GERSC!N14/'[1]GER SC-RT '!N15</f>
        <v>1.1786489026707998</v>
      </c>
      <c r="O14" s="72">
        <f>GERSC!O14/'[1]GER SC-RT '!O15</f>
        <v>1.0329761817644754</v>
      </c>
      <c r="P14" s="72">
        <f>GERSC!P14/'[1]GER SC-RT '!P15</f>
        <v>1.030114518411869</v>
      </c>
      <c r="Q14" s="72">
        <f>GERSC!Q14/'[1]GER SC-RT '!Q15</f>
        <v>1.0315885689183752</v>
      </c>
      <c r="R14" s="72">
        <f>GERSC!R14/'[1]GER SC-RT '!R15</f>
        <v>1.1781652040516801</v>
      </c>
      <c r="S14" s="72">
        <f>GERSC!S14/'[1]GER SC-RT '!S15</f>
        <v>1.1480432224065948</v>
      </c>
      <c r="T14" s="72">
        <f>GERSC!T14/'[1]GER SC-RT '!T15</f>
        <v>1.1635661788452156</v>
      </c>
      <c r="U14" s="72">
        <f>GERSC!U14/'[1]GER SC-RT '!U15</f>
        <v>1.180682510308533</v>
      </c>
      <c r="V14" s="72">
        <f>GERSC!V14/'[1]GER SC-RT '!V15</f>
        <v>1.1644887431854227</v>
      </c>
      <c r="W14" s="72">
        <f>GERSC!W14/'[1]GER SC-RT '!W15</f>
        <v>1.172780301489871</v>
      </c>
      <c r="X14" s="72">
        <f>GERSC!X14/'[1]GER SC-RT '!X15</f>
        <v>1.0470376350175554</v>
      </c>
      <c r="Y14" s="72">
        <f>GERSC!Y14/'[1]GER SC-RT '!Y15</f>
        <v>1.0417166409881475</v>
      </c>
      <c r="Z14" s="72">
        <f>GERSC!Z14/'[1]GER SC-RT '!Z15</f>
        <v>1.0444557096629756</v>
      </c>
    </row>
    <row r="15" spans="1:26" s="58" customFormat="1" ht="18.75" customHeight="1" x14ac:dyDescent="0.25">
      <c r="A15" s="35">
        <v>10</v>
      </c>
      <c r="B15" s="36" t="s">
        <v>24</v>
      </c>
      <c r="C15" s="72">
        <f>GERSC!C15/'[1]GER SC-RT '!C16</f>
        <v>0.98121143650674603</v>
      </c>
      <c r="D15" s="72">
        <f>GERSC!D15/'[1]GER SC-RT '!D16</f>
        <v>0.99291566412386667</v>
      </c>
      <c r="E15" s="72">
        <f>GERSC!E15/'[1]GER SC-RT '!E16</f>
        <v>0.98665359377697459</v>
      </c>
      <c r="F15" s="72">
        <f>GERSC!F15/'[1]GER SC-RT '!F16</f>
        <v>1.0129416672549272</v>
      </c>
      <c r="G15" s="72">
        <f>GERSC!G15/'[1]GER SC-RT '!G16</f>
        <v>1.0193631067332329</v>
      </c>
      <c r="H15" s="72">
        <f>GERSC!H15/'[1]GER SC-RT '!H16</f>
        <v>1.0160060598814831</v>
      </c>
      <c r="I15" s="72">
        <f>GERSC!I15/'[1]GER SC-RT '!I16</f>
        <v>0.99394718037007357</v>
      </c>
      <c r="J15" s="72">
        <f>GERSC!J15/'[1]GER SC-RT '!J16</f>
        <v>1.00384463929944</v>
      </c>
      <c r="K15" s="72">
        <f>GERSC!K15/'[1]GER SC-RT '!K16</f>
        <v>0.99859853388849262</v>
      </c>
      <c r="L15" s="72">
        <f>GERSC!L15/'[1]GER SC-RT '!L16</f>
        <v>1.0035557064735707</v>
      </c>
      <c r="M15" s="72">
        <f>GERSC!M15/'[1]GER SC-RT '!M16</f>
        <v>1.0098583132477594</v>
      </c>
      <c r="N15" s="72">
        <f>GERSC!N15/'[1]GER SC-RT '!N16</f>
        <v>1.0066449841290452</v>
      </c>
      <c r="O15" s="72">
        <f>GERSC!O15/'[1]GER SC-RT '!O16</f>
        <v>0.99595944920281909</v>
      </c>
      <c r="P15" s="72">
        <f>GERSC!P15/'[1]GER SC-RT '!P16</f>
        <v>1.005186557064603</v>
      </c>
      <c r="Q15" s="72">
        <f>GERSC!Q15/'[1]GER SC-RT '!Q16</f>
        <v>1.0003360242621273</v>
      </c>
      <c r="R15" s="72">
        <f>GERSC!R15/'[1]GER SC-RT '!R16</f>
        <v>0.99965692951509144</v>
      </c>
      <c r="S15" s="72">
        <f>GERSC!S15/'[1]GER SC-RT '!S16</f>
        <v>1.004979476632377</v>
      </c>
      <c r="T15" s="72">
        <f>GERSC!T15/'[1]GER SC-RT '!T16</f>
        <v>1.0022067812644042</v>
      </c>
      <c r="U15" s="72">
        <f>GERSC!U15/'[1]GER SC-RT '!U16</f>
        <v>1.0014712793968421</v>
      </c>
      <c r="V15" s="72">
        <f>GERSC!V15/'[1]GER SC-RT '!V16</f>
        <v>1.0073038978127737</v>
      </c>
      <c r="W15" s="72">
        <f>GERSC!W15/'[1]GER SC-RT '!W16</f>
        <v>1.0042959443680255</v>
      </c>
      <c r="X15" s="72">
        <f>GERSC!X15/'[1]GER SC-RT '!X16</f>
        <v>0.99667653170759896</v>
      </c>
      <c r="Y15" s="72">
        <f>GERSC!Y15/'[1]GER SC-RT '!Y16</f>
        <v>1.0051457763944556</v>
      </c>
      <c r="Z15" s="72">
        <f>GERSC!Z15/'[1]GER SC-RT '!Z16</f>
        <v>1.0007014967514396</v>
      </c>
    </row>
    <row r="16" spans="1:26" s="58" customFormat="1" ht="18.75" customHeight="1" x14ac:dyDescent="0.25">
      <c r="A16" s="35">
        <v>11</v>
      </c>
      <c r="B16" s="36" t="s">
        <v>53</v>
      </c>
      <c r="C16" s="72">
        <f>GERSC!C16/'[1]GER SC-RT '!C17</f>
        <v>0.881917853927767</v>
      </c>
      <c r="D16" s="72">
        <f>GERSC!D16/'[1]GER SC-RT '!D17</f>
        <v>0.90874523913308158</v>
      </c>
      <c r="E16" s="72">
        <f>GERSC!E16/'[1]GER SC-RT '!E17</f>
        <v>0.89486296587239678</v>
      </c>
      <c r="F16" s="72">
        <f>GERSC!F16/'[1]GER SC-RT '!F17</f>
        <v>1.5457100749857069</v>
      </c>
      <c r="G16" s="72">
        <f>GERSC!G16/'[1]GER SC-RT '!G17</f>
        <v>1.9598405010168483</v>
      </c>
      <c r="H16" s="72">
        <f>GERSC!H16/'[1]GER SC-RT '!H17</f>
        <v>1.7161766688957751</v>
      </c>
      <c r="I16" s="72">
        <f>GERSC!I16/'[1]GER SC-RT '!I17</f>
        <v>0.98481474458594642</v>
      </c>
      <c r="J16" s="72">
        <f>GERSC!J16/'[1]GER SC-RT '!J17</f>
        <v>1.0346335727905001</v>
      </c>
      <c r="K16" s="72">
        <f>GERSC!K16/'[1]GER SC-RT '!K17</f>
        <v>1.0083645198395068</v>
      </c>
      <c r="L16" s="72">
        <f>GERSC!L16/'[1]GER SC-RT '!L17</f>
        <v>1.7480820991850048</v>
      </c>
      <c r="M16" s="72">
        <f>GERSC!M16/'[1]GER SC-RT '!M17</f>
        <v>2.3942245846993928</v>
      </c>
      <c r="N16" s="72">
        <f>GERSC!N16/'[1]GER SC-RT '!N17</f>
        <v>1.9873177955249515</v>
      </c>
      <c r="O16" s="72">
        <f>GERSC!O16/'[1]GER SC-RT '!O17</f>
        <v>1.0172190460865387</v>
      </c>
      <c r="P16" s="72">
        <f>GERSC!P16/'[1]GER SC-RT '!P17</f>
        <v>1.0718714540755547</v>
      </c>
      <c r="Q16" s="72">
        <f>GERSC!Q16/'[1]GER SC-RT '!Q17</f>
        <v>1.0428400142453977</v>
      </c>
      <c r="R16" s="72">
        <f>GERSC!R16/'[1]GER SC-RT '!R17</f>
        <v>1.5388544182905994</v>
      </c>
      <c r="S16" s="72">
        <f>GERSC!S16/'[1]GER SC-RT '!S17</f>
        <v>4.1240621573874314</v>
      </c>
      <c r="T16" s="72">
        <f>GERSC!T16/'[1]GER SC-RT '!T17</f>
        <v>2.2167097921243295</v>
      </c>
      <c r="U16" s="72">
        <f>GERSC!U16/'[1]GER SC-RT '!U17</f>
        <v>1.7017621802900806</v>
      </c>
      <c r="V16" s="72">
        <f>GERSC!V16/'[1]GER SC-RT '!V17</f>
        <v>2.6283254963347291</v>
      </c>
      <c r="W16" s="72">
        <f>GERSC!W16/'[1]GER SC-RT '!W17</f>
        <v>2.026710350379088</v>
      </c>
      <c r="X16" s="72">
        <f>GERSC!X16/'[1]GER SC-RT '!X17</f>
        <v>1.0206068497896152</v>
      </c>
      <c r="Y16" s="72">
        <f>GERSC!Y16/'[1]GER SC-RT '!Y17</f>
        <v>1.0822856154370826</v>
      </c>
      <c r="Z16" s="72">
        <f>GERSC!Z16/'[1]GER SC-RT '!Z17</f>
        <v>1.0494224290742138</v>
      </c>
    </row>
    <row r="17" spans="1:26" s="58" customFormat="1" ht="18.75" customHeight="1" x14ac:dyDescent="0.25">
      <c r="A17" s="35">
        <v>12</v>
      </c>
      <c r="B17" s="36" t="s">
        <v>25</v>
      </c>
      <c r="C17" s="72">
        <f>GERSC!C17/'[1]GER SC-RT '!C18</f>
        <v>0.98774605778854951</v>
      </c>
      <c r="D17" s="72">
        <f>GERSC!D17/'[1]GER SC-RT '!D18</f>
        <v>0.98659700997438804</v>
      </c>
      <c r="E17" s="72">
        <f>GERSC!E17/'[1]GER SC-RT '!E18</f>
        <v>0.98721424943318903</v>
      </c>
      <c r="F17" s="72">
        <f>GERSC!F17/'[1]GER SC-RT '!F18</f>
        <v>1.0064799979144219</v>
      </c>
      <c r="G17" s="72">
        <f>GERSC!G17/'[1]GER SC-RT '!G18</f>
        <v>1.0069811821867263</v>
      </c>
      <c r="H17" s="72">
        <f>GERSC!H17/'[1]GER SC-RT '!H18</f>
        <v>1.0066981429774202</v>
      </c>
      <c r="I17" s="72">
        <f>GERSC!I17/'[1]GER SC-RT '!I18</f>
        <v>0.99424005908039736</v>
      </c>
      <c r="J17" s="72">
        <f>GERSC!J17/'[1]GER SC-RT '!J18</f>
        <v>0.99316279968096932</v>
      </c>
      <c r="K17" s="72">
        <f>GERSC!K17/'[1]GER SC-RT '!K18</f>
        <v>0.99374173716442205</v>
      </c>
      <c r="L17" s="72">
        <f>GERSC!L17/'[1]GER SC-RT '!L18</f>
        <v>0.98778052962204732</v>
      </c>
      <c r="M17" s="72">
        <f>GERSC!M17/'[1]GER SC-RT '!M18</f>
        <v>1.0003134817089152</v>
      </c>
      <c r="N17" s="72">
        <f>GERSC!N17/'[1]GER SC-RT '!N18</f>
        <v>0.99367674551486973</v>
      </c>
      <c r="O17" s="72">
        <f>GERSC!O17/'[1]GER SC-RT '!O18</f>
        <v>0.99329408646316186</v>
      </c>
      <c r="P17" s="72">
        <f>GERSC!P17/'[1]GER SC-RT '!P18</f>
        <v>0.99387398491273471</v>
      </c>
      <c r="Q17" s="72">
        <f>GERSC!Q17/'[1]GER SC-RT '!Q18</f>
        <v>0.99357995719891168</v>
      </c>
      <c r="R17" s="72">
        <f>GERSC!R17/'[1]GER SC-RT '!R18</f>
        <v>1.0073640006142439</v>
      </c>
      <c r="S17" s="72">
        <f>GERSC!S17/'[1]GER SC-RT '!S18</f>
        <v>1.0022044334054563</v>
      </c>
      <c r="T17" s="72">
        <f>GERSC!T17/'[1]GER SC-RT '!T18</f>
        <v>1.0049657958978173</v>
      </c>
      <c r="U17" s="72">
        <f>GERSC!U17/'[1]GER SC-RT '!U18</f>
        <v>0.99487706474992732</v>
      </c>
      <c r="V17" s="72">
        <f>GERSC!V17/'[1]GER SC-RT '!V18</f>
        <v>1.0009212967764287</v>
      </c>
      <c r="W17" s="72">
        <f>GERSC!W17/'[1]GER SC-RT '!W18</f>
        <v>0.99775143901437913</v>
      </c>
      <c r="X17" s="72">
        <f>GERSC!X17/'[1]GER SC-RT '!X18</f>
        <v>0.99447622197516461</v>
      </c>
      <c r="Y17" s="72">
        <f>GERSC!Y17/'[1]GER SC-RT '!Y18</f>
        <v>0.9940694924192609</v>
      </c>
      <c r="Z17" s="72">
        <f>GERSC!Z17/'[1]GER SC-RT '!Z18</f>
        <v>0.994282559186763</v>
      </c>
    </row>
    <row r="18" spans="1:26" s="58" customFormat="1" ht="18.75" customHeight="1" x14ac:dyDescent="0.25">
      <c r="A18" s="35">
        <v>13</v>
      </c>
      <c r="B18" s="36" t="s">
        <v>26</v>
      </c>
      <c r="C18" s="72">
        <f>GERSC!C18/'[1]GER SC-RT '!C19</f>
        <v>0.97108323666339502</v>
      </c>
      <c r="D18" s="72">
        <f>GERSC!D18/'[1]GER SC-RT '!D19</f>
        <v>0.97054956020171257</v>
      </c>
      <c r="E18" s="72">
        <f>GERSC!E18/'[1]GER SC-RT '!E19</f>
        <v>0.9708159030047312</v>
      </c>
      <c r="F18" s="72">
        <f>GERSC!F18/'[1]GER SC-RT '!F19</f>
        <v>0.99168329020773982</v>
      </c>
      <c r="G18" s="72">
        <f>GERSC!G18/'[1]GER SC-RT '!G19</f>
        <v>0.98952538073685481</v>
      </c>
      <c r="H18" s="72">
        <f>GERSC!H18/'[1]GER SC-RT '!H19</f>
        <v>0.99057556023846749</v>
      </c>
      <c r="I18" s="72">
        <f>GERSC!I18/'[1]GER SC-RT '!I19</f>
        <v>0.97988011977632306</v>
      </c>
      <c r="J18" s="72">
        <f>GERSC!J18/'[1]GER SC-RT '!J19</f>
        <v>0.97850451755696766</v>
      </c>
      <c r="K18" s="72">
        <f>GERSC!K18/'[1]GER SC-RT '!K19</f>
        <v>0.97918913458449508</v>
      </c>
      <c r="L18" s="72">
        <f>GERSC!L18/'[1]GER SC-RT '!L19</f>
        <v>1.082499102376161</v>
      </c>
      <c r="M18" s="72">
        <f>GERSC!M18/'[1]GER SC-RT '!M19</f>
        <v>1.0606173662484011</v>
      </c>
      <c r="N18" s="72">
        <f>GERSC!N18/'[1]GER SC-RT '!N19</f>
        <v>1.0716247169070534</v>
      </c>
      <c r="O18" s="72">
        <f>GERSC!O18/'[1]GER SC-RT '!O19</f>
        <v>0.99951437090190576</v>
      </c>
      <c r="P18" s="72">
        <f>GERSC!P18/'[1]GER SC-RT '!P19</f>
        <v>0.99486124680367782</v>
      </c>
      <c r="Q18" s="72">
        <f>GERSC!Q18/'[1]GER SC-RT '!Q19</f>
        <v>0.99722740117988407</v>
      </c>
      <c r="R18" s="72">
        <f>GERSC!R18/'[1]GER SC-RT '!R19</f>
        <v>1.174084469135525</v>
      </c>
      <c r="S18" s="72">
        <f>GERSC!S18/'[1]GER SC-RT '!S19</f>
        <v>1.0572974143604645</v>
      </c>
      <c r="T18" s="72">
        <f>GERSC!T18/'[1]GER SC-RT '!T19</f>
        <v>1.1074334289919057</v>
      </c>
      <c r="U18" s="72">
        <f>GERSC!U18/'[1]GER SC-RT '!U19</f>
        <v>1.1138549795095751</v>
      </c>
      <c r="V18" s="72">
        <f>GERSC!V18/'[1]GER SC-RT '!V19</f>
        <v>1.0600343809846047</v>
      </c>
      <c r="W18" s="72">
        <f>GERSC!W18/'[1]GER SC-RT '!W19</f>
        <v>1.0857365207898273</v>
      </c>
      <c r="X18" s="72">
        <f>GERSC!X18/'[1]GER SC-RT '!X19</f>
        <v>1.015257239665375</v>
      </c>
      <c r="Y18" s="72">
        <f>GERSC!Y18/'[1]GER SC-RT '!Y19</f>
        <v>1.0026673564568578</v>
      </c>
      <c r="Z18" s="72">
        <f>GERSC!Z18/'[1]GER SC-RT '!Z19</f>
        <v>1.0090265599500972</v>
      </c>
    </row>
    <row r="19" spans="1:26" s="58" customFormat="1" ht="18.75" customHeight="1" x14ac:dyDescent="0.25">
      <c r="A19" s="35">
        <v>14</v>
      </c>
      <c r="B19" s="36" t="s">
        <v>27</v>
      </c>
      <c r="C19" s="72">
        <f>GERSC!C19/'[1]GER SC-RT '!C20</f>
        <v>0.83022041943800795</v>
      </c>
      <c r="D19" s="72">
        <f>GERSC!D19/'[1]GER SC-RT '!D20</f>
        <v>0.88065976563848813</v>
      </c>
      <c r="E19" s="72">
        <f>GERSC!E19/'[1]GER SC-RT '!E20</f>
        <v>0.85424866534999433</v>
      </c>
      <c r="F19" s="72">
        <f>GERSC!F19/'[1]GER SC-RT '!F20</f>
        <v>0.9152300095810294</v>
      </c>
      <c r="G19" s="72">
        <f>GERSC!G19/'[1]GER SC-RT '!G20</f>
        <v>1.0873191462528857</v>
      </c>
      <c r="H19" s="72">
        <f>GERSC!H19/'[1]GER SC-RT '!H20</f>
        <v>0.99408747810066878</v>
      </c>
      <c r="I19" s="72">
        <f>GERSC!I19/'[1]GER SC-RT '!I20</f>
        <v>0.85603619892702554</v>
      </c>
      <c r="J19" s="72">
        <f>GERSC!J19/'[1]GER SC-RT '!J20</f>
        <v>0.93815313660630173</v>
      </c>
      <c r="K19" s="72">
        <f>GERSC!K19/'[1]GER SC-RT '!K20</f>
        <v>0.89483602130395146</v>
      </c>
      <c r="L19" s="72">
        <f>GERSC!L19/'[1]GER SC-RT '!L20</f>
        <v>1.0407308834279405</v>
      </c>
      <c r="M19" s="72">
        <f>GERSC!M19/'[1]GER SC-RT '!M20</f>
        <v>1.0502710457320736</v>
      </c>
      <c r="N19" s="72">
        <f>GERSC!N19/'[1]GER SC-RT '!N20</f>
        <v>1.0424710516728442</v>
      </c>
      <c r="O19" s="72">
        <f>GERSC!O19/'[1]GER SC-RT '!O20</f>
        <v>0.88315853005219991</v>
      </c>
      <c r="P19" s="72">
        <f>GERSC!P19/'[1]GER SC-RT '!P20</f>
        <v>0.94777186310650186</v>
      </c>
      <c r="Q19" s="72">
        <f>GERSC!Q19/'[1]GER SC-RT '!Q20</f>
        <v>0.91282416165778313</v>
      </c>
      <c r="R19" s="72">
        <f>GERSC!R19/'[1]GER SC-RT '!R20</f>
        <v>1.081114183597047</v>
      </c>
      <c r="S19" s="72">
        <f>GERSC!S19/'[1]GER SC-RT '!S20</f>
        <v>1.2184789265281137</v>
      </c>
      <c r="T19" s="72">
        <f>GERSC!T19/'[1]GER SC-RT '!T20</f>
        <v>1.12968587082079</v>
      </c>
      <c r="U19" s="72">
        <f>GERSC!U19/'[1]GER SC-RT '!U20</f>
        <v>1.0531424797819378</v>
      </c>
      <c r="V19" s="72">
        <f>GERSC!V19/'[1]GER SC-RT '!V20</f>
        <v>1.1034705483661944</v>
      </c>
      <c r="W19" s="72">
        <f>GERSC!W19/'[1]GER SC-RT '!W20</f>
        <v>1.0696901871149369</v>
      </c>
      <c r="X19" s="72">
        <f>GERSC!X19/'[1]GER SC-RT '!X20</f>
        <v>0.89578968674013948</v>
      </c>
      <c r="Y19" s="72">
        <f>GERSC!Y19/'[1]GER SC-RT '!Y20</f>
        <v>0.95786833603467458</v>
      </c>
      <c r="Z19" s="72">
        <f>GERSC!Z19/'[1]GER SC-RT '!Z20</f>
        <v>0.92396920048026654</v>
      </c>
    </row>
    <row r="20" spans="1:26" s="58" customFormat="1" ht="18.75" customHeight="1" x14ac:dyDescent="0.25">
      <c r="A20" s="35">
        <v>15</v>
      </c>
      <c r="B20" s="36" t="s">
        <v>28</v>
      </c>
      <c r="C20" s="72">
        <f>GERSC!C20/'[1]GER SC-RT '!C21</f>
        <v>0.98698667789324235</v>
      </c>
      <c r="D20" s="72">
        <f>GERSC!D20/'[1]GER SC-RT '!D21</f>
        <v>0.99869439343330257</v>
      </c>
      <c r="E20" s="72">
        <f>GERSC!E20/'[1]GER SC-RT '!E21</f>
        <v>0.99260396569444498</v>
      </c>
      <c r="F20" s="72">
        <f>GERSC!F20/'[1]GER SC-RT '!F21</f>
        <v>1.0294841797681094</v>
      </c>
      <c r="G20" s="72">
        <f>GERSC!G20/'[1]GER SC-RT '!G21</f>
        <v>1.0266313469948272</v>
      </c>
      <c r="H20" s="72">
        <f>GERSC!H20/'[1]GER SC-RT '!H21</f>
        <v>1.0280841409491512</v>
      </c>
      <c r="I20" s="72">
        <f>GERSC!I20/'[1]GER SC-RT '!I21</f>
        <v>1.0018930595078457</v>
      </c>
      <c r="J20" s="72">
        <f>GERSC!J20/'[1]GER SC-RT '!J21</f>
        <v>1.0079525090562116</v>
      </c>
      <c r="K20" s="72">
        <f>GERSC!K20/'[1]GER SC-RT '!K21</f>
        <v>1.004796148453045</v>
      </c>
      <c r="L20" s="72">
        <f>GERSC!L20/'[1]GER SC-RT '!L21</f>
        <v>1.0018539622134279</v>
      </c>
      <c r="M20" s="72">
        <f>GERSC!M20/'[1]GER SC-RT '!M21</f>
        <v>1.0227502084434068</v>
      </c>
      <c r="N20" s="72">
        <f>GERSC!N20/'[1]GER SC-RT '!N21</f>
        <v>1.0112041346323799</v>
      </c>
      <c r="O20" s="72">
        <f>GERSC!O20/'[1]GER SC-RT '!O21</f>
        <v>1.0019777556102025</v>
      </c>
      <c r="P20" s="72">
        <f>GERSC!P20/'[1]GER SC-RT '!P21</f>
        <v>1.0099748077769666</v>
      </c>
      <c r="Q20" s="72">
        <f>GERSC!Q20/'[1]GER SC-RT '!Q21</f>
        <v>1.0057692247926058</v>
      </c>
      <c r="R20" s="72">
        <f>GERSC!R20/'[1]GER SC-RT '!R21</f>
        <v>1.0282551531702855</v>
      </c>
      <c r="S20" s="72">
        <f>GERSC!S20/'[1]GER SC-RT '!S21</f>
        <v>1.0063080962868658</v>
      </c>
      <c r="T20" s="72">
        <f>GERSC!T20/'[1]GER SC-RT '!T21</f>
        <v>1.0184563306936851</v>
      </c>
      <c r="U20" s="72">
        <f>GERSC!U20/'[1]GER SC-RT '!U21</f>
        <v>1.0137737057736662</v>
      </c>
      <c r="V20" s="72">
        <f>GERSC!V20/'[1]GER SC-RT '!V21</f>
        <v>1.0158594239463494</v>
      </c>
      <c r="W20" s="72">
        <f>GERSC!W20/'[1]GER SC-RT '!W21</f>
        <v>1.0145063149846494</v>
      </c>
      <c r="X20" s="72">
        <f>GERSC!X20/'[1]GER SC-RT '!X21</f>
        <v>1.0053930866470382</v>
      </c>
      <c r="Y20" s="72">
        <f>GERSC!Y20/'[1]GER SC-RT '!Y21</f>
        <v>1.0093444997100349</v>
      </c>
      <c r="Z20" s="72">
        <f>GERSC!Z20/'[1]GER SC-RT '!Z21</f>
        <v>1.0072372349902012</v>
      </c>
    </row>
    <row r="21" spans="1:26" s="58" customFormat="1" ht="18.75" customHeight="1" x14ac:dyDescent="0.25">
      <c r="A21" s="35">
        <v>16</v>
      </c>
      <c r="B21" s="36" t="s">
        <v>29</v>
      </c>
      <c r="C21" s="72">
        <f>GERSC!C21/'[1]GER SC-RT '!C22</f>
        <v>1.1252446892736836</v>
      </c>
      <c r="D21" s="72">
        <f>GERSC!D21/'[1]GER SC-RT '!D22</f>
        <v>1.175955762055259</v>
      </c>
      <c r="E21" s="72">
        <f>GERSC!E21/'[1]GER SC-RT '!E22</f>
        <v>1.1492534373988355</v>
      </c>
      <c r="F21" s="72">
        <f>GERSC!F21/'[1]GER SC-RT '!F22</f>
        <v>1.0379192085389808</v>
      </c>
      <c r="G21" s="72">
        <f>GERSC!G21/'[1]GER SC-RT '!G22</f>
        <v>1.0661337415528318</v>
      </c>
      <c r="H21" s="72">
        <f>GERSC!H21/'[1]GER SC-RT '!H22</f>
        <v>1.051145158619313</v>
      </c>
      <c r="I21" s="72">
        <f>GERSC!I21/'[1]GER SC-RT '!I22</f>
        <v>1.0910310661446514</v>
      </c>
      <c r="J21" s="72">
        <f>GERSC!J21/'[1]GER SC-RT '!J22</f>
        <v>1.1330213246927652</v>
      </c>
      <c r="K21" s="72">
        <f>GERSC!K21/'[1]GER SC-RT '!K22</f>
        <v>1.1108546904829721</v>
      </c>
      <c r="L21" s="72">
        <f>GERSC!L21/'[1]GER SC-RT '!L22</f>
        <v>1.0426544825066164</v>
      </c>
      <c r="M21" s="72">
        <f>GERSC!M21/'[1]GER SC-RT '!M22</f>
        <v>1.0251833993502735</v>
      </c>
      <c r="N21" s="72">
        <f>GERSC!N21/'[1]GER SC-RT '!N22</f>
        <v>1.0340581772454247</v>
      </c>
      <c r="O21" s="72">
        <f>GERSC!O21/'[1]GER SC-RT '!O22</f>
        <v>1.0807282871888537</v>
      </c>
      <c r="P21" s="72">
        <f>GERSC!P21/'[1]GER SC-RT '!P22</f>
        <v>1.1104053589288325</v>
      </c>
      <c r="Q21" s="72">
        <f>GERSC!Q21/'[1]GER SC-RT '!Q22</f>
        <v>1.0947816854379799</v>
      </c>
      <c r="R21" s="72">
        <f>GERSC!R21/'[1]GER SC-RT '!R22</f>
        <v>1.0578885451908717</v>
      </c>
      <c r="S21" s="72">
        <f>GERSC!S21/'[1]GER SC-RT '!S22</f>
        <v>1.069329574741922</v>
      </c>
      <c r="T21" s="72">
        <f>GERSC!T21/'[1]GER SC-RT '!T22</f>
        <v>1.0634784925200669</v>
      </c>
      <c r="U21" s="72">
        <f>GERSC!U21/'[1]GER SC-RT '!U22</f>
        <v>1.0456973639678804</v>
      </c>
      <c r="V21" s="72">
        <f>GERSC!V21/'[1]GER SC-RT '!V22</f>
        <v>1.0352090470730737</v>
      </c>
      <c r="W21" s="72">
        <f>GERSC!W21/'[1]GER SC-RT '!W22</f>
        <v>1.0405118745328541</v>
      </c>
      <c r="X21" s="72">
        <f>GERSC!X21/'[1]GER SC-RT '!X22</f>
        <v>1.0769863833552469</v>
      </c>
      <c r="Y21" s="72">
        <f>GERSC!Y21/'[1]GER SC-RT '!Y22</f>
        <v>1.1056081182100983</v>
      </c>
      <c r="Z21" s="72">
        <f>GERSC!Z21/'[1]GER SC-RT '!Z22</f>
        <v>1.0905593934279387</v>
      </c>
    </row>
    <row r="22" spans="1:26" s="58" customFormat="1" ht="18.75" customHeight="1" x14ac:dyDescent="0.25">
      <c r="A22" s="35">
        <v>17</v>
      </c>
      <c r="B22" s="36" t="s">
        <v>30</v>
      </c>
      <c r="C22" s="72">
        <f>GERSC!C22/'[1]GER SC-RT '!C23</f>
        <v>1.0382421302146758</v>
      </c>
      <c r="D22" s="72">
        <f>GERSC!D22/'[1]GER SC-RT '!D23</f>
        <v>0.81688344104664234</v>
      </c>
      <c r="E22" s="72">
        <f>GERSC!E22/'[1]GER SC-RT '!E23</f>
        <v>0.92345152511349182</v>
      </c>
      <c r="F22" s="72">
        <f>GERSC!F22/'[1]GER SC-RT '!F23</f>
        <v>0.98973453232395792</v>
      </c>
      <c r="G22" s="72">
        <f>GERSC!G22/'[1]GER SC-RT '!G23</f>
        <v>1.0201900261105885</v>
      </c>
      <c r="H22" s="72">
        <f>GERSC!H22/'[1]GER SC-RT '!H23</f>
        <v>1.0041530390694742</v>
      </c>
      <c r="I22" s="72">
        <f>GERSC!I22/'[1]GER SC-RT '!I23</f>
        <v>1.0211736110914498</v>
      </c>
      <c r="J22" s="72">
        <f>GERSC!J22/'[1]GER SC-RT '!J23</f>
        <v>0.86477751726758645</v>
      </c>
      <c r="K22" s="72">
        <f>GERSC!K22/'[1]GER SC-RT '!K23</f>
        <v>0.94174897745182762</v>
      </c>
      <c r="L22" s="72">
        <f>GERSC!L22/'[1]GER SC-RT '!L23</f>
        <v>0.99321571632130701</v>
      </c>
      <c r="M22" s="72">
        <f>GERSC!M22/'[1]GER SC-RT '!M23</f>
        <v>1.0121746095195765</v>
      </c>
      <c r="N22" s="72">
        <f>GERSC!N22/'[1]GER SC-RT '!N23</f>
        <v>1.0015601782264523</v>
      </c>
      <c r="O22" s="72">
        <f>GERSC!O22/'[1]GER SC-RT '!O23</f>
        <v>1.0156292922910641</v>
      </c>
      <c r="P22" s="72">
        <f>GERSC!P22/'[1]GER SC-RT '!P23</f>
        <v>0.87666373594961577</v>
      </c>
      <c r="Q22" s="72">
        <f>GERSC!Q22/'[1]GER SC-RT '!Q23</f>
        <v>0.94586660811338208</v>
      </c>
      <c r="R22" s="72">
        <f>GERSC!R22/'[1]GER SC-RT '!R23</f>
        <v>1.0823109001747464</v>
      </c>
      <c r="S22" s="72">
        <f>GERSC!S22/'[1]GER SC-RT '!S23</f>
        <v>1.0636628944696198</v>
      </c>
      <c r="T22" s="72">
        <f>GERSC!T22/'[1]GER SC-RT '!T23</f>
        <v>1.0737229108151245</v>
      </c>
      <c r="U22" s="72">
        <f>GERSC!U22/'[1]GER SC-RT '!U23</f>
        <v>1.0067448121722649</v>
      </c>
      <c r="V22" s="72">
        <f>GERSC!V22/'[1]GER SC-RT '!V23</f>
        <v>1.0202395071101651</v>
      </c>
      <c r="W22" s="72">
        <f>GERSC!W22/'[1]GER SC-RT '!W23</f>
        <v>1.0128231999188611</v>
      </c>
      <c r="X22" s="72">
        <f>GERSC!X22/'[1]GER SC-RT '!X23</f>
        <v>1.013727350115692</v>
      </c>
      <c r="Y22" s="72">
        <f>GERSC!Y22/'[1]GER SC-RT '!Y23</f>
        <v>0.87785482402814707</v>
      </c>
      <c r="Z22" s="72">
        <f>GERSC!Z22/'[1]GER SC-RT '!Z23</f>
        <v>0.94564938762865358</v>
      </c>
    </row>
    <row r="23" spans="1:26" s="58" customFormat="1" ht="18.75" customHeight="1" x14ac:dyDescent="0.25">
      <c r="A23" s="35">
        <v>18</v>
      </c>
      <c r="B23" s="36" t="s">
        <v>31</v>
      </c>
      <c r="C23" s="72">
        <f>GERSC!C23/'[1]GER SC-RT '!C24</f>
        <v>1.3055012747013832E-2</v>
      </c>
      <c r="D23" s="72">
        <f>GERSC!D23/'[1]GER SC-RT '!D24</f>
        <v>2.9014809744719393E-2</v>
      </c>
      <c r="E23" s="72">
        <f>GERSC!E23/'[1]GER SC-RT '!E24</f>
        <v>2.0121095155615259E-2</v>
      </c>
      <c r="F23" s="72">
        <f>GERSC!F23/'[1]GER SC-RT '!F24</f>
        <v>2.82401362061564E-2</v>
      </c>
      <c r="G23" s="72">
        <f>GERSC!G23/'[1]GER SC-RT '!G24</f>
        <v>4.9065551423499686E-2</v>
      </c>
      <c r="H23" s="72">
        <f>GERSC!H23/'[1]GER SC-RT '!H24</f>
        <v>3.6846610782011811E-2</v>
      </c>
      <c r="I23" s="72">
        <f>GERSC!I23/'[1]GER SC-RT '!I24</f>
        <v>1.6944719449619474E-2</v>
      </c>
      <c r="J23" s="72">
        <f>GERSC!J23/'[1]GER SC-RT '!J24</f>
        <v>3.3928521312829571E-2</v>
      </c>
      <c r="K23" s="72">
        <f>GERSC!K23/'[1]GER SC-RT '!K24</f>
        <v>2.4363039908373033E-2</v>
      </c>
      <c r="L23" s="72">
        <f>GERSC!L23/'[1]GER SC-RT '!L24</f>
        <v>2.4494598845389504E-2</v>
      </c>
      <c r="M23" s="72">
        <f>GERSC!M23/'[1]GER SC-RT '!M24</f>
        <v>3.244238538778909E-2</v>
      </c>
      <c r="N23" s="72">
        <f>GERSC!N23/'[1]GER SC-RT '!N24</f>
        <v>2.7881888631227682E-2</v>
      </c>
      <c r="O23" s="72">
        <f>GERSC!O23/'[1]GER SC-RT '!O24</f>
        <v>1.7916101242159005E-2</v>
      </c>
      <c r="P23" s="72">
        <f>GERSC!P23/'[1]GER SC-RT '!P24</f>
        <v>3.3707512687975373E-2</v>
      </c>
      <c r="Q23" s="72">
        <f>GERSC!Q23/'[1]GER SC-RT '!Q24</f>
        <v>2.4797362421396501E-2</v>
      </c>
      <c r="R23" s="72">
        <f>GERSC!R23/'[1]GER SC-RT '!R24</f>
        <v>4.8795638781848887E-2</v>
      </c>
      <c r="S23" s="72">
        <f>GERSC!S23/'[1]GER SC-RT '!S24</f>
        <v>2.8187839575178293E-2</v>
      </c>
      <c r="T23" s="72">
        <f>GERSC!T23/'[1]GER SC-RT '!T24</f>
        <v>3.9699526846198221E-2</v>
      </c>
      <c r="U23" s="72">
        <f>GERSC!U23/'[1]GER SC-RT '!U24</f>
        <v>3.4707191348600119E-2</v>
      </c>
      <c r="V23" s="72">
        <f>GERSC!V23/'[1]GER SC-RT '!V24</f>
        <v>3.0710079144735256E-2</v>
      </c>
      <c r="W23" s="72">
        <f>GERSC!W23/'[1]GER SC-RT '!W24</f>
        <v>3.300691031041391E-2</v>
      </c>
      <c r="X23" s="72">
        <f>GERSC!X23/'[1]GER SC-RT '!X24</f>
        <v>2.0491742768296555E-2</v>
      </c>
      <c r="Y23" s="72">
        <f>GERSC!Y23/'[1]GER SC-RT '!Y24</f>
        <v>3.3074300501994371E-2</v>
      </c>
      <c r="Z23" s="72">
        <f>GERSC!Z23/'[1]GER SC-RT '!Z24</f>
        <v>2.6025310477841727E-2</v>
      </c>
    </row>
    <row r="24" spans="1:26" s="58" customFormat="1" ht="18.75" customHeight="1" x14ac:dyDescent="0.25">
      <c r="A24" s="35">
        <v>19</v>
      </c>
      <c r="B24" s="36" t="s">
        <v>55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s="58" customFormat="1" ht="18.75" customHeight="1" x14ac:dyDescent="0.25">
      <c r="A25" s="35">
        <v>20</v>
      </c>
      <c r="B25" s="36" t="s">
        <v>32</v>
      </c>
      <c r="C25" s="72">
        <f>GERSC!C25/'[1]GER SC-RT '!C26</f>
        <v>1.0065754757203276</v>
      </c>
      <c r="D25" s="72">
        <f>GERSC!D25/'[1]GER SC-RT '!D26</f>
        <v>1.0125801268092498</v>
      </c>
      <c r="E25" s="72">
        <f>GERSC!E25/'[1]GER SC-RT '!E26</f>
        <v>1.0094981515977246</v>
      </c>
      <c r="F25" s="72">
        <f>GERSC!F25/'[1]GER SC-RT '!F26</f>
        <v>0.98147495268026552</v>
      </c>
      <c r="G25" s="72">
        <f>GERSC!G25/'[1]GER SC-RT '!G26</f>
        <v>0.99578165537141039</v>
      </c>
      <c r="H25" s="72">
        <f>GERSC!H25/'[1]GER SC-RT '!H26</f>
        <v>0.98835123787965773</v>
      </c>
      <c r="I25" s="72">
        <f>GERSC!I25/'[1]GER SC-RT '!I26</f>
        <v>0.99843087524324392</v>
      </c>
      <c r="J25" s="72">
        <f>GERSC!J25/'[1]GER SC-RT '!J26</f>
        <v>1.0069592815568797</v>
      </c>
      <c r="K25" s="72">
        <f>GERSC!K25/'[1]GER SC-RT '!K26</f>
        <v>1.0025784213031013</v>
      </c>
      <c r="L25" s="72">
        <f>GERSC!L25/'[1]GER SC-RT '!L26</f>
        <v>1.0642747983461907</v>
      </c>
      <c r="M25" s="72">
        <f>GERSC!M25/'[1]GER SC-RT '!M26</f>
        <v>1.0814280369449278</v>
      </c>
      <c r="N25" s="72">
        <f>GERSC!N25/'[1]GER SC-RT '!N26</f>
        <v>1.0722775856925995</v>
      </c>
      <c r="O25" s="72">
        <f>GERSC!O25/'[1]GER SC-RT '!O26</f>
        <v>1.0051367969069129</v>
      </c>
      <c r="P25" s="72">
        <f>GERSC!P25/'[1]GER SC-RT '!P26</f>
        <v>1.0136735100866054</v>
      </c>
      <c r="Q25" s="72">
        <f>GERSC!Q25/'[1]GER SC-RT '!Q26</f>
        <v>1.0092788196738915</v>
      </c>
      <c r="R25" s="72">
        <f>GERSC!R25/'[1]GER SC-RT '!R26</f>
        <v>1.0938016409181526</v>
      </c>
      <c r="S25" s="72">
        <f>GERSC!S25/'[1]GER SC-RT '!S26</f>
        <v>1.0963060317250479</v>
      </c>
      <c r="T25" s="72">
        <f>GERSC!T25/'[1]GER SC-RT '!T26</f>
        <v>1.0950207896115967</v>
      </c>
      <c r="U25" s="72">
        <f>GERSC!U25/'[1]GER SC-RT '!U26</f>
        <v>1.0705863545422287</v>
      </c>
      <c r="V25" s="72">
        <f>GERSC!V25/'[1]GER SC-RT '!V26</f>
        <v>1.083432859282474</v>
      </c>
      <c r="W25" s="72">
        <f>GERSC!W25/'[1]GER SC-RT '!W26</f>
        <v>1.0764310817420726</v>
      </c>
      <c r="X25" s="72">
        <f>GERSC!X25/'[1]GER SC-RT '!X26</f>
        <v>1.006930961919029</v>
      </c>
      <c r="Y25" s="72">
        <f>GERSC!Y25/'[1]GER SC-RT '!Y26</f>
        <v>1.0141578114629604</v>
      </c>
      <c r="Z25" s="72">
        <f>GERSC!Z25/'[1]GER SC-RT '!Z26</f>
        <v>1.0104261692783527</v>
      </c>
    </row>
    <row r="26" spans="1:26" s="58" customFormat="1" ht="18.75" customHeight="1" x14ac:dyDescent="0.25">
      <c r="A26" s="35">
        <v>21</v>
      </c>
      <c r="B26" s="36" t="s">
        <v>87</v>
      </c>
      <c r="C26" s="72">
        <f>GERSC!C26/'[1]GER SC-RT '!C27</f>
        <v>0.87180302853976444</v>
      </c>
      <c r="D26" s="72">
        <f>GERSC!D26/'[1]GER SC-RT '!D27</f>
        <v>0.89806890900003511</v>
      </c>
      <c r="E26" s="72">
        <f>GERSC!E26/'[1]GER SC-RT '!E27</f>
        <v>0.88397748081367611</v>
      </c>
      <c r="F26" s="72">
        <f>GERSC!F26/'[1]GER SC-RT '!F27</f>
        <v>1.0173223958291211</v>
      </c>
      <c r="G26" s="72">
        <f>GERSC!G26/'[1]GER SC-RT '!G27</f>
        <v>1.0112433462418313</v>
      </c>
      <c r="H26" s="72">
        <f>GERSC!H26/'[1]GER SC-RT '!H27</f>
        <v>1.0145036687068412</v>
      </c>
      <c r="I26" s="72">
        <f>GERSC!I26/'[1]GER SC-RT '!I27</f>
        <v>0.91849413894513932</v>
      </c>
      <c r="J26" s="72">
        <f>GERSC!J26/'[1]GER SC-RT '!J27</f>
        <v>0.93463643004017893</v>
      </c>
      <c r="K26" s="72">
        <f>GERSC!K26/'[1]GER SC-RT '!K27</f>
        <v>0.92599441342414202</v>
      </c>
      <c r="L26" s="72">
        <f>GERSC!L26/'[1]GER SC-RT '!L27</f>
        <v>1.1482584273764171</v>
      </c>
      <c r="M26" s="72">
        <f>GERSC!M26/'[1]GER SC-RT '!M27</f>
        <v>1.1581862742230498</v>
      </c>
      <c r="N26" s="72">
        <f>GERSC!N26/'[1]GER SC-RT '!N27</f>
        <v>1.1531225678490471</v>
      </c>
      <c r="O26" s="72">
        <f>GERSC!O26/'[1]GER SC-RT '!O27</f>
        <v>0.94403222840787471</v>
      </c>
      <c r="P26" s="72">
        <f>GERSC!P26/'[1]GER SC-RT '!P27</f>
        <v>0.96119593692660976</v>
      </c>
      <c r="Q26" s="72">
        <f>GERSC!Q26/'[1]GER SC-RT '!Q27</f>
        <v>0.95205060408549225</v>
      </c>
      <c r="R26" s="72">
        <f>GERSC!R26/'[1]GER SC-RT '!R27</f>
        <v>1.1658100883030866</v>
      </c>
      <c r="S26" s="72">
        <f>GERSC!S26/'[1]GER SC-RT '!S27</f>
        <v>1.2140839291712633</v>
      </c>
      <c r="T26" s="72">
        <f>GERSC!T26/'[1]GER SC-RT '!T27</f>
        <v>1.188428705121316</v>
      </c>
      <c r="U26" s="72">
        <f>GERSC!U26/'[1]GER SC-RT '!U27</f>
        <v>1.1534552192141934</v>
      </c>
      <c r="V26" s="72">
        <f>GERSC!V26/'[1]GER SC-RT '!V27</f>
        <v>1.1755598182558253</v>
      </c>
      <c r="W26" s="72">
        <f>GERSC!W26/'[1]GER SC-RT '!W27</f>
        <v>1.1640877192988077</v>
      </c>
      <c r="X26" s="72">
        <f>GERSC!X26/'[1]GER SC-RT '!X27</f>
        <v>0.95570677873223286</v>
      </c>
      <c r="Y26" s="72">
        <f>GERSC!Y26/'[1]GER SC-RT '!Y27</f>
        <v>0.97452037345451548</v>
      </c>
      <c r="Z26" s="72">
        <f>GERSC!Z26/'[1]GER SC-RT '!Z27</f>
        <v>0.96449789014119636</v>
      </c>
    </row>
    <row r="27" spans="1:26" s="58" customFormat="1" ht="18.75" customHeight="1" x14ac:dyDescent="0.25">
      <c r="A27" s="35">
        <v>22</v>
      </c>
      <c r="B27" s="36" t="s">
        <v>33</v>
      </c>
      <c r="C27" s="72">
        <f>GERSC!C27/'[1]GER SC-RT '!C28</f>
        <v>0.95435670271576112</v>
      </c>
      <c r="D27" s="72">
        <f>GERSC!D27/'[1]GER SC-RT '!D28</f>
        <v>0.99363348208847613</v>
      </c>
      <c r="E27" s="72">
        <f>GERSC!E27/'[1]GER SC-RT '!E28</f>
        <v>0.97238155077670008</v>
      </c>
      <c r="F27" s="72">
        <f>GERSC!F27/'[1]GER SC-RT '!F28</f>
        <v>0.98245851139155616</v>
      </c>
      <c r="G27" s="72">
        <f>GERSC!G27/'[1]GER SC-RT '!G28</f>
        <v>1.0367939585592119</v>
      </c>
      <c r="H27" s="72">
        <f>GERSC!H27/'[1]GER SC-RT '!H28</f>
        <v>1.0042751704951971</v>
      </c>
      <c r="I27" s="72">
        <f>GERSC!I27/'[1]GER SC-RT '!I28</f>
        <v>0.9624006103478584</v>
      </c>
      <c r="J27" s="72">
        <f>GERSC!J27/'[1]GER SC-RT '!J28</f>
        <v>1.0024562453080066</v>
      </c>
      <c r="K27" s="72">
        <f>GERSC!K27/'[1]GER SC-RT '!K28</f>
        <v>0.98024784981533564</v>
      </c>
      <c r="L27" s="72">
        <f>GERSC!L27/'[1]GER SC-RT '!L28</f>
        <v>1.0645855403542814</v>
      </c>
      <c r="M27" s="72">
        <f>GERSC!M27/'[1]GER SC-RT '!M28</f>
        <v>1.149986330924657</v>
      </c>
      <c r="N27" s="72">
        <f>GERSC!N27/'[1]GER SC-RT '!N28</f>
        <v>1.093987088486958</v>
      </c>
      <c r="O27" s="72">
        <f>GERSC!O27/'[1]GER SC-RT '!O28</f>
        <v>0.97309401097890613</v>
      </c>
      <c r="P27" s="72">
        <f>GERSC!P27/'[1]GER SC-RT '!P28</f>
        <v>1.0119134828519472</v>
      </c>
      <c r="Q27" s="72">
        <f>GERSC!Q27/'[1]GER SC-RT '!Q28</f>
        <v>0.99002023359562263</v>
      </c>
      <c r="R27" s="72">
        <f>GERSC!R27/'[1]GER SC-RT '!R28</f>
        <v>1.1535616832126503</v>
      </c>
      <c r="S27" s="72">
        <f>GERSC!S27/'[1]GER SC-RT '!S28</f>
        <v>1.2150513001564094</v>
      </c>
      <c r="T27" s="72">
        <f>GERSC!T27/'[1]GER SC-RT '!T28</f>
        <v>1.1722012462949298</v>
      </c>
      <c r="U27" s="72">
        <f>GERSC!U27/'[1]GER SC-RT '!U28</f>
        <v>1.0969439870897095</v>
      </c>
      <c r="V27" s="72">
        <f>GERSC!V27/'[1]GER SC-RT '!V28</f>
        <v>1.1711372747404363</v>
      </c>
      <c r="W27" s="72">
        <f>GERSC!W27/'[1]GER SC-RT '!W28</f>
        <v>1.1214284264732008</v>
      </c>
      <c r="X27" s="72">
        <f>GERSC!X27/'[1]GER SC-RT '!X28</f>
        <v>0.98307235075642718</v>
      </c>
      <c r="Y27" s="72">
        <f>GERSC!Y27/'[1]GER SC-RT '!Y28</f>
        <v>1.0172899086275322</v>
      </c>
      <c r="Z27" s="72">
        <f>GERSC!Z27/'[1]GER SC-RT '!Z28</f>
        <v>0.99775748346389259</v>
      </c>
    </row>
    <row r="28" spans="1:26" s="58" customFormat="1" ht="18.75" customHeight="1" x14ac:dyDescent="0.25">
      <c r="A28" s="35">
        <v>23</v>
      </c>
      <c r="B28" s="36" t="s">
        <v>34</v>
      </c>
      <c r="C28" s="72">
        <f>GERSC!C28/'[1]GER SC-RT '!C29</f>
        <v>1.0542918335376281</v>
      </c>
      <c r="D28" s="72">
        <f>GERSC!D28/'[1]GER SC-RT '!D29</f>
        <v>1.0393548266076791</v>
      </c>
      <c r="E28" s="72">
        <f>GERSC!E28/'[1]GER SC-RT '!E29</f>
        <v>1.0470472272071814</v>
      </c>
      <c r="F28" s="72">
        <f>GERSC!F28/'[1]GER SC-RT '!F29</f>
        <v>1.0404999901909133</v>
      </c>
      <c r="G28" s="72">
        <f>GERSC!G28/'[1]GER SC-RT '!G29</f>
        <v>1.0000092362432487</v>
      </c>
      <c r="H28" s="72">
        <f>GERSC!H28/'[1]GER SC-RT '!H29</f>
        <v>1.0181724838686592</v>
      </c>
      <c r="I28" s="72">
        <f>GERSC!I28/'[1]GER SC-RT '!I29</f>
        <v>1.0424583967190015</v>
      </c>
      <c r="J28" s="72">
        <f>GERSC!J28/'[1]GER SC-RT '!J29</f>
        <v>1.0212858750716562</v>
      </c>
      <c r="K28" s="72">
        <f>GERSC!K28/'[1]GER SC-RT '!K29</f>
        <v>1.0318518847653337</v>
      </c>
      <c r="L28" s="72">
        <f>GERSC!L28/'[1]GER SC-RT '!L29</f>
        <v>1.06313005869934</v>
      </c>
      <c r="M28" s="72">
        <f>GERSC!M28/'[1]GER SC-RT '!M29</f>
        <v>0.99820573890535547</v>
      </c>
      <c r="N28" s="72">
        <f>GERSC!N28/'[1]GER SC-RT '!N29</f>
        <v>1.0306949208252254</v>
      </c>
      <c r="O28" s="72">
        <f>GERSC!O28/'[1]GER SC-RT '!O29</f>
        <v>1.0409629113773484</v>
      </c>
      <c r="P28" s="72">
        <f>GERSC!P28/'[1]GER SC-RT '!P29</f>
        <v>1.0161877062623652</v>
      </c>
      <c r="Q28" s="72">
        <f>GERSC!Q28/'[1]GER SC-RT '!Q29</f>
        <v>1.0285464567994991</v>
      </c>
      <c r="R28" s="72">
        <f>GERSC!R28/'[1]GER SC-RT '!R29</f>
        <v>1.111897640651051</v>
      </c>
      <c r="S28" s="72">
        <f>GERSC!S28/'[1]GER SC-RT '!S29</f>
        <v>0.99949535836649628</v>
      </c>
      <c r="T28" s="72">
        <f>GERSC!T28/'[1]GER SC-RT '!T29</f>
        <v>1.057022210091239</v>
      </c>
      <c r="U28" s="72">
        <f>GERSC!U28/'[1]GER SC-RT '!U29</f>
        <v>1.0802646526840134</v>
      </c>
      <c r="V28" s="72">
        <f>GERSC!V28/'[1]GER SC-RT '!V29</f>
        <v>0.99890400753939701</v>
      </c>
      <c r="W28" s="72">
        <f>GERSC!W28/'[1]GER SC-RT '!W29</f>
        <v>1.0399506913390744</v>
      </c>
      <c r="X28" s="72">
        <f>GERSC!X28/'[1]GER SC-RT '!X29</f>
        <v>1.0409022897715963</v>
      </c>
      <c r="Y28" s="72">
        <f>GERSC!Y28/'[1]GER SC-RT '!Y29</f>
        <v>1.0127345600429905</v>
      </c>
      <c r="Z28" s="72">
        <f>GERSC!Z28/'[1]GER SC-RT '!Z29</f>
        <v>1.0267928301437894</v>
      </c>
    </row>
    <row r="29" spans="1:26" s="58" customFormat="1" ht="18.75" customHeight="1" x14ac:dyDescent="0.25">
      <c r="A29" s="35">
        <v>24</v>
      </c>
      <c r="B29" s="36" t="s">
        <v>35</v>
      </c>
      <c r="C29" s="72">
        <f>GERSC!C29/'[1]GER SC-RT '!C30</f>
        <v>0.95392856633991452</v>
      </c>
      <c r="D29" s="72">
        <f>GERSC!D29/'[1]GER SC-RT '!D30</f>
        <v>0.96553401024884211</v>
      </c>
      <c r="E29" s="72">
        <f>GERSC!E29/'[1]GER SC-RT '!E30</f>
        <v>0.95957375609900453</v>
      </c>
      <c r="F29" s="72">
        <f>GERSC!F29/'[1]GER SC-RT '!F30</f>
        <v>0.96354870375632173</v>
      </c>
      <c r="G29" s="72">
        <f>GERSC!G29/'[1]GER SC-RT '!G30</f>
        <v>0.97991936102116783</v>
      </c>
      <c r="H29" s="72">
        <f>GERSC!H29/'[1]GER SC-RT '!H30</f>
        <v>0.97146396044560623</v>
      </c>
      <c r="I29" s="72">
        <f>GERSC!I29/'[1]GER SC-RT '!I30</f>
        <v>0.95745469850028087</v>
      </c>
      <c r="J29" s="72">
        <f>GERSC!J29/'[1]GER SC-RT '!J30</f>
        <v>0.97093920353579377</v>
      </c>
      <c r="K29" s="72">
        <f>GERSC!K29/'[1]GER SC-RT '!K30</f>
        <v>0.96400419423088568</v>
      </c>
      <c r="L29" s="72">
        <f>GERSC!L29/'[1]GER SC-RT '!L30</f>
        <v>1.0127112523834614</v>
      </c>
      <c r="M29" s="72">
        <f>GERSC!M29/'[1]GER SC-RT '!M30</f>
        <v>0.99391830069699172</v>
      </c>
      <c r="N29" s="72">
        <f>GERSC!N29/'[1]GER SC-RT '!N30</f>
        <v>1.0032984063014669</v>
      </c>
      <c r="O29" s="72">
        <f>GERSC!O29/'[1]GER SC-RT '!O30</f>
        <v>0.96680762611138149</v>
      </c>
      <c r="P29" s="72">
        <f>GERSC!P29/'[1]GER SC-RT '!P30</f>
        <v>0.97511789953952954</v>
      </c>
      <c r="Q29" s="72">
        <f>GERSC!Q29/'[1]GER SC-RT '!Q30</f>
        <v>0.97086292942723695</v>
      </c>
      <c r="R29" s="72">
        <f>GERSC!R29/'[1]GER SC-RT '!R30</f>
        <v>0.96346486837066869</v>
      </c>
      <c r="S29" s="72">
        <f>GERSC!S29/'[1]GER SC-RT '!S30</f>
        <v>1.0305066746502871</v>
      </c>
      <c r="T29" s="72">
        <f>GERSC!T29/'[1]GER SC-RT '!T30</f>
        <v>0.99912275468648504</v>
      </c>
      <c r="U29" s="72">
        <f>GERSC!U29/'[1]GER SC-RT '!U30</f>
        <v>0.99560743734203105</v>
      </c>
      <c r="V29" s="72">
        <f>GERSC!V29/'[1]GER SC-RT '!V30</f>
        <v>1.0074985097163527</v>
      </c>
      <c r="W29" s="72">
        <f>GERSC!W29/'[1]GER SC-RT '!W30</f>
        <v>1.0016933306760305</v>
      </c>
      <c r="X29" s="72">
        <f>GERSC!X29/'[1]GER SC-RT '!X30</f>
        <v>0.96714198393918493</v>
      </c>
      <c r="Y29" s="72">
        <f>GERSC!Y29/'[1]GER SC-RT '!Y30</f>
        <v>0.98062723481314118</v>
      </c>
      <c r="Z29" s="72">
        <f>GERSC!Z29/'[1]GER SC-RT '!Z30</f>
        <v>0.97376811356706139</v>
      </c>
    </row>
    <row r="30" spans="1:26" s="58" customFormat="1" ht="18.75" customHeight="1" x14ac:dyDescent="0.25">
      <c r="A30" s="35">
        <v>25</v>
      </c>
      <c r="B30" s="36" t="s">
        <v>36</v>
      </c>
      <c r="C30" s="72">
        <f>GERSC!C30/'[1]GER SC-RT '!C31</f>
        <v>0.92991574096655794</v>
      </c>
      <c r="D30" s="72">
        <f>GERSC!D30/'[1]GER SC-RT '!D31</f>
        <v>0.92555178982129682</v>
      </c>
      <c r="E30" s="72">
        <f>GERSC!E30/'[1]GER SC-RT '!E31</f>
        <v>0.92776782291208038</v>
      </c>
      <c r="F30" s="72">
        <f>GERSC!F30/'[1]GER SC-RT '!F31</f>
        <v>0.98695515203843187</v>
      </c>
      <c r="G30" s="72">
        <f>GERSC!G30/'[1]GER SC-RT '!G31</f>
        <v>0.96567748767694905</v>
      </c>
      <c r="H30" s="72">
        <f>GERSC!H30/'[1]GER SC-RT '!H31</f>
        <v>0.97627434785349299</v>
      </c>
      <c r="I30" s="72">
        <f>GERSC!I30/'[1]GER SC-RT '!I31</f>
        <v>0.94797326944135119</v>
      </c>
      <c r="J30" s="72">
        <f>GERSC!J30/'[1]GER SC-RT '!J31</f>
        <v>0.93799988048753891</v>
      </c>
      <c r="K30" s="72">
        <f>GERSC!K30/'[1]GER SC-RT '!K31</f>
        <v>0.94303193015257281</v>
      </c>
      <c r="L30" s="72">
        <f>GERSC!L30/'[1]GER SC-RT '!L31</f>
        <v>1.0581430233369205</v>
      </c>
      <c r="M30" s="72">
        <f>GERSC!M30/'[1]GER SC-RT '!M31</f>
        <v>1.0518080549830189</v>
      </c>
      <c r="N30" s="72">
        <f>GERSC!N30/'[1]GER SC-RT '!N31</f>
        <v>1.0550067536763443</v>
      </c>
      <c r="O30" s="72">
        <f>GERSC!O30/'[1]GER SC-RT '!O31</f>
        <v>0.96292702007022724</v>
      </c>
      <c r="P30" s="72">
        <f>GERSC!P30/'[1]GER SC-RT '!P31</f>
        <v>0.95329957033272117</v>
      </c>
      <c r="Q30" s="72">
        <f>GERSC!Q30/'[1]GER SC-RT '!Q31</f>
        <v>0.95815819769386168</v>
      </c>
      <c r="R30" s="72">
        <f>GERSC!R30/'[1]GER SC-RT '!R31</f>
        <v>1.1359125696449184</v>
      </c>
      <c r="S30" s="72">
        <f>GERSC!S30/'[1]GER SC-RT '!S31</f>
        <v>1.1295478789569409</v>
      </c>
      <c r="T30" s="72">
        <f>GERSC!T30/'[1]GER SC-RT '!T31</f>
        <v>1.1330432767208973</v>
      </c>
      <c r="U30" s="72">
        <f>GERSC!U30/'[1]GER SC-RT '!U31</f>
        <v>1.0805955325010557</v>
      </c>
      <c r="V30" s="72">
        <f>GERSC!V30/'[1]GER SC-RT '!V31</f>
        <v>1.0697296151475197</v>
      </c>
      <c r="W30" s="72">
        <f>GERSC!W30/'[1]GER SC-RT '!W31</f>
        <v>1.0754008224050231</v>
      </c>
      <c r="X30" s="72">
        <f>GERSC!X30/'[1]GER SC-RT '!X31</f>
        <v>0.97072554191369598</v>
      </c>
      <c r="Y30" s="72">
        <f>GERSC!Y30/'[1]GER SC-RT '!Y31</f>
        <v>0.95847948895213364</v>
      </c>
      <c r="Z30" s="72">
        <f>GERSC!Z30/'[1]GER SC-RT '!Z31</f>
        <v>0.96470886462706185</v>
      </c>
    </row>
    <row r="31" spans="1:26" s="58" customFormat="1" ht="18.75" customHeight="1" x14ac:dyDescent="0.25">
      <c r="A31" s="35">
        <v>26</v>
      </c>
      <c r="B31" s="36" t="s">
        <v>37</v>
      </c>
      <c r="C31" s="72">
        <f>GERSC!C31/'[1]GER SC-RT '!C32</f>
        <v>1.2440070804025452</v>
      </c>
      <c r="D31" s="72">
        <f>GERSC!D31/'[1]GER SC-RT '!D32</f>
        <v>1.1916659646719019</v>
      </c>
      <c r="E31" s="72">
        <f>GERSC!E31/'[1]GER SC-RT '!E32</f>
        <v>1.2179172527823796</v>
      </c>
      <c r="F31" s="72">
        <f>GERSC!F31/'[1]GER SC-RT '!F32</f>
        <v>1.1228218216212977</v>
      </c>
      <c r="G31" s="72">
        <f>GERSC!G31/'[1]GER SC-RT '!G32</f>
        <v>1.0529607460796064</v>
      </c>
      <c r="H31" s="72">
        <f>GERSC!H31/'[1]GER SC-RT '!H32</f>
        <v>1.0897943382107707</v>
      </c>
      <c r="I31" s="72">
        <f>GERSC!I31/'[1]GER SC-RT '!I32</f>
        <v>1.2157896482867063</v>
      </c>
      <c r="J31" s="72">
        <f>GERSC!J31/'[1]GER SC-RT '!J32</f>
        <v>1.1581911569118175</v>
      </c>
      <c r="K31" s="72">
        <f>GERSC!K31/'[1]GER SC-RT '!K32</f>
        <v>1.1876257234103793</v>
      </c>
      <c r="L31" s="72">
        <f>GERSC!L31/'[1]GER SC-RT '!L32</f>
        <v>1.0040995703007793</v>
      </c>
      <c r="M31" s="72">
        <f>GERSC!M31/'[1]GER SC-RT '!M32</f>
        <v>0.98983009071859163</v>
      </c>
      <c r="N31" s="72">
        <f>GERSC!N31/'[1]GER SC-RT '!N32</f>
        <v>0.99750192649128699</v>
      </c>
      <c r="O31" s="72">
        <f>GERSC!O31/'[1]GER SC-RT '!O32</f>
        <v>1.184527623384956</v>
      </c>
      <c r="P31" s="72">
        <f>GERSC!P31/'[1]GER SC-RT '!P32</f>
        <v>1.138097484904963</v>
      </c>
      <c r="Q31" s="72">
        <f>GERSC!Q31/'[1]GER SC-RT '!Q32</f>
        <v>1.1623418785469446</v>
      </c>
      <c r="R31" s="72">
        <f>GERSC!R31/'[1]GER SC-RT '!R32</f>
        <v>1.2511930002568508</v>
      </c>
      <c r="S31" s="72">
        <f>GERSC!S31/'[1]GER SC-RT '!S32</f>
        <v>1.0982407506603247</v>
      </c>
      <c r="T31" s="72">
        <f>GERSC!T31/'[1]GER SC-RT '!T32</f>
        <v>1.1845591895717933</v>
      </c>
      <c r="U31" s="72">
        <f>GERSC!U31/'[1]GER SC-RT '!U32</f>
        <v>1.0667690755524413</v>
      </c>
      <c r="V31" s="72">
        <f>GERSC!V31/'[1]GER SC-RT '!V32</f>
        <v>1.0185440747261774</v>
      </c>
      <c r="W31" s="72">
        <f>GERSC!W31/'[1]GER SC-RT '!W32</f>
        <v>1.0460682659467879</v>
      </c>
      <c r="X31" s="72">
        <f>GERSC!X31/'[1]GER SC-RT '!X32</f>
        <v>1.187152560597893</v>
      </c>
      <c r="Y31" s="72">
        <f>GERSC!Y31/'[1]GER SC-RT '!Y32</f>
        <v>1.1340082323498952</v>
      </c>
      <c r="Z31" s="72">
        <f>GERSC!Z31/'[1]GER SC-RT '!Z32</f>
        <v>1.1618704854663386</v>
      </c>
    </row>
    <row r="32" spans="1:26" s="58" customFormat="1" ht="18.75" customHeight="1" x14ac:dyDescent="0.25">
      <c r="A32" s="35">
        <v>27</v>
      </c>
      <c r="B32" s="36" t="s">
        <v>38</v>
      </c>
      <c r="C32" s="72">
        <f>GERSC!C32/'[1]GER SC-RT '!C33</f>
        <v>0.99947178978519413</v>
      </c>
      <c r="D32" s="72">
        <f>GERSC!D32/'[1]GER SC-RT '!D33</f>
        <v>1.0045187104882887</v>
      </c>
      <c r="E32" s="72">
        <f>GERSC!E32/'[1]GER SC-RT '!E33</f>
        <v>1.0019485348303219</v>
      </c>
      <c r="F32" s="72">
        <f>GERSC!F32/'[1]GER SC-RT '!F33</f>
        <v>1.0093322909471987</v>
      </c>
      <c r="G32" s="72">
        <f>GERSC!G32/'[1]GER SC-RT '!G33</f>
        <v>1.0125338027445607</v>
      </c>
      <c r="H32" s="72">
        <f>GERSC!H32/'[1]GER SC-RT '!H33</f>
        <v>1.0108654505234715</v>
      </c>
      <c r="I32" s="72">
        <f>GERSC!I32/'[1]GER SC-RT '!I33</f>
        <v>1.0032012334957492</v>
      </c>
      <c r="J32" s="72">
        <f>GERSC!J32/'[1]GER SC-RT '!J33</f>
        <v>1.007680644109779</v>
      </c>
      <c r="K32" s="72">
        <f>GERSC!K32/'[1]GER SC-RT '!K33</f>
        <v>1.0053857085092675</v>
      </c>
      <c r="L32" s="72">
        <f>GERSC!L32/'[1]GER SC-RT '!L33</f>
        <v>1.1282649377954483</v>
      </c>
      <c r="M32" s="72">
        <f>GERSC!M32/'[1]GER SC-RT '!M33</f>
        <v>1.3118351522978198</v>
      </c>
      <c r="N32" s="72">
        <f>GERSC!N32/'[1]GER SC-RT '!N33</f>
        <v>1.2051053772580589</v>
      </c>
      <c r="O32" s="72">
        <f>GERSC!O32/'[1]GER SC-RT '!O33</f>
        <v>1.0216714569450847</v>
      </c>
      <c r="P32" s="72">
        <f>GERSC!P32/'[1]GER SC-RT '!P33</f>
        <v>1.0420870756427953</v>
      </c>
      <c r="Q32" s="72">
        <f>GERSC!Q32/'[1]GER SC-RT '!Q33</f>
        <v>1.0315332641125654</v>
      </c>
      <c r="R32" s="72">
        <f>GERSC!R32/'[1]GER SC-RT '!R33</f>
        <v>1.27382278232818</v>
      </c>
      <c r="S32" s="72">
        <f>GERSC!S32/'[1]GER SC-RT '!S33</f>
        <v>1.397946421652287</v>
      </c>
      <c r="T32" s="72">
        <f>GERSC!T32/'[1]GER SC-RT '!T33</f>
        <v>1.3271460133129218</v>
      </c>
      <c r="U32" s="72">
        <f>GERSC!U32/'[1]GER SC-RT '!U33</f>
        <v>1.1746350965601837</v>
      </c>
      <c r="V32" s="72">
        <f>GERSC!V32/'[1]GER SC-RT '!V33</f>
        <v>1.3399387030199588</v>
      </c>
      <c r="W32" s="72">
        <f>GERSC!W32/'[1]GER SC-RT '!W33</f>
        <v>1.244421906910878</v>
      </c>
      <c r="X32" s="72">
        <f>GERSC!X32/'[1]GER SC-RT '!X33</f>
        <v>1.0381793804812931</v>
      </c>
      <c r="Y32" s="72">
        <f>GERSC!Y32/'[1]GER SC-RT '!Y33</f>
        <v>1.0610134599965333</v>
      </c>
      <c r="Z32" s="72">
        <f>GERSC!Z32/'[1]GER SC-RT '!Z33</f>
        <v>1.04913955657094</v>
      </c>
    </row>
    <row r="33" spans="1:26" s="58" customFormat="1" ht="18.75" customHeight="1" x14ac:dyDescent="0.25">
      <c r="A33" s="35">
        <v>28</v>
      </c>
      <c r="B33" s="36" t="s">
        <v>39</v>
      </c>
      <c r="C33" s="72">
        <f>GERSC!C33/'[1]GER SC-RT '!C34</f>
        <v>0.83682719664384742</v>
      </c>
      <c r="D33" s="72">
        <f>GERSC!D33/'[1]GER SC-RT '!D34</f>
        <v>0.80419568244675643</v>
      </c>
      <c r="E33" s="72">
        <f>GERSC!E33/'[1]GER SC-RT '!E34</f>
        <v>0.82082132495072202</v>
      </c>
      <c r="F33" s="72">
        <f>GERSC!F33/'[1]GER SC-RT '!F34</f>
        <v>1.0756848311983953</v>
      </c>
      <c r="G33" s="72">
        <f>GERSC!G33/'[1]GER SC-RT '!G34</f>
        <v>1.0307956445836368</v>
      </c>
      <c r="H33" s="72">
        <f>GERSC!H33/'[1]GER SC-RT '!H34</f>
        <v>1.0533932636438299</v>
      </c>
      <c r="I33" s="72">
        <f>GERSC!I33/'[1]GER SC-RT '!I34</f>
        <v>0.90970496028190206</v>
      </c>
      <c r="J33" s="72">
        <f>GERSC!J33/'[1]GER SC-RT '!J34</f>
        <v>0.87399966530988693</v>
      </c>
      <c r="K33" s="72">
        <f>GERSC!K33/'[1]GER SC-RT '!K34</f>
        <v>0.89210653833634179</v>
      </c>
      <c r="L33" s="72">
        <f>GERSC!L33/'[1]GER SC-RT '!L34</f>
        <v>1.0315941649954543</v>
      </c>
      <c r="M33" s="72">
        <f>GERSC!M33/'[1]GER SC-RT '!M34</f>
        <v>1.1865093731118737</v>
      </c>
      <c r="N33" s="72">
        <f>GERSC!N33/'[1]GER SC-RT '!N34</f>
        <v>1.1067969599981413</v>
      </c>
      <c r="O33" s="72">
        <f>GERSC!O33/'[1]GER SC-RT '!O34</f>
        <v>0.92280298356628765</v>
      </c>
      <c r="P33" s="72">
        <f>GERSC!P33/'[1]GER SC-RT '!P34</f>
        <v>0.9077762027749986</v>
      </c>
      <c r="Q33" s="72">
        <f>GERSC!Q33/'[1]GER SC-RT '!Q34</f>
        <v>0.91541030892636988</v>
      </c>
      <c r="R33" s="72">
        <f>GERSC!R33/'[1]GER SC-RT '!R34</f>
        <v>0.92713420472257924</v>
      </c>
      <c r="S33" s="72">
        <f>GERSC!S33/'[1]GER SC-RT '!S34</f>
        <v>1.0382335787608112</v>
      </c>
      <c r="T33" s="72">
        <f>GERSC!T33/'[1]GER SC-RT '!T34</f>
        <v>0.97172250758969669</v>
      </c>
      <c r="U33" s="72">
        <f>GERSC!U33/'[1]GER SC-RT '!U34</f>
        <v>0.99525169695279103</v>
      </c>
      <c r="V33" s="72">
        <f>GERSC!V33/'[1]GER SC-RT '!V34</f>
        <v>1.1439365329265958</v>
      </c>
      <c r="W33" s="72">
        <f>GERSC!W33/'[1]GER SC-RT '!W34</f>
        <v>1.0636790395742404</v>
      </c>
      <c r="X33" s="72">
        <f>GERSC!X33/'[1]GER SC-RT '!X34</f>
        <v>0.92167843149589934</v>
      </c>
      <c r="Y33" s="72">
        <f>GERSC!Y33/'[1]GER SC-RT '!Y34</f>
        <v>0.91072484780140328</v>
      </c>
      <c r="Z33" s="72">
        <f>GERSC!Z33/'[1]GER SC-RT '!Z34</f>
        <v>0.9163331004843186</v>
      </c>
    </row>
    <row r="34" spans="1:26" s="58" customFormat="1" ht="18.75" customHeight="1" x14ac:dyDescent="0.25">
      <c r="A34" s="35">
        <v>29</v>
      </c>
      <c r="B34" s="36" t="s">
        <v>40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spans="1:26" s="58" customFormat="1" ht="18.75" customHeight="1" x14ac:dyDescent="0.25">
      <c r="A35" s="35">
        <v>30</v>
      </c>
      <c r="B35" s="36" t="s">
        <v>41</v>
      </c>
      <c r="C35" s="72">
        <f>GERSC!C35/'[1]GER SC-RT '!C36</f>
        <v>1.3802340017717172</v>
      </c>
      <c r="D35" s="72">
        <f>GERSC!D35/'[1]GER SC-RT '!D36</f>
        <v>1.2766372049818637</v>
      </c>
      <c r="E35" s="72">
        <f>GERSC!E35/'[1]GER SC-RT '!E36</f>
        <v>1.3309657503354624</v>
      </c>
      <c r="F35" s="72">
        <f>GERSC!F35/'[1]GER SC-RT '!F36</f>
        <v>1.3457760246936377</v>
      </c>
      <c r="G35" s="72">
        <f>GERSC!G35/'[1]GER SC-RT '!G36</f>
        <v>1.2668424236825175</v>
      </c>
      <c r="H35" s="72">
        <f>GERSC!H35/'[1]GER SC-RT '!H36</f>
        <v>1.3088977157920372</v>
      </c>
      <c r="I35" s="72">
        <f>GERSC!I35/'[1]GER SC-RT '!I36</f>
        <v>1.3654521863219138</v>
      </c>
      <c r="J35" s="72">
        <f>GERSC!J35/'[1]GER SC-RT '!J36</f>
        <v>1.2722642284908401</v>
      </c>
      <c r="K35" s="72">
        <f>GERSC!K35/'[1]GER SC-RT '!K36</f>
        <v>1.321286351326207</v>
      </c>
      <c r="L35" s="72">
        <f>GERSC!L35/'[1]GER SC-RT '!L36</f>
        <v>1.3765335443420272</v>
      </c>
      <c r="M35" s="72">
        <f>GERSC!M35/'[1]GER SC-RT '!M36</f>
        <v>1.4359124265060637</v>
      </c>
      <c r="N35" s="72">
        <f>GERSC!N35/'[1]GER SC-RT '!N36</f>
        <v>1.4055994216128687</v>
      </c>
      <c r="O35" s="72">
        <f>GERSC!O35/'[1]GER SC-RT '!O36</f>
        <v>1.3672063766510023</v>
      </c>
      <c r="P35" s="72">
        <f>GERSC!P35/'[1]GER SC-RT '!P36</f>
        <v>1.3063331790994006</v>
      </c>
      <c r="Q35" s="72">
        <f>GERSC!Q35/'[1]GER SC-RT '!Q36</f>
        <v>1.3375600019587004</v>
      </c>
      <c r="R35" s="72">
        <f>GERSC!R35/'[1]GER SC-RT '!R36</f>
        <v>1.327048174948628</v>
      </c>
      <c r="S35" s="72">
        <f>GERSC!S35/'[1]GER SC-RT '!S36</f>
        <v>1.2231387640755311</v>
      </c>
      <c r="T35" s="72">
        <f>GERSC!T35/'[1]GER SC-RT '!T36</f>
        <v>1.279567345449935</v>
      </c>
      <c r="U35" s="72">
        <f>GERSC!U35/'[1]GER SC-RT '!U36</f>
        <v>1.3499754269362192</v>
      </c>
      <c r="V35" s="72">
        <f>GERSC!V35/'[1]GER SC-RT '!V36</f>
        <v>1.3365250761867926</v>
      </c>
      <c r="W35" s="72">
        <f>GERSC!W35/'[1]GER SC-RT '!W36</f>
        <v>1.343015089282851</v>
      </c>
      <c r="X35" s="72">
        <f>GERSC!X35/'[1]GER SC-RT '!X36</f>
        <v>1.3610895687725855</v>
      </c>
      <c r="Y35" s="72">
        <f>GERSC!Y35/'[1]GER SC-RT '!Y36</f>
        <v>1.2939457392881371</v>
      </c>
      <c r="Z35" s="72">
        <f>GERSC!Z35/'[1]GER SC-RT '!Z36</f>
        <v>1.3287616367710726</v>
      </c>
    </row>
    <row r="36" spans="1:26" s="58" customFormat="1" ht="18.75" customHeight="1" x14ac:dyDescent="0.25">
      <c r="A36" s="35">
        <v>31</v>
      </c>
      <c r="B36" s="36" t="s">
        <v>42</v>
      </c>
      <c r="C36" s="72">
        <f>GERSC!C36/'[1]GER SC-RT '!C37</f>
        <v>0.83070782036166835</v>
      </c>
      <c r="D36" s="72">
        <f>GERSC!D36/'[1]GER SC-RT '!D37</f>
        <v>0.87561216959378929</v>
      </c>
      <c r="E36" s="72">
        <f>GERSC!E36/'[1]GER SC-RT '!E37</f>
        <v>0.85152339380893283</v>
      </c>
      <c r="F36" s="72">
        <f>GERSC!F36/'[1]GER SC-RT '!F37</f>
        <v>0.83635425254971196</v>
      </c>
      <c r="G36" s="72">
        <f>GERSC!G36/'[1]GER SC-RT '!G37</f>
        <v>0.86521612716382212</v>
      </c>
      <c r="H36" s="72">
        <f>GERSC!H36/'[1]GER SC-RT '!H37</f>
        <v>0.84898479061938026</v>
      </c>
      <c r="I36" s="72">
        <f>GERSC!I36/'[1]GER SC-RT '!I37</f>
        <v>0.83279986100258907</v>
      </c>
      <c r="J36" s="72">
        <f>GERSC!J36/'[1]GER SC-RT '!J37</f>
        <v>0.87043621912606406</v>
      </c>
      <c r="K36" s="72">
        <f>GERSC!K36/'[1]GER SC-RT '!K37</f>
        <v>0.85039629477113532</v>
      </c>
      <c r="L36" s="72">
        <f>GERSC!L36/'[1]GER SC-RT '!L37</f>
        <v>1.231911425356083</v>
      </c>
      <c r="M36" s="72">
        <f>GERSC!M36/'[1]GER SC-RT '!M37</f>
        <v>1.161176393228601</v>
      </c>
      <c r="N36" s="72">
        <f>GERSC!N36/'[1]GER SC-RT '!N37</f>
        <v>1.1906164697644959</v>
      </c>
      <c r="O36" s="72">
        <f>GERSC!O36/'[1]GER SC-RT '!O37</f>
        <v>0.88977782107284187</v>
      </c>
      <c r="P36" s="72">
        <f>GERSC!P36/'[1]GER SC-RT '!P37</f>
        <v>0.91878980159606549</v>
      </c>
      <c r="Q36" s="72">
        <f>GERSC!Q36/'[1]GER SC-RT '!Q37</f>
        <v>0.90320359836514341</v>
      </c>
      <c r="R36" s="72">
        <f>GERSC!R36/'[1]GER SC-RT '!R37</f>
        <v>0.94949429458048618</v>
      </c>
      <c r="S36" s="72">
        <f>GERSC!S36/'[1]GER SC-RT '!S37</f>
        <v>1.3389168206967701</v>
      </c>
      <c r="T36" s="72">
        <f>GERSC!T36/'[1]GER SC-RT '!T37</f>
        <v>1.1131914117330417</v>
      </c>
      <c r="U36" s="72">
        <f>GERSC!U36/'[1]GER SC-RT '!U37</f>
        <v>1.1209859304445198</v>
      </c>
      <c r="V36" s="72">
        <f>GERSC!V36/'[1]GER SC-RT '!V37</f>
        <v>1.2132505139413559</v>
      </c>
      <c r="W36" s="72">
        <f>GERSC!W36/'[1]GER SC-RT '!W37</f>
        <v>1.162184905547331</v>
      </c>
      <c r="X36" s="72">
        <f>GERSC!X36/'[1]GER SC-RT '!X37</f>
        <v>0.89474460132829881</v>
      </c>
      <c r="Y36" s="72">
        <f>GERSC!Y36/'[1]GER SC-RT '!Y37</f>
        <v>0.94915586375015104</v>
      </c>
      <c r="Z36" s="72">
        <f>GERSC!Z36/'[1]GER SC-RT '!Z37</f>
        <v>0.91971450870829119</v>
      </c>
    </row>
    <row r="37" spans="1:26" s="58" customFormat="1" ht="18.75" customHeight="1" x14ac:dyDescent="0.25">
      <c r="A37" s="35">
        <v>32</v>
      </c>
      <c r="B37" s="36" t="s">
        <v>43</v>
      </c>
      <c r="C37" s="72">
        <f>GERSC!C37/'[1]GER SC-RT '!C38</f>
        <v>0.92266326681320388</v>
      </c>
      <c r="D37" s="72">
        <f>GERSC!D37/'[1]GER SC-RT '!D38</f>
        <v>0.85688520048682837</v>
      </c>
      <c r="E37" s="72">
        <f>GERSC!E37/'[1]GER SC-RT '!E38</f>
        <v>0.89347648036508154</v>
      </c>
      <c r="F37" s="72">
        <f>GERSC!F37/'[1]GER SC-RT '!F38</f>
        <v>1.0779834420041181</v>
      </c>
      <c r="G37" s="72">
        <f>GERSC!G37/'[1]GER SC-RT '!G38</f>
        <v>1.1079227012632926</v>
      </c>
      <c r="H37" s="72">
        <f>GERSC!H37/'[1]GER SC-RT '!H38</f>
        <v>1.0934990527544546</v>
      </c>
      <c r="I37" s="72">
        <f>GERSC!I37/'[1]GER SC-RT '!I38</f>
        <v>0.98247829064814896</v>
      </c>
      <c r="J37" s="72">
        <f>GERSC!J37/'[1]GER SC-RT '!J38</f>
        <v>0.95269942959933651</v>
      </c>
      <c r="K37" s="72">
        <f>GERSC!K37/'[1]GER SC-RT '!K38</f>
        <v>0.97019658955019206</v>
      </c>
      <c r="L37" s="72">
        <f>GERSC!L37/'[1]GER SC-RT '!L38</f>
        <v>0.83334383959473513</v>
      </c>
      <c r="M37" s="72">
        <f>GERSC!M37/'[1]GER SC-RT '!M38</f>
        <v>0.8176171685639837</v>
      </c>
      <c r="N37" s="72">
        <f>GERSC!N37/'[1]GER SC-RT '!N38</f>
        <v>0.82413340227651344</v>
      </c>
      <c r="O37" s="72">
        <f>GERSC!O37/'[1]GER SC-RT '!O38</f>
        <v>0.95066904354671611</v>
      </c>
      <c r="P37" s="72">
        <f>GERSC!P37/'[1]GER SC-RT '!P38</f>
        <v>0.92321505257096426</v>
      </c>
      <c r="Q37" s="72">
        <f>GERSC!Q37/'[1]GER SC-RT '!Q38</f>
        <v>0.93876430407876765</v>
      </c>
      <c r="R37" s="72">
        <f>GERSC!R37/'[1]GER SC-RT '!R38</f>
        <v>1.4530748845723025</v>
      </c>
      <c r="S37" s="72">
        <f>GERSC!S37/'[1]GER SC-RT '!S38</f>
        <v>1.3830836989223476</v>
      </c>
      <c r="T37" s="72">
        <f>GERSC!T37/'[1]GER SC-RT '!T38</f>
        <v>1.4198246813267128</v>
      </c>
      <c r="U37" s="72">
        <f>GERSC!U37/'[1]GER SC-RT '!U38</f>
        <v>1.0268262205510925</v>
      </c>
      <c r="V37" s="72">
        <f>GERSC!V37/'[1]GER SC-RT '!V38</f>
        <v>1.0101258178658872</v>
      </c>
      <c r="W37" s="72">
        <f>GERSC!W37/'[1]GER SC-RT '!W38</f>
        <v>1.0178560825919143</v>
      </c>
      <c r="X37" s="72">
        <f>GERSC!X37/'[1]GER SC-RT '!X38</f>
        <v>0.99504289905786292</v>
      </c>
      <c r="Y37" s="72">
        <f>GERSC!Y37/'[1]GER SC-RT '!Y38</f>
        <v>0.96893412567743098</v>
      </c>
      <c r="Z37" s="72">
        <f>GERSC!Z37/'[1]GER SC-RT '!Z38</f>
        <v>0.98364653370966382</v>
      </c>
    </row>
    <row r="38" spans="1:26" s="58" customFormat="1" ht="18.75" customHeight="1" x14ac:dyDescent="0.25">
      <c r="A38" s="35">
        <v>33</v>
      </c>
      <c r="B38" s="36" t="s">
        <v>44</v>
      </c>
      <c r="C38" s="72">
        <f>GERSC!C38/'[1]GER SC-RT '!C39</f>
        <v>1.0399496910449688</v>
      </c>
      <c r="D38" s="72">
        <f>GERSC!D38/'[1]GER SC-RT '!D39</f>
        <v>1.0933399690960406</v>
      </c>
      <c r="E38" s="72">
        <f>GERSC!E38/'[1]GER SC-RT '!E39</f>
        <v>1.0644252305284099</v>
      </c>
      <c r="F38" s="72">
        <f>GERSC!F38/'[1]GER SC-RT '!F39</f>
        <v>0.93247783331175205</v>
      </c>
      <c r="G38" s="72">
        <f>GERSC!G38/'[1]GER SC-RT '!G39</f>
        <v>0.93496346875935532</v>
      </c>
      <c r="H38" s="72">
        <f>GERSC!H38/'[1]GER SC-RT '!H39</f>
        <v>0.93409749362378625</v>
      </c>
      <c r="I38" s="72">
        <f>GERSC!I38/'[1]GER SC-RT '!I39</f>
        <v>1.0012144402762455</v>
      </c>
      <c r="J38" s="72">
        <f>GERSC!J38/'[1]GER SC-RT '!J39</f>
        <v>1.0299516239484721</v>
      </c>
      <c r="K38" s="72">
        <f>GERSC!K38/'[1]GER SC-RT '!K39</f>
        <v>1.0148668800689951</v>
      </c>
      <c r="L38" s="72">
        <f>GERSC!L38/'[1]GER SC-RT '!L39</f>
        <v>1.4195723561340672</v>
      </c>
      <c r="M38" s="72">
        <f>GERSC!M38/'[1]GER SC-RT '!M39</f>
        <v>1.3595038763581342</v>
      </c>
      <c r="N38" s="72">
        <f>GERSC!N38/'[1]GER SC-RT '!N39</f>
        <v>1.389122906511512</v>
      </c>
      <c r="O38" s="72">
        <f>GERSC!O38/'[1]GER SC-RT '!O39</f>
        <v>1.0685456439045236</v>
      </c>
      <c r="P38" s="72">
        <f>GERSC!P38/'[1]GER SC-RT '!P39</f>
        <v>1.0907218246308983</v>
      </c>
      <c r="Q38" s="72">
        <f>GERSC!Q38/'[1]GER SC-RT '!Q39</f>
        <v>1.0792865589378604</v>
      </c>
      <c r="R38" s="72">
        <f>GERSC!R38/'[1]GER SC-RT '!R39</f>
        <v>1.1970579758486515</v>
      </c>
      <c r="S38" s="72">
        <f>GERSC!S38/'[1]GER SC-RT '!S39</f>
        <v>1.1996262610175383</v>
      </c>
      <c r="T38" s="72">
        <f>GERSC!T38/'[1]GER SC-RT '!T39</f>
        <v>1.1987140315737963</v>
      </c>
      <c r="U38" s="72">
        <f>GERSC!U38/'[1]GER SC-RT '!U39</f>
        <v>1.3272632242976259</v>
      </c>
      <c r="V38" s="72">
        <f>GERSC!V38/'[1]GER SC-RT '!V39</f>
        <v>1.2932460383036948</v>
      </c>
      <c r="W38" s="72">
        <f>GERSC!W38/'[1]GER SC-RT '!W39</f>
        <v>1.3101022595599567</v>
      </c>
      <c r="X38" s="72">
        <f>GERSC!X38/'[1]GER SC-RT '!X39</f>
        <v>1.0810382319596499</v>
      </c>
      <c r="Y38" s="72">
        <f>GERSC!Y38/'[1]GER SC-RT '!Y39</f>
        <v>1.1026488042512712</v>
      </c>
      <c r="Z38" s="72">
        <f>GERSC!Z38/'[1]GER SC-RT '!Z39</f>
        <v>1.0916129421476966</v>
      </c>
    </row>
    <row r="39" spans="1:26" s="58" customFormat="1" ht="18.75" customHeight="1" x14ac:dyDescent="0.25">
      <c r="A39" s="35">
        <v>34</v>
      </c>
      <c r="B39" s="36" t="s">
        <v>45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s="58" customFormat="1" ht="18.75" customHeight="1" x14ac:dyDescent="0.25">
      <c r="A40" s="35">
        <v>35</v>
      </c>
      <c r="B40" s="36" t="s">
        <v>46</v>
      </c>
      <c r="C40" s="72">
        <f>GERSC!C40/'[1]GER SC-RT '!C41</f>
        <v>1.0903017826707089</v>
      </c>
      <c r="D40" s="72">
        <f>GERSC!D40/'[1]GER SC-RT '!D41</f>
        <v>0.98720638994936394</v>
      </c>
      <c r="E40" s="72">
        <f>GERSC!E40/'[1]GER SC-RT '!E41</f>
        <v>1.0385869796167535</v>
      </c>
      <c r="F40" s="72">
        <f>GERSC!F40/'[1]GER SC-RT '!F41</f>
        <v>1.1430892562491419</v>
      </c>
      <c r="G40" s="72">
        <f>GERSC!G40/'[1]GER SC-RT '!G41</f>
        <v>1.0095357175628965</v>
      </c>
      <c r="H40" s="72">
        <f>GERSC!H40/'[1]GER SC-RT '!H41</f>
        <v>1.0755592225102792</v>
      </c>
      <c r="I40" s="72">
        <f>GERSC!I40/'[1]GER SC-RT '!I41</f>
        <v>1.1109570339985129</v>
      </c>
      <c r="J40" s="72">
        <f>GERSC!J40/'[1]GER SC-RT '!J41</f>
        <v>0.99592010339693471</v>
      </c>
      <c r="K40" s="72">
        <f>GERSC!K40/'[1]GER SC-RT '!K41</f>
        <v>1.0530382875526907</v>
      </c>
      <c r="L40" s="72">
        <f>GERSC!L40/'[1]GER SC-RT '!L41</f>
        <v>1.2634333505065207</v>
      </c>
      <c r="M40" s="72">
        <f>GERSC!M40/'[1]GER SC-RT '!M41</f>
        <v>1.0548875291899482</v>
      </c>
      <c r="N40" s="72">
        <f>GERSC!N40/'[1]GER SC-RT '!N41</f>
        <v>1.1535613433650462</v>
      </c>
      <c r="O40" s="72">
        <f>GERSC!O40/'[1]GER SC-RT '!O41</f>
        <v>1.1369570185621454</v>
      </c>
      <c r="P40" s="72">
        <f>GERSC!P40/'[1]GER SC-RT '!P41</f>
        <v>1.0068374816561039</v>
      </c>
      <c r="Q40" s="72">
        <f>GERSC!Q40/'[1]GER SC-RT '!Q41</f>
        <v>1.0708946886417494</v>
      </c>
      <c r="R40" s="72">
        <f>GERSC!R40/'[1]GER SC-RT '!R41</f>
        <v>1.0358379558672388</v>
      </c>
      <c r="S40" s="72">
        <f>GERSC!S40/'[1]GER SC-RT '!S41</f>
        <v>0.99099121589731176</v>
      </c>
      <c r="T40" s="72">
        <f>GERSC!T40/'[1]GER SC-RT '!T41</f>
        <v>1.0164951115634107</v>
      </c>
      <c r="U40" s="72">
        <f>GERSC!U40/'[1]GER SC-RT '!U41</f>
        <v>1.1807407983432348</v>
      </c>
      <c r="V40" s="72">
        <f>GERSC!V40/'[1]GER SC-RT '!V41</f>
        <v>1.0304017382193669</v>
      </c>
      <c r="W40" s="72">
        <f>GERSC!W40/'[1]GER SC-RT '!W41</f>
        <v>1.1026453868696018</v>
      </c>
      <c r="X40" s="72">
        <f>GERSC!X40/'[1]GER SC-RT '!X41</f>
        <v>1.1280498837456177</v>
      </c>
      <c r="Y40" s="72">
        <f>GERSC!Y40/'[1]GER SC-RT '!Y41</f>
        <v>1.0051869647014038</v>
      </c>
      <c r="Z40" s="72">
        <f>GERSC!Z40/'[1]GER SC-RT '!Z41</f>
        <v>1.0657684744906886</v>
      </c>
    </row>
    <row r="41" spans="1:26" s="71" customFormat="1" ht="18" customHeight="1" x14ac:dyDescent="0.25">
      <c r="A41" s="271" t="s">
        <v>47</v>
      </c>
      <c r="B41" s="271"/>
      <c r="C41" s="72">
        <f>GERSC!C41/'[1]GER SC-RT '!C42</f>
        <v>1.0219719174869659</v>
      </c>
      <c r="D41" s="72">
        <f>GERSC!D41/'[1]GER SC-RT '!D42</f>
        <v>1.0269081604597363</v>
      </c>
      <c r="E41" s="72">
        <f>GERSC!E41/'[1]GER SC-RT '!E42</f>
        <v>1.0243172407741201</v>
      </c>
      <c r="F41" s="72">
        <f>GERSC!F41/'[1]GER SC-RT '!F42</f>
        <v>1.0365569131716812</v>
      </c>
      <c r="G41" s="72">
        <f>GERSC!G41/'[1]GER SC-RT '!G42</f>
        <v>1.0454523520227523</v>
      </c>
      <c r="H41" s="72">
        <f>GERSC!H41/'[1]GER SC-RT '!H42</f>
        <v>1.040646716751517</v>
      </c>
      <c r="I41" s="72">
        <f>GERSC!I41/'[1]GER SC-RT '!I42</f>
        <v>1.0266597066198508</v>
      </c>
      <c r="J41" s="72">
        <f>GERSC!J41/'[1]GER SC-RT '!J42</f>
        <v>1.0314174254402422</v>
      </c>
      <c r="K41" s="72">
        <f>GERSC!K41/'[1]GER SC-RT '!K42</f>
        <v>1.0289251774411301</v>
      </c>
      <c r="L41" s="72">
        <f>GERSC!L41/'[1]GER SC-RT '!L42</f>
        <v>1.0366096286369537</v>
      </c>
      <c r="M41" s="72">
        <f>GERSC!M41/'[1]GER SC-RT '!M42</f>
        <v>1.0592436227262132</v>
      </c>
      <c r="N41" s="72">
        <f>GERSC!N41/'[1]GER SC-RT '!N42</f>
        <v>1.0463761409279508</v>
      </c>
      <c r="O41" s="72">
        <f>GERSC!O41/'[1]GER SC-RT '!O42</f>
        <v>1.0278152058652836</v>
      </c>
      <c r="P41" s="72">
        <f>GERSC!P41/'[1]GER SC-RT '!P42</f>
        <v>1.0337383371398572</v>
      </c>
      <c r="Q41" s="72">
        <f>GERSC!Q41/'[1]GER SC-RT '!Q42</f>
        <v>1.0306064881842429</v>
      </c>
      <c r="R41" s="72">
        <f>GERSC!R41/'[1]GER SC-RT '!R42</f>
        <v>1.0795478467976503</v>
      </c>
      <c r="S41" s="72">
        <f>GERSC!S41/'[1]GER SC-RT '!S42</f>
        <v>1.0855753411937086</v>
      </c>
      <c r="T41" s="72">
        <f>GERSC!T41/'[1]GER SC-RT '!T42</f>
        <v>1.0819045157923659</v>
      </c>
      <c r="U41" s="72">
        <f>GERSC!U41/'[1]GER SC-RT '!U42</f>
        <v>1.0505799174745194</v>
      </c>
      <c r="V41" s="72">
        <f>GERSC!V41/'[1]GER SC-RT '!V42</f>
        <v>1.0673073210838762</v>
      </c>
      <c r="W41" s="72">
        <f>GERSC!W41/'[1]GER SC-RT '!W42</f>
        <v>1.057700142050684</v>
      </c>
      <c r="X41" s="72">
        <f>GERSC!X41/'[1]GER SC-RT '!X42</f>
        <v>1.0305589205443155</v>
      </c>
      <c r="Y41" s="72">
        <f>GERSC!Y41/'[1]GER SC-RT '!Y42</f>
        <v>1.0351182297762782</v>
      </c>
      <c r="Z41" s="72">
        <f>GERSC!Z41/'[1]GER SC-RT '!Z42</f>
        <v>1.0326919255122786</v>
      </c>
    </row>
    <row r="42" spans="1:26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</row>
    <row r="47" spans="1:26" s="69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conditionalFormatting sqref="C6:Z41">
    <cfRule type="cellIs" dxfId="2" priority="1" operator="notBetween">
      <formula>0.9</formula>
      <formula>1.2</formula>
    </cfRule>
  </conditionalFormatting>
  <printOptions horizontalCentered="1"/>
  <pageMargins left="0.2" right="0.22" top="0.44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47"/>
  <sheetViews>
    <sheetView view="pageBreakPreview" topLeftCell="L2" zoomScaleSheetLayoutView="100" workbookViewId="0">
      <selection activeCell="C10" sqref="C10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26" s="51" customFormat="1" ht="24.75" customHeight="1" x14ac:dyDescent="0.25">
      <c r="A1" s="49"/>
      <c r="B1" s="50" t="s">
        <v>122</v>
      </c>
      <c r="C1" s="33" t="s">
        <v>105</v>
      </c>
      <c r="D1" s="33"/>
      <c r="E1" s="33"/>
      <c r="F1" s="33"/>
      <c r="G1" s="33"/>
      <c r="H1" s="33"/>
      <c r="I1" s="33" t="str">
        <f>C1</f>
        <v>GROSS ENROLMENT RATIO (GER)</v>
      </c>
      <c r="J1" s="33"/>
      <c r="K1" s="33"/>
      <c r="L1" s="33"/>
      <c r="M1" s="33"/>
      <c r="N1" s="33"/>
      <c r="O1" s="33" t="str">
        <f>I1</f>
        <v>GROSS ENROLMENT RATIO (GER)</v>
      </c>
      <c r="P1" s="33"/>
      <c r="Q1" s="33"/>
      <c r="R1" s="33"/>
      <c r="S1" s="33"/>
      <c r="T1" s="33"/>
      <c r="U1" s="33" t="str">
        <f>O1</f>
        <v>GROSS ENROLMENT RATIO (GER)</v>
      </c>
      <c r="V1" s="33"/>
      <c r="W1" s="33"/>
      <c r="X1" s="33"/>
      <c r="Y1" s="33"/>
      <c r="Z1" s="33"/>
    </row>
    <row r="2" spans="1:26" ht="15.75" customHeight="1" x14ac:dyDescent="0.25">
      <c r="A2" s="34"/>
      <c r="B2" s="34"/>
      <c r="C2" s="74" t="s">
        <v>100</v>
      </c>
      <c r="D2" s="52"/>
      <c r="E2" s="52"/>
      <c r="F2" s="52"/>
      <c r="G2" s="52"/>
      <c r="H2" s="52"/>
      <c r="I2" s="52" t="str">
        <f>C2</f>
        <v>Scheduled Tribe</v>
      </c>
      <c r="J2" s="52"/>
      <c r="K2" s="52"/>
      <c r="L2" s="52"/>
      <c r="M2" s="52"/>
      <c r="N2" s="52"/>
      <c r="O2" s="52" t="str">
        <f>I2</f>
        <v>Scheduled Tribe</v>
      </c>
      <c r="P2" s="52"/>
      <c r="Q2" s="52"/>
      <c r="R2" s="52"/>
      <c r="S2" s="52"/>
      <c r="T2" s="52"/>
      <c r="U2" s="52" t="str">
        <f>O2</f>
        <v>Scheduled Tribe</v>
      </c>
      <c r="V2" s="52"/>
      <c r="W2" s="52"/>
      <c r="X2" s="52"/>
      <c r="Y2" s="52"/>
      <c r="Z2" s="52"/>
    </row>
    <row r="3" spans="1:26" s="53" customFormat="1" ht="32.25" customHeight="1" x14ac:dyDescent="0.25">
      <c r="A3" s="239" t="s">
        <v>70</v>
      </c>
      <c r="B3" s="239" t="s">
        <v>68</v>
      </c>
      <c r="C3" s="239" t="s">
        <v>113</v>
      </c>
      <c r="D3" s="241"/>
      <c r="E3" s="241"/>
      <c r="F3" s="239" t="s">
        <v>114</v>
      </c>
      <c r="G3" s="241"/>
      <c r="H3" s="241"/>
      <c r="I3" s="239" t="s">
        <v>115</v>
      </c>
      <c r="J3" s="241"/>
      <c r="K3" s="241"/>
      <c r="L3" s="254" t="s">
        <v>116</v>
      </c>
      <c r="M3" s="255"/>
      <c r="N3" s="256"/>
      <c r="O3" s="254" t="s">
        <v>117</v>
      </c>
      <c r="P3" s="255"/>
      <c r="Q3" s="256"/>
      <c r="R3" s="254" t="s">
        <v>118</v>
      </c>
      <c r="S3" s="255"/>
      <c r="T3" s="256"/>
      <c r="U3" s="254" t="s">
        <v>119</v>
      </c>
      <c r="V3" s="257"/>
      <c r="W3" s="258"/>
      <c r="X3" s="254" t="s">
        <v>120</v>
      </c>
      <c r="Y3" s="255"/>
      <c r="Z3" s="256"/>
    </row>
    <row r="4" spans="1:26" s="53" customFormat="1" ht="20.25" customHeight="1" x14ac:dyDescent="0.25">
      <c r="A4" s="239"/>
      <c r="B4" s="239"/>
      <c r="C4" s="77" t="s">
        <v>13</v>
      </c>
      <c r="D4" s="77" t="s">
        <v>14</v>
      </c>
      <c r="E4" s="77" t="s">
        <v>15</v>
      </c>
      <c r="F4" s="77" t="s">
        <v>13</v>
      </c>
      <c r="G4" s="77" t="s">
        <v>14</v>
      </c>
      <c r="H4" s="77" t="s">
        <v>15</v>
      </c>
      <c r="I4" s="77" t="s">
        <v>13</v>
      </c>
      <c r="J4" s="77" t="s">
        <v>14</v>
      </c>
      <c r="K4" s="77" t="s">
        <v>15</v>
      </c>
      <c r="L4" s="77" t="s">
        <v>13</v>
      </c>
      <c r="M4" s="77" t="s">
        <v>14</v>
      </c>
      <c r="N4" s="77" t="s">
        <v>15</v>
      </c>
      <c r="O4" s="77" t="s">
        <v>13</v>
      </c>
      <c r="P4" s="77" t="s">
        <v>14</v>
      </c>
      <c r="Q4" s="77" t="s">
        <v>15</v>
      </c>
      <c r="R4" s="77" t="s">
        <v>13</v>
      </c>
      <c r="S4" s="77" t="s">
        <v>14</v>
      </c>
      <c r="T4" s="77" t="s">
        <v>15</v>
      </c>
      <c r="U4" s="77" t="s">
        <v>13</v>
      </c>
      <c r="V4" s="77" t="s">
        <v>14</v>
      </c>
      <c r="W4" s="77" t="s">
        <v>15</v>
      </c>
      <c r="X4" s="77" t="s">
        <v>13</v>
      </c>
      <c r="Y4" s="77" t="s">
        <v>14</v>
      </c>
      <c r="Z4" s="77" t="s">
        <v>15</v>
      </c>
    </row>
    <row r="5" spans="1:26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</row>
    <row r="6" spans="1:26" s="58" customFormat="1" ht="18.75" customHeight="1" x14ac:dyDescent="0.25">
      <c r="A6" s="35">
        <v>1</v>
      </c>
      <c r="B6" s="36" t="s">
        <v>16</v>
      </c>
      <c r="C6" s="72">
        <f>GERST!C6/'[1]GER ST _RT'!C7</f>
        <v>1.0343286711439514</v>
      </c>
      <c r="D6" s="72">
        <f>GERST!D6/'[1]GER ST _RT'!D7</f>
        <v>1.0395789940003142</v>
      </c>
      <c r="E6" s="72">
        <f>GERST!E6/'[1]GER ST _RT'!E7</f>
        <v>1.0368681147396352</v>
      </c>
      <c r="F6" s="72">
        <f>GERST!F6/'[1]GER ST _RT'!F7</f>
        <v>1.0476588912301612</v>
      </c>
      <c r="G6" s="72">
        <f>GERST!G6/'[1]GER ST _RT'!G7</f>
        <v>1.0666157077104192</v>
      </c>
      <c r="H6" s="72">
        <f>GERST!H6/'[1]GER ST _RT'!H7</f>
        <v>1.0563094312407899</v>
      </c>
      <c r="I6" s="72">
        <f>GERST!I6/'[1]GER ST _RT'!I7</f>
        <v>1.0387660378504107</v>
      </c>
      <c r="J6" s="72">
        <f>GERST!J6/'[1]GER ST _RT'!J7</f>
        <v>1.0467888140269659</v>
      </c>
      <c r="K6" s="72">
        <f>GERST!K6/'[1]GER ST _RT'!K7</f>
        <v>1.0425953876947469</v>
      </c>
      <c r="L6" s="72">
        <f>GERST!L6/'[1]GER ST _RT'!L7</f>
        <v>1.0001440365945704</v>
      </c>
      <c r="M6" s="72">
        <f>GERST!M6/'[1]GER ST _RT'!M7</f>
        <v>1.0357557945261482</v>
      </c>
      <c r="N6" s="72">
        <f>GERST!N6/'[1]GER ST _RT'!N7</f>
        <v>1.0165759231834695</v>
      </c>
      <c r="O6" s="72">
        <f>GERST!O6/'[1]GER ST _RT'!O7</f>
        <v>1.0335561571941139</v>
      </c>
      <c r="P6" s="72">
        <f>GERST!P6/'[1]GER ST _RT'!P7</f>
        <v>1.0448875673398372</v>
      </c>
      <c r="Q6" s="72">
        <f>GERST!Q6/'[1]GER ST _RT'!Q7</f>
        <v>1.0389453813293148</v>
      </c>
      <c r="R6" s="72">
        <f>GERST!R6/'[1]GER ST _RT'!R7</f>
        <v>0.93153519040194444</v>
      </c>
      <c r="S6" s="72">
        <f>GERST!S6/'[1]GER ST _RT'!S7</f>
        <v>1.128539939222696</v>
      </c>
      <c r="T6" s="72">
        <f>GERST!T6/'[1]GER ST _RT'!T7</f>
        <v>1.0037583459624768</v>
      </c>
      <c r="U6" s="72">
        <f>GERST!U6/'[1]GER ST _RT'!U7</f>
        <v>0.96997450571812505</v>
      </c>
      <c r="V6" s="72">
        <f>GERST!V6/'[1]GER ST _RT'!V7</f>
        <v>1.0674681258532246</v>
      </c>
      <c r="W6" s="72">
        <f>GERST!W6/'[1]GER ST _RT'!W7</f>
        <v>1.0110352780515675</v>
      </c>
      <c r="X6" s="72">
        <f>GERST!X6/'[1]GER ST _RT'!X7</f>
        <v>1.0236973012476904</v>
      </c>
      <c r="Y6" s="72">
        <f>GERST!Y6/'[1]GER ST _RT'!Y7</f>
        <v>1.0490692412720588</v>
      </c>
      <c r="Z6" s="72">
        <f>GERST!Z6/'[1]GER ST _RT'!Z7</f>
        <v>1.0355266060801593</v>
      </c>
    </row>
    <row r="7" spans="1:26" s="58" customFormat="1" ht="18.75" customHeight="1" x14ac:dyDescent="0.25">
      <c r="A7" s="35">
        <v>2</v>
      </c>
      <c r="B7" s="36" t="s">
        <v>17</v>
      </c>
      <c r="C7" s="72">
        <f>GERST!C7/'[1]GER ST _RT'!C8</f>
        <v>1.0712804158670313</v>
      </c>
      <c r="D7" s="72">
        <f>GERST!D7/'[1]GER ST _RT'!D8</f>
        <v>1.066951035236549</v>
      </c>
      <c r="E7" s="72">
        <f>GERST!E7/'[1]GER ST _RT'!E8</f>
        <v>1.0691542767632856</v>
      </c>
      <c r="F7" s="72">
        <f>GERST!F7/'[1]GER ST _RT'!F8</f>
        <v>1.0254202699302941</v>
      </c>
      <c r="G7" s="72">
        <f>GERST!G7/'[1]GER ST _RT'!G8</f>
        <v>1.0656191230463186</v>
      </c>
      <c r="H7" s="72">
        <f>GERST!H7/'[1]GER ST _RT'!H8</f>
        <v>1.044677104701152</v>
      </c>
      <c r="I7" s="72">
        <f>GERST!I7/'[1]GER ST _RT'!I8</f>
        <v>1.0550706802307817</v>
      </c>
      <c r="J7" s="72">
        <f>GERST!J7/'[1]GER ST _RT'!J8</f>
        <v>1.0615672005456949</v>
      </c>
      <c r="K7" s="72">
        <f>GERST!K7/'[1]GER ST _RT'!K8</f>
        <v>1.0581857942260924</v>
      </c>
      <c r="L7" s="72">
        <f>GERST!L7/'[1]GER ST _RT'!L8</f>
        <v>1.0689144683505609</v>
      </c>
      <c r="M7" s="72">
        <f>GERST!M7/'[1]GER ST _RT'!M8</f>
        <v>1.0624084112709111</v>
      </c>
      <c r="N7" s="72">
        <f>GERST!N7/'[1]GER ST _RT'!N8</f>
        <v>1.0657287945176588</v>
      </c>
      <c r="O7" s="72">
        <f>GERST!O7/'[1]GER ST _RT'!O8</f>
        <v>1.0538178787112722</v>
      </c>
      <c r="P7" s="72">
        <f>GERST!P7/'[1]GER ST _RT'!P8</f>
        <v>1.0586326694928281</v>
      </c>
      <c r="Q7" s="72">
        <f>GERST!Q7/'[1]GER ST _RT'!Q8</f>
        <v>1.0560996764994177</v>
      </c>
      <c r="R7" s="72">
        <f>GERST!R7/'[1]GER ST _RT'!R8</f>
        <v>1.1228998933932874</v>
      </c>
      <c r="S7" s="72">
        <f>GERST!S7/'[1]GER ST _RT'!S8</f>
        <v>1.1632354716949544</v>
      </c>
      <c r="T7" s="72">
        <f>GERST!T7/'[1]GER ST _RT'!T8</f>
        <v>1.1413165220883679</v>
      </c>
      <c r="U7" s="72">
        <f>GERST!U7/'[1]GER ST _RT'!U8</f>
        <v>1.0892665007823383</v>
      </c>
      <c r="V7" s="72">
        <f>GERST!V7/'[1]GER ST _RT'!V8</f>
        <v>1.0998523873950763</v>
      </c>
      <c r="W7" s="72">
        <f>GERST!W7/'[1]GER ST _RT'!W8</f>
        <v>1.094064091257207</v>
      </c>
      <c r="X7" s="72">
        <f>GERST!X7/'[1]GER ST _RT'!X8</f>
        <v>1.0558468843715723</v>
      </c>
      <c r="Y7" s="72">
        <f>GERST!Y7/'[1]GER ST _RT'!Y8</f>
        <v>1.0622203172522213</v>
      </c>
      <c r="Z7" s="72">
        <f>GERST!Z7/'[1]GER ST _RT'!Z8</f>
        <v>1.0588746915650038</v>
      </c>
    </row>
    <row r="8" spans="1:26" s="58" customFormat="1" ht="18.75" customHeight="1" x14ac:dyDescent="0.25">
      <c r="A8" s="35">
        <v>3</v>
      </c>
      <c r="B8" s="36" t="s">
        <v>49</v>
      </c>
      <c r="C8" s="72">
        <f>GERST!C8/'[1]GER ST _RT'!C9</f>
        <v>1.0154457386888234</v>
      </c>
      <c r="D8" s="72">
        <f>GERST!D8/'[1]GER ST _RT'!D9</f>
        <v>1.0151705977738774</v>
      </c>
      <c r="E8" s="72">
        <f>GERST!E8/'[1]GER ST _RT'!E9</f>
        <v>1.0153098853193954</v>
      </c>
      <c r="F8" s="72">
        <f>GERST!F8/'[1]GER ST _RT'!F9</f>
        <v>0.95369567584417037</v>
      </c>
      <c r="G8" s="72">
        <f>GERST!G8/'[1]GER ST _RT'!G9</f>
        <v>0.96388174320648068</v>
      </c>
      <c r="H8" s="72">
        <f>GERST!H8/'[1]GER ST _RT'!H9</f>
        <v>0.95865034810945438</v>
      </c>
      <c r="I8" s="72">
        <f>GERST!I8/'[1]GER ST _RT'!I9</f>
        <v>0.99326866658831559</v>
      </c>
      <c r="J8" s="72">
        <f>GERST!J8/'[1]GER ST _RT'!J9</f>
        <v>0.99687470412255597</v>
      </c>
      <c r="K8" s="72">
        <f>GERST!K8/'[1]GER ST _RT'!K9</f>
        <v>0.9950606423418662</v>
      </c>
      <c r="L8" s="72">
        <f>GERST!L8/'[1]GER ST _RT'!L9</f>
        <v>0.93306766286928056</v>
      </c>
      <c r="M8" s="72">
        <f>GERST!M8/'[1]GER ST _RT'!M9</f>
        <v>0.88790657182127453</v>
      </c>
      <c r="N8" s="72">
        <f>GERST!N8/'[1]GER ST _RT'!N9</f>
        <v>0.91146468988505736</v>
      </c>
      <c r="O8" s="72">
        <f>GERST!O8/'[1]GER ST _RT'!O9</f>
        <v>0.98356044127472209</v>
      </c>
      <c r="P8" s="72">
        <f>GERST!P8/'[1]GER ST _RT'!P9</f>
        <v>0.98076110417090356</v>
      </c>
      <c r="Q8" s="72">
        <f>GERST!Q8/'[1]GER ST _RT'!Q9</f>
        <v>0.98217071348972473</v>
      </c>
      <c r="R8" s="72">
        <f>GERST!R8/'[1]GER ST _RT'!R9</f>
        <v>0.96478228476508121</v>
      </c>
      <c r="S8" s="72">
        <f>GERST!S8/'[1]GER ST _RT'!S9</f>
        <v>1.0236950256559882</v>
      </c>
      <c r="T8" s="72">
        <f>GERST!T8/'[1]GER ST _RT'!T9</f>
        <v>0.98798692892338746</v>
      </c>
      <c r="U8" s="72">
        <f>GERST!U8/'[1]GER ST _RT'!U9</f>
        <v>0.93974472662532527</v>
      </c>
      <c r="V8" s="72">
        <f>GERST!V8/'[1]GER ST _RT'!V9</f>
        <v>0.91299486571834987</v>
      </c>
      <c r="W8" s="72">
        <f>GERST!W8/'[1]GER ST _RT'!W9</f>
        <v>0.92731306920232603</v>
      </c>
      <c r="X8" s="72">
        <f>GERST!X8/'[1]GER ST _RT'!X9</f>
        <v>0.98066952694778409</v>
      </c>
      <c r="Y8" s="72">
        <f>GERST!Y8/'[1]GER ST _RT'!Y9</f>
        <v>0.97963572314637548</v>
      </c>
      <c r="Z8" s="72">
        <f>GERST!Z8/'[1]GER ST _RT'!Z9</f>
        <v>0.98013940324535953</v>
      </c>
    </row>
    <row r="9" spans="1:26" s="58" customFormat="1" ht="18.75" customHeight="1" x14ac:dyDescent="0.25">
      <c r="A9" s="35">
        <v>4</v>
      </c>
      <c r="B9" s="36" t="s">
        <v>18</v>
      </c>
      <c r="C9" s="72">
        <f>GERST!C9/'[1]GER ST _RT'!C10</f>
        <v>0.8283234569139577</v>
      </c>
      <c r="D9" s="72">
        <f>GERST!D9/'[1]GER ST _RT'!D10</f>
        <v>1.0294931379857617</v>
      </c>
      <c r="E9" s="72">
        <f>GERST!E9/'[1]GER ST _RT'!E10</f>
        <v>0.90094522178223968</v>
      </c>
      <c r="F9" s="72">
        <f>GERST!F9/'[1]GER ST _RT'!F10</f>
        <v>0.71299637096058377</v>
      </c>
      <c r="G9" s="72">
        <f>GERST!G9/'[1]GER ST _RT'!G10</f>
        <v>0.99731432203010895</v>
      </c>
      <c r="H9" s="72">
        <f>GERST!H9/'[1]GER ST _RT'!H10</f>
        <v>0.80807145211164944</v>
      </c>
      <c r="I9" s="72">
        <f>GERST!I9/'[1]GER ST _RT'!I10</f>
        <v>0.8013046443877202</v>
      </c>
      <c r="J9" s="72">
        <f>GERST!J9/'[1]GER ST _RT'!J10</f>
        <v>1.0167410711311011</v>
      </c>
      <c r="K9" s="72">
        <f>GERST!K9/'[1]GER ST _RT'!K10</f>
        <v>0.8775790765657786</v>
      </c>
      <c r="L9" s="72">
        <f>GERST!L9/'[1]GER ST _RT'!L10</f>
        <v>1.7240381851802387</v>
      </c>
      <c r="M9" s="72">
        <f>GERST!M9/'[1]GER ST _RT'!M10</f>
        <v>1.7085508461386316</v>
      </c>
      <c r="N9" s="72">
        <f>GERST!N9/'[1]GER ST _RT'!N10</f>
        <v>1.7017207665021852</v>
      </c>
      <c r="O9" s="72">
        <f>GERST!O9/'[1]GER ST _RT'!O10</f>
        <v>0.97365519915996812</v>
      </c>
      <c r="P9" s="72">
        <f>GERST!P9/'[1]GER ST _RT'!P10</f>
        <v>1.1822790306891178</v>
      </c>
      <c r="Q9" s="72">
        <f>GERST!Q9/'[1]GER ST _RT'!Q10</f>
        <v>1.0448800579913324</v>
      </c>
      <c r="R9" s="72">
        <f>GERST!R9/'[1]GER ST _RT'!R10</f>
        <v>1.5888419503881128</v>
      </c>
      <c r="S9" s="72">
        <f>GERST!S9/'[1]GER ST _RT'!S10</f>
        <v>1.5523978747966063</v>
      </c>
      <c r="T9" s="72">
        <f>GERST!T9/'[1]GER ST _RT'!T10</f>
        <v>1.5760519252222938</v>
      </c>
      <c r="U9" s="72">
        <f>GERST!U9/'[1]GER ST _RT'!U10</f>
        <v>1.6457423580175987</v>
      </c>
      <c r="V9" s="72">
        <f>GERST!V9/'[1]GER ST _RT'!V10</f>
        <v>1.6174841107496269</v>
      </c>
      <c r="W9" s="72">
        <f>GERST!W9/'[1]GER ST _RT'!W10</f>
        <v>1.6248493157158292</v>
      </c>
      <c r="X9" s="72">
        <f>GERST!X9/'[1]GER ST _RT'!X10</f>
        <v>1.0100496203640472</v>
      </c>
      <c r="Y9" s="72">
        <f>GERST!Y9/'[1]GER ST _RT'!Y10</f>
        <v>1.2201497597789013</v>
      </c>
      <c r="Z9" s="72">
        <f>GERST!Z9/'[1]GER ST _RT'!Z10</f>
        <v>1.0820334694041265</v>
      </c>
    </row>
    <row r="10" spans="1:26" s="58" customFormat="1" ht="18.75" customHeight="1" x14ac:dyDescent="0.25">
      <c r="A10" s="35">
        <v>5</v>
      </c>
      <c r="B10" s="40" t="s">
        <v>19</v>
      </c>
      <c r="C10" s="72">
        <f>GERST!C10/'[1]GER ST _RT'!C11</f>
        <v>1.0072420105148767</v>
      </c>
      <c r="D10" s="72">
        <f>GERST!D10/'[1]GER ST _RT'!D11</f>
        <v>1.0091466300564078</v>
      </c>
      <c r="E10" s="72">
        <f>GERST!E10/'[1]GER ST _RT'!E11</f>
        <v>1.0081988501009269</v>
      </c>
      <c r="F10" s="72">
        <f>GERST!F10/'[1]GER ST _RT'!F11</f>
        <v>1.0773839978269499</v>
      </c>
      <c r="G10" s="72">
        <f>GERST!G10/'[1]GER ST _RT'!G11</f>
        <v>1.071838105983709</v>
      </c>
      <c r="H10" s="72">
        <f>GERST!H10/'[1]GER ST _RT'!H11</f>
        <v>1.0747369034334735</v>
      </c>
      <c r="I10" s="72">
        <f>GERST!I10/'[1]GER ST _RT'!I11</f>
        <v>1.0261170458259745</v>
      </c>
      <c r="J10" s="72">
        <f>GERST!J10/'[1]GER ST _RT'!J11</f>
        <v>1.0249228538344672</v>
      </c>
      <c r="K10" s="72">
        <f>GERST!K10/'[1]GER ST _RT'!K11</f>
        <v>1.0255687075531106</v>
      </c>
      <c r="L10" s="72">
        <f>GERST!L10/'[1]GER ST _RT'!L11</f>
        <v>1.1499440063344262</v>
      </c>
      <c r="M10" s="72">
        <f>GERST!M10/'[1]GER ST _RT'!M11</f>
        <v>1.207879493408593</v>
      </c>
      <c r="N10" s="72">
        <f>GERST!N10/'[1]GER ST _RT'!N11</f>
        <v>1.1767914318124679</v>
      </c>
      <c r="O10" s="72">
        <f>GERST!O10/'[1]GER ST _RT'!O11</f>
        <v>1.0390444213656396</v>
      </c>
      <c r="P10" s="72">
        <f>GERST!P10/'[1]GER ST _RT'!P11</f>
        <v>1.0428271056101777</v>
      </c>
      <c r="Q10" s="72">
        <f>GERST!Q10/'[1]GER ST _RT'!Q11</f>
        <v>1.0408611768656215</v>
      </c>
      <c r="R10" s="72">
        <f>GERST!R10/'[1]GER ST _RT'!R11</f>
        <v>0.87254934718407828</v>
      </c>
      <c r="S10" s="72">
        <f>GERST!S10/'[1]GER ST _RT'!S11</f>
        <v>0.91085387848452026</v>
      </c>
      <c r="T10" s="72">
        <f>GERST!T10/'[1]GER ST _RT'!T11</f>
        <v>0.88855134184850404</v>
      </c>
      <c r="U10" s="72">
        <f>GERST!U10/'[1]GER ST _RT'!U11</f>
        <v>1.0221569557922134</v>
      </c>
      <c r="V10" s="72">
        <f>GERST!V10/'[1]GER ST _RT'!V11</f>
        <v>1.0721404774537426</v>
      </c>
      <c r="W10" s="72">
        <f>GERST!W10/'[1]GER ST _RT'!W11</f>
        <v>1.0444676732549809</v>
      </c>
      <c r="X10" s="72">
        <f>GERST!X10/'[1]GER ST _RT'!X11</f>
        <v>1.0105966736347376</v>
      </c>
      <c r="Y10" s="72">
        <f>GERST!Y10/'[1]GER ST _RT'!Y11</f>
        <v>1.0147799633428398</v>
      </c>
      <c r="Z10" s="72">
        <f>GERST!Z10/'[1]GER ST _RT'!Z11</f>
        <v>1.0125745974176135</v>
      </c>
    </row>
    <row r="11" spans="1:26" s="58" customFormat="1" ht="18.75" customHeight="1" x14ac:dyDescent="0.25">
      <c r="A11" s="35">
        <v>6</v>
      </c>
      <c r="B11" s="36" t="s">
        <v>20</v>
      </c>
      <c r="C11" s="72">
        <f>GERST!C11/'[1]GER ST _RT'!C12</f>
        <v>1.281553806351361</v>
      </c>
      <c r="D11" s="72">
        <f>GERST!D11/'[1]GER ST _RT'!D12</f>
        <v>1.214061019262058</v>
      </c>
      <c r="E11" s="72">
        <f>GERST!E11/'[1]GER ST _RT'!E12</f>
        <v>1.2435027964819145</v>
      </c>
      <c r="F11" s="72">
        <f>GERST!F11/'[1]GER ST _RT'!F12</f>
        <v>1.3612862733540316</v>
      </c>
      <c r="G11" s="72">
        <f>GERST!G11/'[1]GER ST _RT'!G12</f>
        <v>1.2739953927976508</v>
      </c>
      <c r="H11" s="72">
        <f>GERST!H11/'[1]GER ST _RT'!H12</f>
        <v>1.3203638866204548</v>
      </c>
      <c r="I11" s="72">
        <f>GERST!I11/'[1]GER ST _RT'!I12</f>
        <v>1.3152252048135764</v>
      </c>
      <c r="J11" s="72">
        <f>GERST!J11/'[1]GER ST _RT'!J12</f>
        <v>1.2381511519948944</v>
      </c>
      <c r="K11" s="72">
        <f>GERST!K11/'[1]GER ST _RT'!K12</f>
        <v>1.2745205685254435</v>
      </c>
      <c r="L11" s="72">
        <f>GERST!L11/'[1]GER ST _RT'!L12</f>
        <v>1.1382967369435184</v>
      </c>
      <c r="M11" s="72">
        <f>GERST!M11/'[1]GER ST _RT'!M12</f>
        <v>1.1604957192003738</v>
      </c>
      <c r="N11" s="72">
        <f>GERST!N11/'[1]GER ST _RT'!N12</f>
        <v>1.1499761324633397</v>
      </c>
      <c r="O11" s="72">
        <f>GERST!O11/'[1]GER ST _RT'!O12</f>
        <v>1.2831678860652238</v>
      </c>
      <c r="P11" s="72">
        <f>GERST!P11/'[1]GER ST _RT'!P12</f>
        <v>1.2234275727616366</v>
      </c>
      <c r="Q11" s="72">
        <f>GERST!Q11/'[1]GER ST _RT'!Q12</f>
        <v>1.251177853980723</v>
      </c>
      <c r="R11" s="72">
        <f>GERST!R11/'[1]GER ST _RT'!R12</f>
        <v>1.5248367244490357</v>
      </c>
      <c r="S11" s="72">
        <f>GERST!S11/'[1]GER ST _RT'!S12</f>
        <v>1.5399847603638099</v>
      </c>
      <c r="T11" s="72">
        <f>GERST!T11/'[1]GER ST _RT'!T12</f>
        <v>1.5405872704467241</v>
      </c>
      <c r="U11" s="72">
        <f>GERST!U11/'[1]GER ST _RT'!U12</f>
        <v>1.2664685009729422</v>
      </c>
      <c r="V11" s="72">
        <f>GERST!V11/'[1]GER ST _RT'!V12</f>
        <v>1.2758598265112375</v>
      </c>
      <c r="W11" s="72">
        <f>GERST!W11/'[1]GER ST _RT'!W12</f>
        <v>1.2712949969377623</v>
      </c>
      <c r="X11" s="72">
        <f>GERST!X11/'[1]GER ST _RT'!X12</f>
        <v>1.3009077450950004</v>
      </c>
      <c r="Y11" s="72">
        <f>GERST!Y11/'[1]GER ST _RT'!Y12</f>
        <v>1.2478623832402111</v>
      </c>
      <c r="Z11" s="72">
        <f>GERST!Z11/'[1]GER ST _RT'!Z12</f>
        <v>1.2731909226819522</v>
      </c>
    </row>
    <row r="12" spans="1:26" s="58" customFormat="1" ht="18.75" customHeight="1" x14ac:dyDescent="0.25">
      <c r="A12" s="35">
        <v>7</v>
      </c>
      <c r="B12" s="36" t="s">
        <v>21</v>
      </c>
      <c r="C12" s="72">
        <f>GERST!C12/'[1]GER ST _RT'!C13</f>
        <v>0.99529187772257777</v>
      </c>
      <c r="D12" s="72">
        <f>GERST!D12/'[1]GER ST _RT'!D13</f>
        <v>1.0025579757484098</v>
      </c>
      <c r="E12" s="72">
        <f>GERST!E12/'[1]GER ST _RT'!E13</f>
        <v>0.99875117356964738</v>
      </c>
      <c r="F12" s="72">
        <f>GERST!F12/'[1]GER ST _RT'!F13</f>
        <v>0.94953715197429278</v>
      </c>
      <c r="G12" s="72">
        <f>GERST!G12/'[1]GER ST _RT'!G13</f>
        <v>0.95354326669251488</v>
      </c>
      <c r="H12" s="72">
        <f>GERST!H12/'[1]GER ST _RT'!H13</f>
        <v>0.9513915845969676</v>
      </c>
      <c r="I12" s="72">
        <f>GERST!I12/'[1]GER ST _RT'!I13</f>
        <v>0.98523557474175238</v>
      </c>
      <c r="J12" s="72">
        <f>GERST!J12/'[1]GER ST _RT'!J13</f>
        <v>0.99093833468535097</v>
      </c>
      <c r="K12" s="72">
        <f>GERST!K12/'[1]GER ST _RT'!K13</f>
        <v>0.98796202803201771</v>
      </c>
      <c r="L12" s="72">
        <f>GERST!L12/'[1]GER ST _RT'!L13</f>
        <v>0.91527377869758753</v>
      </c>
      <c r="M12" s="72">
        <f>GERST!M12/'[1]GER ST _RT'!M13</f>
        <v>1.0444582763970385</v>
      </c>
      <c r="N12" s="72">
        <f>GERST!N12/'[1]GER ST _RT'!N13</f>
        <v>0.9720043739009635</v>
      </c>
      <c r="O12" s="72">
        <f>GERST!O12/'[1]GER ST _RT'!O13</f>
        <v>0.97774292661394158</v>
      </c>
      <c r="P12" s="72">
        <f>GERST!P12/'[1]GER ST _RT'!P13</f>
        <v>0.99551077433303004</v>
      </c>
      <c r="Q12" s="72">
        <f>GERST!Q12/'[1]GER ST _RT'!Q13</f>
        <v>0.98617886749654149</v>
      </c>
      <c r="R12" s="72">
        <f>GERST!R12/'[1]GER ST _RT'!R13</f>
        <v>1.2660038517314487</v>
      </c>
      <c r="S12" s="72">
        <f>GERST!S12/'[1]GER ST _RT'!S13</f>
        <v>1.270636337553805</v>
      </c>
      <c r="T12" s="72">
        <f>GERST!T12/'[1]GER ST _RT'!T13</f>
        <v>1.2679531064087091</v>
      </c>
      <c r="U12" s="72">
        <f>GERST!U12/'[1]GER ST _RT'!U13</f>
        <v>1.0158109972159193</v>
      </c>
      <c r="V12" s="72">
        <f>GERST!V12/'[1]GER ST _RT'!V13</f>
        <v>1.1101558977676276</v>
      </c>
      <c r="W12" s="72">
        <f>GERST!W12/'[1]GER ST _RT'!W13</f>
        <v>1.0573638778634364</v>
      </c>
      <c r="X12" s="72">
        <f>GERST!X12/'[1]GER ST _RT'!X13</f>
        <v>0.98975276582669136</v>
      </c>
      <c r="Y12" s="72">
        <f>GERST!Y12/'[1]GER ST _RT'!Y13</f>
        <v>1.0051625315878916</v>
      </c>
      <c r="Z12" s="72">
        <f>GERST!Z12/'[1]GER ST _RT'!Z13</f>
        <v>0.99705351471247494</v>
      </c>
    </row>
    <row r="13" spans="1:26" s="58" customFormat="1" ht="18.75" customHeight="1" x14ac:dyDescent="0.25">
      <c r="A13" s="35">
        <v>8</v>
      </c>
      <c r="B13" s="36" t="s">
        <v>22</v>
      </c>
      <c r="C13" s="72" t="e">
        <f>GERST!C13/'[1]GER ST _RT'!C14</f>
        <v>#VALUE!</v>
      </c>
      <c r="D13" s="72" t="e">
        <f>GERST!D13/'[1]GER ST _RT'!D14</f>
        <v>#VALUE!</v>
      </c>
      <c r="E13" s="72" t="e">
        <f>GERST!E13/'[1]GER ST _RT'!E14</f>
        <v>#VALUE!</v>
      </c>
      <c r="F13" s="72" t="e">
        <f>GERST!F13/'[1]GER ST _RT'!F14</f>
        <v>#VALUE!</v>
      </c>
      <c r="G13" s="72" t="e">
        <f>GERST!G13/'[1]GER ST _RT'!G14</f>
        <v>#VALUE!</v>
      </c>
      <c r="H13" s="72" t="e">
        <f>GERST!H13/'[1]GER ST _RT'!H14</f>
        <v>#VALUE!</v>
      </c>
      <c r="I13" s="72" t="e">
        <f>GERST!I13/'[1]GER ST _RT'!I14</f>
        <v>#VALUE!</v>
      </c>
      <c r="J13" s="72" t="e">
        <f>GERST!J13/'[1]GER ST _RT'!J14</f>
        <v>#VALUE!</v>
      </c>
      <c r="K13" s="72" t="e">
        <f>GERST!K13/'[1]GER ST _RT'!K14</f>
        <v>#VALUE!</v>
      </c>
      <c r="L13" s="72" t="e">
        <f>GERST!L13/'[1]GER ST _RT'!L14</f>
        <v>#VALUE!</v>
      </c>
      <c r="M13" s="72" t="e">
        <f>GERST!M13/'[1]GER ST _RT'!M14</f>
        <v>#VALUE!</v>
      </c>
      <c r="N13" s="72" t="e">
        <f>GERST!N13/'[1]GER ST _RT'!N14</f>
        <v>#VALUE!</v>
      </c>
      <c r="O13" s="72" t="e">
        <f>GERST!O13/'[1]GER ST _RT'!O14</f>
        <v>#VALUE!</v>
      </c>
      <c r="P13" s="72" t="e">
        <f>GERST!P13/'[1]GER ST _RT'!P14</f>
        <v>#VALUE!</v>
      </c>
      <c r="Q13" s="72" t="e">
        <f>GERST!Q13/'[1]GER ST _RT'!Q14</f>
        <v>#VALUE!</v>
      </c>
      <c r="R13" s="72" t="e">
        <f>GERST!R13/'[1]GER ST _RT'!R14</f>
        <v>#VALUE!</v>
      </c>
      <c r="S13" s="72" t="e">
        <f>GERST!S13/'[1]GER ST _RT'!S14</f>
        <v>#VALUE!</v>
      </c>
      <c r="T13" s="72" t="e">
        <f>GERST!T13/'[1]GER ST _RT'!T14</f>
        <v>#VALUE!</v>
      </c>
      <c r="U13" s="72" t="e">
        <f>GERST!U13/'[1]GER ST _RT'!U14</f>
        <v>#VALUE!</v>
      </c>
      <c r="V13" s="72" t="e">
        <f>GERST!V13/'[1]GER ST _RT'!V14</f>
        <v>#VALUE!</v>
      </c>
      <c r="W13" s="72" t="e">
        <f>GERST!W13/'[1]GER ST _RT'!W14</f>
        <v>#VALUE!</v>
      </c>
      <c r="X13" s="72" t="e">
        <f>GERST!X13/'[1]GER ST _RT'!X14</f>
        <v>#VALUE!</v>
      </c>
      <c r="Y13" s="72" t="e">
        <f>GERST!Y13/'[1]GER ST _RT'!Y14</f>
        <v>#VALUE!</v>
      </c>
      <c r="Z13" s="72" t="e">
        <f>GERST!Z13/'[1]GER ST _RT'!Z14</f>
        <v>#VALUE!</v>
      </c>
    </row>
    <row r="14" spans="1:26" s="58" customFormat="1" ht="18.75" customHeight="1" x14ac:dyDescent="0.25">
      <c r="A14" s="35">
        <v>9</v>
      </c>
      <c r="B14" s="36" t="s">
        <v>23</v>
      </c>
      <c r="C14" s="72">
        <f>GERST!C14/'[1]GER ST _RT'!C15</f>
        <v>1.0060440232382364</v>
      </c>
      <c r="D14" s="72">
        <f>GERST!D14/'[1]GER ST _RT'!D15</f>
        <v>1.016786572022045</v>
      </c>
      <c r="E14" s="72">
        <f>GERST!E14/'[1]GER ST _RT'!E15</f>
        <v>1.0112281338577103</v>
      </c>
      <c r="F14" s="72">
        <f>GERST!F14/'[1]GER ST _RT'!F15</f>
        <v>1.0316316076431802</v>
      </c>
      <c r="G14" s="72">
        <f>GERST!G14/'[1]GER ST _RT'!G15</f>
        <v>1.0312775656170712</v>
      </c>
      <c r="H14" s="72">
        <f>GERST!H14/'[1]GER ST _RT'!H15</f>
        <v>1.0314668214041289</v>
      </c>
      <c r="I14" s="72">
        <f>GERST!I14/'[1]GER ST _RT'!I15</f>
        <v>1.0165718165081785</v>
      </c>
      <c r="J14" s="72">
        <f>GERST!J14/'[1]GER ST _RT'!J15</f>
        <v>1.0226190332499989</v>
      </c>
      <c r="K14" s="72">
        <f>GERST!K14/'[1]GER ST _RT'!K15</f>
        <v>1.0194814334193343</v>
      </c>
      <c r="L14" s="72">
        <f>GERST!L14/'[1]GER ST _RT'!L15</f>
        <v>1.167829160959144</v>
      </c>
      <c r="M14" s="72">
        <f>GERST!M14/'[1]GER ST _RT'!M15</f>
        <v>0.90708980886057533</v>
      </c>
      <c r="N14" s="72">
        <f>GERST!N14/'[1]GER ST _RT'!N15</f>
        <v>1.0228691925232714</v>
      </c>
      <c r="O14" s="72">
        <f>GERST!O14/'[1]GER ST _RT'!O15</f>
        <v>1.0424120240708692</v>
      </c>
      <c r="P14" s="72">
        <f>GERST!P14/'[1]GER ST _RT'!P15</f>
        <v>0.99753269744685991</v>
      </c>
      <c r="Q14" s="72">
        <f>GERST!Q14/'[1]GER ST _RT'!Q15</f>
        <v>1.0201403692314268</v>
      </c>
      <c r="R14" s="72">
        <f>GERST!R14/'[1]GER ST _RT'!R15</f>
        <v>1.1494233825526337</v>
      </c>
      <c r="S14" s="72">
        <f>GERST!S14/'[1]GER ST _RT'!S15</f>
        <v>1.1028239982074652</v>
      </c>
      <c r="T14" s="72">
        <f>GERST!T14/'[1]GER ST _RT'!T15</f>
        <v>1.127121932048351</v>
      </c>
      <c r="U14" s="72">
        <f>GERST!U14/'[1]GER ST _RT'!U15</f>
        <v>1.159394691201626</v>
      </c>
      <c r="V14" s="72">
        <f>GERST!V14/'[1]GER ST _RT'!V15</f>
        <v>0.98309412350919512</v>
      </c>
      <c r="W14" s="72">
        <f>GERST!W14/'[1]GER ST _RT'!W15</f>
        <v>1.0670641935289005</v>
      </c>
      <c r="X14" s="72">
        <f>GERST!X14/'[1]GER ST _RT'!X15</f>
        <v>1.0561243892634382</v>
      </c>
      <c r="Y14" s="72">
        <f>GERST!Y14/'[1]GER ST _RT'!Y15</f>
        <v>1.01039416922164</v>
      </c>
      <c r="Z14" s="72">
        <f>GERST!Z14/'[1]GER ST _RT'!Z15</f>
        <v>1.0335230849944057</v>
      </c>
    </row>
    <row r="15" spans="1:26" s="58" customFormat="1" ht="18.75" customHeight="1" x14ac:dyDescent="0.25">
      <c r="A15" s="35">
        <v>10</v>
      </c>
      <c r="B15" s="36" t="s">
        <v>24</v>
      </c>
      <c r="C15" s="72">
        <f>GERST!C15/'[1]GER ST _RT'!C16</f>
        <v>0.98121360630772803</v>
      </c>
      <c r="D15" s="72">
        <f>GERST!D15/'[1]GER ST _RT'!D16</f>
        <v>0.99198779084864297</v>
      </c>
      <c r="E15" s="72">
        <f>GERST!E15/'[1]GER ST _RT'!E16</f>
        <v>0.98631669900952712</v>
      </c>
      <c r="F15" s="72">
        <f>GERST!F15/'[1]GER ST _RT'!F16</f>
        <v>1.0129156760575586</v>
      </c>
      <c r="G15" s="72">
        <f>GERST!G15/'[1]GER ST _RT'!G16</f>
        <v>1.0198609445454494</v>
      </c>
      <c r="H15" s="72">
        <f>GERST!H15/'[1]GER ST _RT'!H16</f>
        <v>1.0161626079793296</v>
      </c>
      <c r="I15" s="72">
        <f>GERST!I15/'[1]GER ST _RT'!I16</f>
        <v>0.99236510312546145</v>
      </c>
      <c r="J15" s="72">
        <f>GERST!J15/'[1]GER ST _RT'!J16</f>
        <v>1.0016364170552223</v>
      </c>
      <c r="K15" s="72">
        <f>GERST!K15/'[1]GER ST _RT'!K16</f>
        <v>0.99673650754187648</v>
      </c>
      <c r="L15" s="72">
        <f>GERST!L15/'[1]GER ST _RT'!L16</f>
        <v>1.0035394451305295</v>
      </c>
      <c r="M15" s="72">
        <f>GERST!M15/'[1]GER ST _RT'!M16</f>
        <v>1.0113748788131165</v>
      </c>
      <c r="N15" s="72">
        <f>GERST!N15/'[1]GER ST _RT'!N16</f>
        <v>1.0071683816384367</v>
      </c>
      <c r="O15" s="72">
        <f>GERST!O15/'[1]GER ST _RT'!O16</f>
        <v>0.99452088015246354</v>
      </c>
      <c r="P15" s="72">
        <f>GERST!P15/'[1]GER ST _RT'!P16</f>
        <v>1.0034648201468384</v>
      </c>
      <c r="Q15" s="72">
        <f>GERST!Q15/'[1]GER ST _RT'!Q16</f>
        <v>0.9987236961590239</v>
      </c>
      <c r="R15" s="72">
        <f>GERST!R15/'[1]GER ST _RT'!R16</f>
        <v>0.99964981582272161</v>
      </c>
      <c r="S15" s="72">
        <f>GERST!S15/'[1]GER ST _RT'!S16</f>
        <v>1.0062346179807855</v>
      </c>
      <c r="T15" s="72">
        <f>GERST!T15/'[1]GER ST _RT'!T16</f>
        <v>1.0027006225457318</v>
      </c>
      <c r="U15" s="72">
        <f>GERST!U15/'[1]GER ST _RT'!U16</f>
        <v>1.0016693897591393</v>
      </c>
      <c r="V15" s="72">
        <f>GERST!V15/'[1]GER ST _RT'!V16</f>
        <v>1.0089026883381891</v>
      </c>
      <c r="W15" s="72">
        <f>GERST!W15/'[1]GER ST _RT'!W16</f>
        <v>1.005020028204729</v>
      </c>
      <c r="X15" s="72">
        <f>GERST!X15/'[1]GER ST _RT'!X16</f>
        <v>0.99529824157863012</v>
      </c>
      <c r="Y15" s="72">
        <f>GERST!Y15/'[1]GER ST _RT'!Y16</f>
        <v>1.0038752684945462</v>
      </c>
      <c r="Z15" s="72">
        <f>GERST!Z15/'[1]GER ST _RT'!Z16</f>
        <v>0.99932015740767099</v>
      </c>
    </row>
    <row r="16" spans="1:26" s="58" customFormat="1" ht="18.75" customHeight="1" x14ac:dyDescent="0.25">
      <c r="A16" s="35">
        <v>11</v>
      </c>
      <c r="B16" s="36" t="s">
        <v>53</v>
      </c>
      <c r="C16" s="72">
        <f>GERST!C16/'[1]GER ST _RT'!C17</f>
        <v>0.88992132894592391</v>
      </c>
      <c r="D16" s="72">
        <f>GERST!D16/'[1]GER ST _RT'!D17</f>
        <v>0.90206770391517799</v>
      </c>
      <c r="E16" s="72">
        <f>GERST!E16/'[1]GER ST _RT'!E17</f>
        <v>0.89582959697758247</v>
      </c>
      <c r="F16" s="72">
        <f>GERST!F16/'[1]GER ST _RT'!F17</f>
        <v>1.3785955692389233</v>
      </c>
      <c r="G16" s="72">
        <f>GERST!G16/'[1]GER ST _RT'!G17</f>
        <v>1.8447613932457065</v>
      </c>
      <c r="H16" s="72">
        <f>GERST!H16/'[1]GER ST _RT'!H17</f>
        <v>1.5725500555450109</v>
      </c>
      <c r="I16" s="72">
        <f>GERST!I16/'[1]GER ST _RT'!I17</f>
        <v>0.96879839404509249</v>
      </c>
      <c r="J16" s="72">
        <f>GERST!J16/'[1]GER ST _RT'!J17</f>
        <v>1.0210124020680977</v>
      </c>
      <c r="K16" s="72">
        <f>GERST!K16/'[1]GER ST _RT'!K17</f>
        <v>0.99363350216092317</v>
      </c>
      <c r="L16" s="72">
        <f>GERST!L16/'[1]GER ST _RT'!L17</f>
        <v>1.5772047344089986</v>
      </c>
      <c r="M16" s="72">
        <f>GERST!M16/'[1]GER ST _RT'!M17</f>
        <v>2.1121645242443665</v>
      </c>
      <c r="N16" s="72">
        <f>GERST!N16/'[1]GER ST _RT'!N17</f>
        <v>1.7920930449900887</v>
      </c>
      <c r="O16" s="72">
        <f>GERST!O16/'[1]GER ST _RT'!O17</f>
        <v>0.99507054876171774</v>
      </c>
      <c r="P16" s="72">
        <f>GERST!P16/'[1]GER ST _RT'!P17</f>
        <v>1.0560795045889324</v>
      </c>
      <c r="Q16" s="72">
        <f>GERST!Q16/'[1]GER ST _RT'!Q17</f>
        <v>1.0238951978809623</v>
      </c>
      <c r="R16" s="72">
        <f>GERST!R16/'[1]GER ST _RT'!R17</f>
        <v>2.296585174481506</v>
      </c>
      <c r="S16" s="72">
        <f>GERST!S16/'[1]GER ST _RT'!S17</f>
        <v>3.2527623412913482</v>
      </c>
      <c r="T16" s="72">
        <f>GERST!T16/'[1]GER ST _RT'!T17</f>
        <v>2.6492675019939607</v>
      </c>
      <c r="U16" s="72">
        <f>GERST!U16/'[1]GER ST _RT'!U17</f>
        <v>1.6758794606642242</v>
      </c>
      <c r="V16" s="72">
        <f>GERST!V16/'[1]GER ST _RT'!V17</f>
        <v>2.2506543835330812</v>
      </c>
      <c r="W16" s="72">
        <f>GERST!W16/'[1]GER ST _RT'!W17</f>
        <v>1.904169157794267</v>
      </c>
      <c r="X16" s="72">
        <f>GERST!X16/'[1]GER ST _RT'!X17</f>
        <v>1.0022819555651605</v>
      </c>
      <c r="Y16" s="72">
        <f>GERST!Y16/'[1]GER ST _RT'!Y17</f>
        <v>1.0632478508086882</v>
      </c>
      <c r="Z16" s="72">
        <f>GERST!Z16/'[1]GER ST _RT'!Z17</f>
        <v>1.0310352663490359</v>
      </c>
    </row>
    <row r="17" spans="1:26" s="58" customFormat="1" ht="18.75" customHeight="1" x14ac:dyDescent="0.25">
      <c r="A17" s="35">
        <v>12</v>
      </c>
      <c r="B17" s="36" t="s">
        <v>25</v>
      </c>
      <c r="C17" s="72">
        <f>GERST!C17/'[1]GER ST _RT'!C18</f>
        <v>1.0069763604867739</v>
      </c>
      <c r="D17" s="72">
        <f>GERST!D17/'[1]GER ST _RT'!D18</f>
        <v>1.0150511864680272</v>
      </c>
      <c r="E17" s="72">
        <f>GERST!E17/'[1]GER ST _RT'!E18</f>
        <v>1.0109169693164479</v>
      </c>
      <c r="F17" s="72">
        <f>GERST!F17/'[1]GER ST _RT'!F18</f>
        <v>1.0333178948668</v>
      </c>
      <c r="G17" s="72">
        <f>GERST!G17/'[1]GER ST _RT'!G18</f>
        <v>1.0351276647285408</v>
      </c>
      <c r="H17" s="72">
        <f>GERST!H17/'[1]GER ST _RT'!H18</f>
        <v>1.0341523271280533</v>
      </c>
      <c r="I17" s="72">
        <f>GERST!I17/'[1]GER ST _RT'!I18</f>
        <v>1.0160179527494457</v>
      </c>
      <c r="J17" s="72">
        <f>GERST!J17/'[1]GER ST _RT'!J18</f>
        <v>1.0215693516037259</v>
      </c>
      <c r="K17" s="72">
        <f>GERST!K17/'[1]GER ST _RT'!K18</f>
        <v>1.0187131059380077</v>
      </c>
      <c r="L17" s="72">
        <f>GERST!L17/'[1]GER ST _RT'!L18</f>
        <v>1.0210584511747676</v>
      </c>
      <c r="M17" s="72">
        <f>GERST!M17/'[1]GER ST _RT'!M18</f>
        <v>1.0196519724746238</v>
      </c>
      <c r="N17" s="72">
        <f>GERST!N17/'[1]GER ST _RT'!N18</f>
        <v>1.0203831530886345</v>
      </c>
      <c r="O17" s="72">
        <f>GERST!O17/'[1]GER ST _RT'!O18</f>
        <v>1.0168002528708338</v>
      </c>
      <c r="P17" s="72">
        <f>GERST!P17/'[1]GER ST _RT'!P18</f>
        <v>1.0209759301062908</v>
      </c>
      <c r="Q17" s="72">
        <f>GERST!Q17/'[1]GER ST _RT'!Q18</f>
        <v>1.0188127258737525</v>
      </c>
      <c r="R17" s="72">
        <f>GERST!R17/'[1]GER ST _RT'!R18</f>
        <v>1.0073629476787105</v>
      </c>
      <c r="S17" s="72">
        <f>GERST!S17/'[1]GER ST _RT'!S18</f>
        <v>1.0012390618661351</v>
      </c>
      <c r="T17" s="72">
        <f>GERST!T17/'[1]GER ST _RT'!T18</f>
        <v>1.0045570531985553</v>
      </c>
      <c r="U17" s="72">
        <f>GERST!U17/'[1]GER ST _RT'!U18</f>
        <v>1.0165219952819589</v>
      </c>
      <c r="V17" s="72">
        <f>GERST!V17/'[1]GER ST _RT'!V18</f>
        <v>1.0135364406120049</v>
      </c>
      <c r="W17" s="72">
        <f>GERST!W17/'[1]GER ST _RT'!W18</f>
        <v>1.0151237286013357</v>
      </c>
      <c r="X17" s="72">
        <f>GERST!X17/'[1]GER ST _RT'!X18</f>
        <v>1.0162273916377449</v>
      </c>
      <c r="Y17" s="72">
        <f>GERST!Y17/'[1]GER ST _RT'!Y18</f>
        <v>1.0191566355369273</v>
      </c>
      <c r="Z17" s="72">
        <f>GERST!Z17/'[1]GER ST _RT'!Z18</f>
        <v>1.0176269947142145</v>
      </c>
    </row>
    <row r="18" spans="1:26" s="58" customFormat="1" ht="18.75" customHeight="1" x14ac:dyDescent="0.25">
      <c r="A18" s="35">
        <v>13</v>
      </c>
      <c r="B18" s="36" t="s">
        <v>26</v>
      </c>
      <c r="C18" s="72">
        <f>GERST!C18/'[1]GER ST _RT'!C19</f>
        <v>1.0018629721808106</v>
      </c>
      <c r="D18" s="72">
        <f>GERST!D18/'[1]GER ST _RT'!D19</f>
        <v>0.98855840326889943</v>
      </c>
      <c r="E18" s="72">
        <f>GERST!E18/'[1]GER ST _RT'!E19</f>
        <v>0.99545810785922495</v>
      </c>
      <c r="F18" s="72">
        <f>GERST!F18/'[1]GER ST _RT'!F19</f>
        <v>1.0419738320020193</v>
      </c>
      <c r="G18" s="72">
        <f>GERST!G18/'[1]GER ST _RT'!G19</f>
        <v>1.0358877929156323</v>
      </c>
      <c r="H18" s="72">
        <f>GERST!H18/'[1]GER ST _RT'!H19</f>
        <v>1.0390188087443193</v>
      </c>
      <c r="I18" s="72">
        <f>GERST!I18/'[1]GER ST _RT'!I19</f>
        <v>1.0164910189959926</v>
      </c>
      <c r="J18" s="72">
        <f>GERST!J18/'[1]GER ST _RT'!J19</f>
        <v>1.0059878521429724</v>
      </c>
      <c r="K18" s="72">
        <f>GERST!K18/'[1]GER ST _RT'!K19</f>
        <v>1.0114173131347699</v>
      </c>
      <c r="L18" s="72">
        <f>GERST!L18/'[1]GER ST _RT'!L19</f>
        <v>1.1332712569400405</v>
      </c>
      <c r="M18" s="72">
        <f>GERST!M18/'[1]GER ST _RT'!M19</f>
        <v>1.1223862511640508</v>
      </c>
      <c r="N18" s="72">
        <f>GERST!N18/'[1]GER ST _RT'!N19</f>
        <v>1.1278715619297586</v>
      </c>
      <c r="O18" s="72">
        <f>GERST!O18/'[1]GER ST _RT'!O19</f>
        <v>1.031852123522256</v>
      </c>
      <c r="P18" s="72">
        <f>GERST!P18/'[1]GER ST _RT'!P19</f>
        <v>1.0224404597715289</v>
      </c>
      <c r="Q18" s="72">
        <f>GERST!Q18/'[1]GER ST _RT'!Q19</f>
        <v>1.0272800554052761</v>
      </c>
      <c r="R18" s="72">
        <f>GERST!R18/'[1]GER ST _RT'!R19</f>
        <v>0.51619965973150361</v>
      </c>
      <c r="S18" s="72">
        <f>GERST!S18/'[1]GER ST _RT'!S19</f>
        <v>0.45514533313197708</v>
      </c>
      <c r="T18" s="72">
        <f>GERST!T18/'[1]GER ST _RT'!T19</f>
        <v>0.48309458879831774</v>
      </c>
      <c r="U18" s="72">
        <f>GERST!U18/'[1]GER ST _RT'!U19</f>
        <v>0.91511078760983289</v>
      </c>
      <c r="V18" s="72">
        <f>GERST!V18/'[1]GER ST _RT'!V19</f>
        <v>0.8625023950929771</v>
      </c>
      <c r="W18" s="72">
        <f>GERST!W18/'[1]GER ST _RT'!W19</f>
        <v>0.8878603167497765</v>
      </c>
      <c r="X18" s="72">
        <f>GERST!X18/'[1]GER ST _RT'!X19</f>
        <v>0.99854408852280885</v>
      </c>
      <c r="Y18" s="72">
        <f>GERST!Y18/'[1]GER ST _RT'!Y19</f>
        <v>0.97619854396411831</v>
      </c>
      <c r="Z18" s="72">
        <f>GERST!Z18/'[1]GER ST _RT'!Z19</f>
        <v>0.98761040929596189</v>
      </c>
    </row>
    <row r="19" spans="1:26" s="58" customFormat="1" ht="18.75" customHeight="1" x14ac:dyDescent="0.25">
      <c r="A19" s="35">
        <v>14</v>
      </c>
      <c r="B19" s="36" t="s">
        <v>27</v>
      </c>
      <c r="C19" s="72">
        <f>GERST!C19/'[1]GER ST _RT'!C20</f>
        <v>0.95906515706294104</v>
      </c>
      <c r="D19" s="72">
        <f>GERST!D19/'[1]GER ST _RT'!D20</f>
        <v>0.9943037621787354</v>
      </c>
      <c r="E19" s="72">
        <f>GERST!E19/'[1]GER ST _RT'!E20</f>
        <v>0.97614458922166336</v>
      </c>
      <c r="F19" s="72">
        <f>GERST!F19/'[1]GER ST _RT'!F20</f>
        <v>0.92611294538953493</v>
      </c>
      <c r="G19" s="72">
        <f>GERST!G19/'[1]GER ST _RT'!G20</f>
        <v>1.0749544634124786</v>
      </c>
      <c r="H19" s="72">
        <f>GERST!H19/'[1]GER ST _RT'!H20</f>
        <v>0.99572421891316409</v>
      </c>
      <c r="I19" s="72">
        <f>GERST!I19/'[1]GER ST _RT'!I20</f>
        <v>0.95132408474706864</v>
      </c>
      <c r="J19" s="72">
        <f>GERST!J19/'[1]GER ST _RT'!J20</f>
        <v>1.0131687478929063</v>
      </c>
      <c r="K19" s="72">
        <f>GERST!K19/'[1]GER ST _RT'!K20</f>
        <v>0.98110424484191416</v>
      </c>
      <c r="L19" s="72">
        <f>GERST!L19/'[1]GER ST _RT'!L20</f>
        <v>1.0564983774461347</v>
      </c>
      <c r="M19" s="72">
        <f>GERST!M19/'[1]GER ST _RT'!M20</f>
        <v>1.0772281136437147</v>
      </c>
      <c r="N19" s="72">
        <f>GERST!N19/'[1]GER ST _RT'!N20</f>
        <v>1.0629625382137309</v>
      </c>
      <c r="O19" s="72">
        <f>GERST!O19/'[1]GER ST _RT'!O20</f>
        <v>0.96001375682300505</v>
      </c>
      <c r="P19" s="72">
        <f>GERST!P19/'[1]GER ST _RT'!P20</f>
        <v>1.0151773288172932</v>
      </c>
      <c r="Q19" s="72">
        <f>GERST!Q19/'[1]GER ST _RT'!Q20</f>
        <v>0.98616505806772936</v>
      </c>
      <c r="R19" s="72">
        <f>GERST!R19/'[1]GER ST _RT'!R20</f>
        <v>1.1066838715793736</v>
      </c>
      <c r="S19" s="72">
        <f>GERST!S19/'[1]GER ST _RT'!S20</f>
        <v>1.2680364105690058</v>
      </c>
      <c r="T19" s="72">
        <f>GERST!T19/'[1]GER ST _RT'!T20</f>
        <v>1.1641943459173214</v>
      </c>
      <c r="U19" s="72">
        <f>GERST!U19/'[1]GER ST _RT'!U20</f>
        <v>1.072847022914039</v>
      </c>
      <c r="V19" s="72">
        <f>GERST!V19/'[1]GER ST _RT'!V20</f>
        <v>1.1402747815809302</v>
      </c>
      <c r="W19" s="72">
        <f>GERST!W19/'[1]GER ST _RT'!W20</f>
        <v>1.0964353626034289</v>
      </c>
      <c r="X19" s="72">
        <f>GERST!X19/'[1]GER ST _RT'!X20</f>
        <v>0.96560176255012464</v>
      </c>
      <c r="Y19" s="72">
        <f>GERST!Y19/'[1]GER ST _RT'!Y20</f>
        <v>1.0205640098608408</v>
      </c>
      <c r="Z19" s="72">
        <f>GERST!Z19/'[1]GER ST _RT'!Z20</f>
        <v>0.99145509587586345</v>
      </c>
    </row>
    <row r="20" spans="1:26" s="58" customFormat="1" ht="18.75" customHeight="1" x14ac:dyDescent="0.25">
      <c r="A20" s="35">
        <v>15</v>
      </c>
      <c r="B20" s="36" t="s">
        <v>28</v>
      </c>
      <c r="C20" s="72">
        <f>GERST!C20/'[1]GER ST _RT'!C21</f>
        <v>1.0158411878859379</v>
      </c>
      <c r="D20" s="72">
        <f>GERST!D20/'[1]GER ST _RT'!D21</f>
        <v>1.0226842423454716</v>
      </c>
      <c r="E20" s="72">
        <f>GERST!E20/'[1]GER ST _RT'!E21</f>
        <v>1.0191058158617916</v>
      </c>
      <c r="F20" s="72">
        <f>GERST!F20/'[1]GER ST _RT'!F21</f>
        <v>1.0908505690559889</v>
      </c>
      <c r="G20" s="72">
        <f>GERST!G20/'[1]GER ST _RT'!G21</f>
        <v>1.0724408668899161</v>
      </c>
      <c r="H20" s="72">
        <f>GERST!H20/'[1]GER ST _RT'!H21</f>
        <v>1.0822338513671348</v>
      </c>
      <c r="I20" s="72">
        <f>GERST!I20/'[1]GER ST _RT'!I21</f>
        <v>1.0376472819994647</v>
      </c>
      <c r="J20" s="72">
        <f>GERST!J20/'[1]GER ST _RT'!J21</f>
        <v>1.0357943952977016</v>
      </c>
      <c r="K20" s="72">
        <f>GERST!K20/'[1]GER ST _RT'!K21</f>
        <v>1.0367908531522483</v>
      </c>
      <c r="L20" s="72">
        <f>GERST!L20/'[1]GER ST _RT'!L21</f>
        <v>1.00185031859843</v>
      </c>
      <c r="M20" s="72">
        <f>GERST!M20/'[1]GER ST _RT'!M21</f>
        <v>1.0241387521969574</v>
      </c>
      <c r="N20" s="72">
        <f>GERST!N20/'[1]GER ST _RT'!N21</f>
        <v>1.0101704145228241</v>
      </c>
      <c r="O20" s="72">
        <f>GERST!O20/'[1]GER ST _RT'!O21</f>
        <v>1.0340711711310457</v>
      </c>
      <c r="P20" s="72">
        <f>GERST!P20/'[1]GER ST _RT'!P21</f>
        <v>1.034176836002821</v>
      </c>
      <c r="Q20" s="72">
        <f>GERST!Q20/'[1]GER ST _RT'!Q21</f>
        <v>1.0341320676752057</v>
      </c>
      <c r="R20" s="72">
        <f>GERST!R20/'[1]GER ST _RT'!R21</f>
        <v>1.0282450441791862</v>
      </c>
      <c r="S20" s="72">
        <f>GERST!S20/'[1]GER ST _RT'!S21</f>
        <v>1.0113956504687032</v>
      </c>
      <c r="T20" s="72">
        <f>GERST!T20/'[1]GER ST _RT'!T21</f>
        <v>1.0206512795767788</v>
      </c>
      <c r="U20" s="72">
        <f>GERST!U20/'[1]GER ST _RT'!U21</f>
        <v>1.0136826791112832</v>
      </c>
      <c r="V20" s="72">
        <f>GERST!V20/'[1]GER ST _RT'!V21</f>
        <v>1.0179231745101278</v>
      </c>
      <c r="W20" s="72">
        <f>GERST!W20/'[1]GER ST _RT'!W21</f>
        <v>1.0150726520145166</v>
      </c>
      <c r="X20" s="72">
        <f>GERST!X20/'[1]GER ST _RT'!X21</f>
        <v>1.0339957453952211</v>
      </c>
      <c r="Y20" s="72">
        <f>GERST!Y20/'[1]GER ST _RT'!Y21</f>
        <v>1.032565209529511</v>
      </c>
      <c r="Z20" s="72">
        <f>GERST!Z20/'[1]GER ST _RT'!Z21</f>
        <v>1.033334648792545</v>
      </c>
    </row>
    <row r="21" spans="1:26" s="58" customFormat="1" ht="18.75" customHeight="1" x14ac:dyDescent="0.25">
      <c r="A21" s="35">
        <v>16</v>
      </c>
      <c r="B21" s="36" t="s">
        <v>29</v>
      </c>
      <c r="C21" s="72">
        <f>GERST!C21/'[1]GER ST _RT'!C22</f>
        <v>1.0705467429581581</v>
      </c>
      <c r="D21" s="72">
        <f>GERST!D21/'[1]GER ST _RT'!D22</f>
        <v>1.0921110478155858</v>
      </c>
      <c r="E21" s="72">
        <f>GERST!E21/'[1]GER ST _RT'!E22</f>
        <v>1.0801378321279944</v>
      </c>
      <c r="F21" s="72">
        <f>GERST!F21/'[1]GER ST _RT'!F22</f>
        <v>1.0183311385186238</v>
      </c>
      <c r="G21" s="72">
        <f>GERST!G21/'[1]GER ST _RT'!G22</f>
        <v>1.1316848910756858</v>
      </c>
      <c r="H21" s="72">
        <f>GERST!H21/'[1]GER ST _RT'!H22</f>
        <v>1.0691986302432632</v>
      </c>
      <c r="I21" s="72">
        <f>GERST!I21/'[1]GER ST _RT'!I22</f>
        <v>1.0515774902913058</v>
      </c>
      <c r="J21" s="72">
        <f>GERST!J21/'[1]GER ST _RT'!J22</f>
        <v>1.0940433695779188</v>
      </c>
      <c r="K21" s="72">
        <f>GERST!K21/'[1]GER ST _RT'!K22</f>
        <v>1.0705252261006455</v>
      </c>
      <c r="L21" s="72">
        <f>GERST!L21/'[1]GER ST _RT'!L22</f>
        <v>1.1014367896002359</v>
      </c>
      <c r="M21" s="72">
        <f>GERST!M21/'[1]GER ST _RT'!M22</f>
        <v>1.0932066712388506</v>
      </c>
      <c r="N21" s="72">
        <f>GERST!N21/'[1]GER ST _RT'!N22</f>
        <v>1.0966909600985912</v>
      </c>
      <c r="O21" s="72">
        <f>GERST!O21/'[1]GER ST _RT'!O22</f>
        <v>1.0538576503814658</v>
      </c>
      <c r="P21" s="72">
        <f>GERST!P21/'[1]GER ST _RT'!P22</f>
        <v>1.0876219676465899</v>
      </c>
      <c r="Q21" s="72">
        <f>GERST!Q21/'[1]GER ST _RT'!Q22</f>
        <v>1.068712512148857</v>
      </c>
      <c r="R21" s="72">
        <f>GERST!R21/'[1]GER ST _RT'!R22</f>
        <v>1.0715128054164309</v>
      </c>
      <c r="S21" s="72">
        <f>GERST!S21/'[1]GER ST _RT'!S22</f>
        <v>1.1503166096259982</v>
      </c>
      <c r="T21" s="72">
        <f>GERST!T21/'[1]GER ST _RT'!T22</f>
        <v>1.1075811420592991</v>
      </c>
      <c r="U21" s="72">
        <f>GERST!U21/'[1]GER ST _RT'!U22</f>
        <v>1.0950131093571123</v>
      </c>
      <c r="V21" s="72">
        <f>GERST!V21/'[1]GER ST _RT'!V22</f>
        <v>1.1188091717186335</v>
      </c>
      <c r="W21" s="72">
        <f>GERST!W21/'[1]GER ST _RT'!W22</f>
        <v>1.1054175707321829</v>
      </c>
      <c r="X21" s="72">
        <f>GERST!X21/'[1]GER ST _RT'!X22</f>
        <v>1.0512464123235814</v>
      </c>
      <c r="Y21" s="72">
        <f>GERST!Y21/'[1]GER ST _RT'!Y22</f>
        <v>1.0902405819417</v>
      </c>
      <c r="Z21" s="72">
        <f>GERST!Z21/'[1]GER ST _RT'!Z22</f>
        <v>1.0685874081933053</v>
      </c>
    </row>
    <row r="22" spans="1:26" s="58" customFormat="1" ht="18.75" customHeight="1" x14ac:dyDescent="0.25">
      <c r="A22" s="35">
        <v>17</v>
      </c>
      <c r="B22" s="36" t="s">
        <v>30</v>
      </c>
      <c r="C22" s="72">
        <f>GERST!C22/'[1]GER ST _RT'!C23</f>
        <v>1.0740390577101511</v>
      </c>
      <c r="D22" s="72">
        <f>GERST!D22/'[1]GER ST _RT'!D23</f>
        <v>1.0550323569659108</v>
      </c>
      <c r="E22" s="72">
        <f>GERST!E22/'[1]GER ST _RT'!E23</f>
        <v>1.0644621209973739</v>
      </c>
      <c r="F22" s="72">
        <f>GERST!F22/'[1]GER ST _RT'!F23</f>
        <v>1.0237181520684286</v>
      </c>
      <c r="G22" s="72">
        <f>GERST!G22/'[1]GER ST _RT'!G23</f>
        <v>1.0090852490885385</v>
      </c>
      <c r="H22" s="72">
        <f>GERST!H22/'[1]GER ST _RT'!H23</f>
        <v>1.0160519855783596</v>
      </c>
      <c r="I22" s="72">
        <f>GERST!I22/'[1]GER ST _RT'!I23</f>
        <v>1.0561573690951467</v>
      </c>
      <c r="J22" s="72">
        <f>GERST!J22/'[1]GER ST _RT'!J23</f>
        <v>1.037558639641309</v>
      </c>
      <c r="K22" s="72">
        <f>GERST!K22/'[1]GER ST _RT'!K23</f>
        <v>1.0466776951878654</v>
      </c>
      <c r="L22" s="72">
        <f>GERST!L22/'[1]GER ST _RT'!L23</f>
        <v>1.0138566894727967</v>
      </c>
      <c r="M22" s="72">
        <f>GERST!M22/'[1]GER ST _RT'!M23</f>
        <v>0.96635335643433395</v>
      </c>
      <c r="N22" s="72">
        <f>GERST!N22/'[1]GER ST _RT'!N23</f>
        <v>0.98844871725499495</v>
      </c>
      <c r="O22" s="72">
        <f>GERST!O22/'[1]GER ST _RT'!O23</f>
        <v>1.0498146207646037</v>
      </c>
      <c r="P22" s="72">
        <f>GERST!P22/'[1]GER ST _RT'!P23</f>
        <v>1.0283657159038531</v>
      </c>
      <c r="Q22" s="72">
        <f>GERST!Q22/'[1]GER ST _RT'!Q23</f>
        <v>1.0388389838768137</v>
      </c>
      <c r="R22" s="72">
        <f>GERST!R22/'[1]GER ST _RT'!R23</f>
        <v>1.3824388867178696</v>
      </c>
      <c r="S22" s="72">
        <f>GERST!S22/'[1]GER ST _RT'!S23</f>
        <v>1.137560900048679</v>
      </c>
      <c r="T22" s="72">
        <f>GERST!T22/'[1]GER ST _RT'!T23</f>
        <v>1.235818390488574</v>
      </c>
      <c r="U22" s="72">
        <f>GERST!U22/'[1]GER ST _RT'!U23</f>
        <v>1.0660777952652332</v>
      </c>
      <c r="V22" s="72">
        <f>GERST!V22/'[1]GER ST _RT'!V23</f>
        <v>0.99689879537981696</v>
      </c>
      <c r="W22" s="72">
        <f>GERST!W22/'[1]GER ST _RT'!W23</f>
        <v>1.0283438631844204</v>
      </c>
      <c r="X22" s="72">
        <f>GERST!X22/'[1]GER ST _RT'!X23</f>
        <v>1.0506886755000771</v>
      </c>
      <c r="Y22" s="72">
        <f>GERST!Y22/'[1]GER ST _RT'!Y23</f>
        <v>1.0272417514498617</v>
      </c>
      <c r="Z22" s="72">
        <f>GERST!Z22/'[1]GER ST _RT'!Z23</f>
        <v>1.0386594465410348</v>
      </c>
    </row>
    <row r="23" spans="1:26" s="58" customFormat="1" ht="18.75" customHeight="1" x14ac:dyDescent="0.25">
      <c r="A23" s="35">
        <v>18</v>
      </c>
      <c r="B23" s="36" t="s">
        <v>31</v>
      </c>
      <c r="C23" s="72">
        <f>GERST!C23/'[1]GER ST _RT'!C24</f>
        <v>1.1055912633311604</v>
      </c>
      <c r="D23" s="72">
        <f>GERST!D23/'[1]GER ST _RT'!D24</f>
        <v>1.113609140859849</v>
      </c>
      <c r="E23" s="72">
        <f>GERST!E23/'[1]GER ST _RT'!E24</f>
        <v>1.109376516082724</v>
      </c>
      <c r="F23" s="72">
        <f>GERST!F23/'[1]GER ST _RT'!F24</f>
        <v>1.0764774776681798</v>
      </c>
      <c r="G23" s="72">
        <f>GERST!G23/'[1]GER ST _RT'!G24</f>
        <v>1.0699632892218141</v>
      </c>
      <c r="H23" s="72">
        <f>GERST!H23/'[1]GER ST _RT'!H24</f>
        <v>1.0732555350918258</v>
      </c>
      <c r="I23" s="72">
        <f>GERST!I23/'[1]GER ST _RT'!I24</f>
        <v>1.0916714410148125</v>
      </c>
      <c r="J23" s="72">
        <f>GERST!J23/'[1]GER ST _RT'!J24</f>
        <v>1.094698508319506</v>
      </c>
      <c r="K23" s="72">
        <f>GERST!K23/'[1]GER ST _RT'!K24</f>
        <v>1.0930584228106468</v>
      </c>
      <c r="L23" s="72">
        <f>GERST!L23/'[1]GER ST _RT'!L24</f>
        <v>1.0328837894549827</v>
      </c>
      <c r="M23" s="72">
        <f>GERST!M23/'[1]GER ST _RT'!M24</f>
        <v>1.0440110565778069</v>
      </c>
      <c r="N23" s="72">
        <f>GERST!N23/'[1]GER ST _RT'!N24</f>
        <v>1.0385144363288987</v>
      </c>
      <c r="O23" s="72">
        <f>GERST!O23/'[1]GER ST _RT'!O24</f>
        <v>1.0818693913210879</v>
      </c>
      <c r="P23" s="72">
        <f>GERST!P23/'[1]GER ST _RT'!P24</f>
        <v>1.0854732633918758</v>
      </c>
      <c r="Q23" s="72">
        <f>GERST!Q23/'[1]GER ST _RT'!Q24</f>
        <v>1.0835498810030475</v>
      </c>
      <c r="R23" s="72">
        <f>GERST!R23/'[1]GER ST _RT'!R24</f>
        <v>1.0759294599735936</v>
      </c>
      <c r="S23" s="72">
        <f>GERST!S23/'[1]GER ST _RT'!S24</f>
        <v>1.0944915234015633</v>
      </c>
      <c r="T23" s="72">
        <f>GERST!T23/'[1]GER ST _RT'!T24</f>
        <v>1.0850524073179384</v>
      </c>
      <c r="U23" s="72">
        <f>GERST!U23/'[1]GER ST _RT'!U24</f>
        <v>1.0483665972554357</v>
      </c>
      <c r="V23" s="72">
        <f>GERST!V23/'[1]GER ST _RT'!V24</f>
        <v>1.0620940971142021</v>
      </c>
      <c r="W23" s="72">
        <f>GERST!W23/'[1]GER ST _RT'!W24</f>
        <v>1.0552165887868312</v>
      </c>
      <c r="X23" s="72">
        <f>GERST!X23/'[1]GER ST _RT'!X24</f>
        <v>1.0789644388903885</v>
      </c>
      <c r="Y23" s="72">
        <f>GERST!Y23/'[1]GER ST _RT'!Y24</f>
        <v>1.0836134785133649</v>
      </c>
      <c r="Z23" s="72">
        <f>GERST!Z23/'[1]GER ST _RT'!Z24</f>
        <v>1.0811482638189127</v>
      </c>
    </row>
    <row r="24" spans="1:26" s="58" customFormat="1" ht="18.75" customHeight="1" x14ac:dyDescent="0.25">
      <c r="A24" s="35">
        <v>19</v>
      </c>
      <c r="B24" s="36" t="s">
        <v>55</v>
      </c>
      <c r="C24" s="72">
        <f>GERST!C24/'[1]GER ST _RT'!C25</f>
        <v>1.0411643016255745</v>
      </c>
      <c r="D24" s="72">
        <f>GERST!D24/'[1]GER ST _RT'!D25</f>
        <v>1.0393008302862581</v>
      </c>
      <c r="E24" s="72">
        <f>GERST!E24/'[1]GER ST _RT'!E25</f>
        <v>1.0402591591946349</v>
      </c>
      <c r="F24" s="72">
        <f>GERST!F24/'[1]GER ST _RT'!F25</f>
        <v>1.0043087824308885</v>
      </c>
      <c r="G24" s="72">
        <f>GERST!G24/'[1]GER ST _RT'!G25</f>
        <v>0.99963948410901504</v>
      </c>
      <c r="H24" s="72">
        <f>GERST!H24/'[1]GER ST _RT'!H25</f>
        <v>1.0020421446913277</v>
      </c>
      <c r="I24" s="72">
        <f>GERST!I24/'[1]GER ST _RT'!I25</f>
        <v>1.0258703805503504</v>
      </c>
      <c r="J24" s="72">
        <f>GERST!J24/'[1]GER ST _RT'!J25</f>
        <v>1.0228539407054034</v>
      </c>
      <c r="K24" s="72">
        <f>GERST!K24/'[1]GER ST _RT'!K25</f>
        <v>1.0244055766131035</v>
      </c>
      <c r="L24" s="72">
        <f>GERST!L24/'[1]GER ST _RT'!L25</f>
        <v>1.0024503217699769</v>
      </c>
      <c r="M24" s="72">
        <f>GERST!M24/'[1]GER ST _RT'!M25</f>
        <v>0.9976052313404532</v>
      </c>
      <c r="N24" s="72">
        <f>GERST!N24/'[1]GER ST _RT'!N25</f>
        <v>1.0001161380422432</v>
      </c>
      <c r="O24" s="72">
        <f>GERST!O24/'[1]GER ST _RT'!O25</f>
        <v>1.0202379739395619</v>
      </c>
      <c r="P24" s="72">
        <f>GERST!P24/'[1]GER ST _RT'!P25</f>
        <v>1.0168524605600084</v>
      </c>
      <c r="Q24" s="72">
        <f>GERST!Q24/'[1]GER ST _RT'!Q25</f>
        <v>1.0185970576362109</v>
      </c>
      <c r="R24" s="72">
        <f>GERST!R24/'[1]GER ST _RT'!R25</f>
        <v>1.0016373829434964</v>
      </c>
      <c r="S24" s="72">
        <f>GERST!S24/'[1]GER ST _RT'!S25</f>
        <v>0.99861278878167148</v>
      </c>
      <c r="T24" s="72">
        <f>GERST!T24/'[1]GER ST _RT'!T25</f>
        <v>1.0001710603565541</v>
      </c>
      <c r="U24" s="72">
        <f>GERST!U24/'[1]GER ST _RT'!U25</f>
        <v>1.0020361969983391</v>
      </c>
      <c r="V24" s="72">
        <f>GERST!V24/'[1]GER ST _RT'!V25</f>
        <v>0.99812156014007936</v>
      </c>
      <c r="W24" s="72">
        <f>GERST!W24/'[1]GER ST _RT'!W25</f>
        <v>1.0001441970677871</v>
      </c>
      <c r="X24" s="72">
        <f>GERST!X24/'[1]GER ST _RT'!X25</f>
        <v>1.0165210976270223</v>
      </c>
      <c r="Y24" s="72">
        <f>GERST!Y24/'[1]GER ST _RT'!Y25</f>
        <v>1.0132063949381291</v>
      </c>
      <c r="Z24" s="72">
        <f>GERST!Z24/'[1]GER ST _RT'!Z25</f>
        <v>1.0149144280588589</v>
      </c>
    </row>
    <row r="25" spans="1:26" s="58" customFormat="1" ht="18.75" customHeight="1" x14ac:dyDescent="0.25">
      <c r="A25" s="35">
        <v>20</v>
      </c>
      <c r="B25" s="36" t="s">
        <v>32</v>
      </c>
      <c r="C25" s="72">
        <f>GERST!C25/'[1]GER ST _RT'!C26</f>
        <v>1.0179674792086968</v>
      </c>
      <c r="D25" s="72">
        <f>GERST!D25/'[1]GER ST _RT'!D26</f>
        <v>1.0200039948137438</v>
      </c>
      <c r="E25" s="72">
        <f>GERST!E25/'[1]GER ST _RT'!E26</f>
        <v>1.0189241811103655</v>
      </c>
      <c r="F25" s="72">
        <f>GERST!F25/'[1]GER ST _RT'!F26</f>
        <v>0.99186478980512416</v>
      </c>
      <c r="G25" s="72">
        <f>GERST!G25/'[1]GER ST _RT'!G26</f>
        <v>1.0383471857492728</v>
      </c>
      <c r="H25" s="72">
        <f>GERST!H25/'[1]GER ST _RT'!H26</f>
        <v>1.0131343326115503</v>
      </c>
      <c r="I25" s="72">
        <f>GERST!I25/'[1]GER ST _RT'!I26</f>
        <v>1.0114135894502703</v>
      </c>
      <c r="J25" s="72">
        <f>GERST!J25/'[1]GER ST _RT'!J26</f>
        <v>1.02320604979017</v>
      </c>
      <c r="K25" s="72">
        <f>GERST!K25/'[1]GER ST _RT'!K26</f>
        <v>1.0170864654820273</v>
      </c>
      <c r="L25" s="72">
        <f>GERST!L25/'[1]GER ST _RT'!L26</f>
        <v>1.0851663139808061</v>
      </c>
      <c r="M25" s="72">
        <f>GERST!M25/'[1]GER ST _RT'!M26</f>
        <v>1.1746783158033107</v>
      </c>
      <c r="N25" s="72">
        <f>GERST!N25/'[1]GER ST _RT'!N26</f>
        <v>1.1249011792034624</v>
      </c>
      <c r="O25" s="72">
        <f>GERST!O25/'[1]GER ST _RT'!O26</f>
        <v>1.0160406445867629</v>
      </c>
      <c r="P25" s="72">
        <f>GERST!P25/'[1]GER ST _RT'!P26</f>
        <v>1.0319802291201592</v>
      </c>
      <c r="Q25" s="72">
        <f>GERST!Q25/'[1]GER ST _RT'!Q26</f>
        <v>1.0236724591670305</v>
      </c>
      <c r="R25" s="72">
        <f>GERST!R25/'[1]GER ST _RT'!R26</f>
        <v>1.0525405067479769</v>
      </c>
      <c r="S25" s="72">
        <f>GERST!S25/'[1]GER ST _RT'!S26</f>
        <v>1.0543465757255119</v>
      </c>
      <c r="T25" s="72">
        <f>GERST!T25/'[1]GER ST _RT'!T26</f>
        <v>1.0534251619981727</v>
      </c>
      <c r="U25" s="72">
        <f>GERST!U25/'[1]GER ST _RT'!U26</f>
        <v>1.074724472970384</v>
      </c>
      <c r="V25" s="72">
        <f>GERST!V25/'[1]GER ST _RT'!V26</f>
        <v>1.1421130824446701</v>
      </c>
      <c r="W25" s="72">
        <f>GERST!W25/'[1]GER ST _RT'!W26</f>
        <v>1.1039496686244448</v>
      </c>
      <c r="X25" s="72">
        <f>GERST!X25/'[1]GER ST _RT'!X26</f>
        <v>1.0158118239061107</v>
      </c>
      <c r="Y25" s="72">
        <f>GERST!Y25/'[1]GER ST _RT'!Y26</f>
        <v>1.0307856204000214</v>
      </c>
      <c r="Z25" s="72">
        <f>GERST!Z25/'[1]GER ST _RT'!Z26</f>
        <v>1.0229623244310875</v>
      </c>
    </row>
    <row r="26" spans="1:26" s="58" customFormat="1" ht="18.75" customHeight="1" x14ac:dyDescent="0.25">
      <c r="A26" s="35">
        <v>21</v>
      </c>
      <c r="B26" s="36" t="s">
        <v>87</v>
      </c>
      <c r="C26" s="72" t="e">
        <f>GERST!C26/'[1]GER ST _RT'!C27</f>
        <v>#VALUE!</v>
      </c>
      <c r="D26" s="72" t="e">
        <f>GERST!D26/'[1]GER ST _RT'!D27</f>
        <v>#VALUE!</v>
      </c>
      <c r="E26" s="72" t="e">
        <f>GERST!E26/'[1]GER ST _RT'!E27</f>
        <v>#VALUE!</v>
      </c>
      <c r="F26" s="72" t="e">
        <f>GERST!F26/'[1]GER ST _RT'!F27</f>
        <v>#VALUE!</v>
      </c>
      <c r="G26" s="72" t="e">
        <f>GERST!G26/'[1]GER ST _RT'!G27</f>
        <v>#VALUE!</v>
      </c>
      <c r="H26" s="72" t="e">
        <f>GERST!H26/'[1]GER ST _RT'!H27</f>
        <v>#VALUE!</v>
      </c>
      <c r="I26" s="72" t="e">
        <f>GERST!I26/'[1]GER ST _RT'!I27</f>
        <v>#VALUE!</v>
      </c>
      <c r="J26" s="72" t="e">
        <f>GERST!J26/'[1]GER ST _RT'!J27</f>
        <v>#VALUE!</v>
      </c>
      <c r="K26" s="72" t="e">
        <f>GERST!K26/'[1]GER ST _RT'!K27</f>
        <v>#VALUE!</v>
      </c>
      <c r="L26" s="72" t="e">
        <f>GERST!L26/'[1]GER ST _RT'!L27</f>
        <v>#VALUE!</v>
      </c>
      <c r="M26" s="72" t="e">
        <f>GERST!M26/'[1]GER ST _RT'!M27</f>
        <v>#VALUE!</v>
      </c>
      <c r="N26" s="72" t="e">
        <f>GERST!N26/'[1]GER ST _RT'!N27</f>
        <v>#VALUE!</v>
      </c>
      <c r="O26" s="72" t="e">
        <f>GERST!O26/'[1]GER ST _RT'!O27</f>
        <v>#VALUE!</v>
      </c>
      <c r="P26" s="72" t="e">
        <f>GERST!P26/'[1]GER ST _RT'!P27</f>
        <v>#VALUE!</v>
      </c>
      <c r="Q26" s="72" t="e">
        <f>GERST!Q26/'[1]GER ST _RT'!Q27</f>
        <v>#VALUE!</v>
      </c>
      <c r="R26" s="72" t="e">
        <f>GERST!R26/'[1]GER ST _RT'!R27</f>
        <v>#VALUE!</v>
      </c>
      <c r="S26" s="72" t="e">
        <f>GERST!S26/'[1]GER ST _RT'!S27</f>
        <v>#VALUE!</v>
      </c>
      <c r="T26" s="72" t="e">
        <f>GERST!T26/'[1]GER ST _RT'!T27</f>
        <v>#VALUE!</v>
      </c>
      <c r="U26" s="72" t="e">
        <f>GERST!U26/'[1]GER ST _RT'!U27</f>
        <v>#VALUE!</v>
      </c>
      <c r="V26" s="72" t="e">
        <f>GERST!V26/'[1]GER ST _RT'!V27</f>
        <v>#VALUE!</v>
      </c>
      <c r="W26" s="72" t="e">
        <f>GERST!W26/'[1]GER ST _RT'!W27</f>
        <v>#VALUE!</v>
      </c>
      <c r="X26" s="72" t="e">
        <f>GERST!X26/'[1]GER ST _RT'!X27</f>
        <v>#VALUE!</v>
      </c>
      <c r="Y26" s="72" t="e">
        <f>GERST!Y26/'[1]GER ST _RT'!Y27</f>
        <v>#VALUE!</v>
      </c>
      <c r="Z26" s="72" t="e">
        <f>GERST!Z26/'[1]GER ST _RT'!Z27</f>
        <v>#VALUE!</v>
      </c>
    </row>
    <row r="27" spans="1:26" s="58" customFormat="1" ht="18.75" customHeight="1" x14ac:dyDescent="0.25">
      <c r="A27" s="35">
        <v>22</v>
      </c>
      <c r="B27" s="36" t="s">
        <v>33</v>
      </c>
      <c r="C27" s="72">
        <f>GERST!C27/'[1]GER ST _RT'!C28</f>
        <v>1.0244785547271134</v>
      </c>
      <c r="D27" s="72">
        <f>GERST!D27/'[1]GER ST _RT'!D28</f>
        <v>1.0350151122289892</v>
      </c>
      <c r="E27" s="72">
        <f>GERST!E27/'[1]GER ST _RT'!E28</f>
        <v>1.0294475515024466</v>
      </c>
      <c r="F27" s="72">
        <f>GERST!F27/'[1]GER ST _RT'!F28</f>
        <v>0.92670442245256401</v>
      </c>
      <c r="G27" s="72">
        <f>GERST!G27/'[1]GER ST _RT'!G28</f>
        <v>0.98675841603125969</v>
      </c>
      <c r="H27" s="72">
        <f>GERST!H27/'[1]GER ST _RT'!H28</f>
        <v>0.95038551662062876</v>
      </c>
      <c r="I27" s="72">
        <f>GERST!I27/'[1]GER ST _RT'!I28</f>
        <v>0.9958436202962061</v>
      </c>
      <c r="J27" s="72">
        <f>GERST!J27/'[1]GER ST _RT'!J28</f>
        <v>1.0207886782736215</v>
      </c>
      <c r="K27" s="72">
        <f>GERST!K27/'[1]GER ST _RT'!K28</f>
        <v>1.0069995686963185</v>
      </c>
      <c r="L27" s="72">
        <f>GERST!L27/'[1]GER ST _RT'!L28</f>
        <v>0.86842016292029445</v>
      </c>
      <c r="M27" s="72">
        <f>GERST!M27/'[1]GER ST _RT'!M28</f>
        <v>0.97818030521299248</v>
      </c>
      <c r="N27" s="72">
        <f>GERST!N27/'[1]GER ST _RT'!N28</f>
        <v>0.90972294136196352</v>
      </c>
      <c r="O27" s="72">
        <f>GERST!O27/'[1]GER ST _RT'!O28</f>
        <v>0.98049066206844449</v>
      </c>
      <c r="P27" s="72">
        <f>GERST!P27/'[1]GER ST _RT'!P28</f>
        <v>1.0148021738755302</v>
      </c>
      <c r="Q27" s="72">
        <f>GERST!Q27/'[1]GER ST _RT'!Q28</f>
        <v>0.99553492109468966</v>
      </c>
      <c r="R27" s="72">
        <f>GERST!R27/'[1]GER ST _RT'!R28</f>
        <v>0.69752706697224121</v>
      </c>
      <c r="S27" s="72">
        <f>GERST!S27/'[1]GER ST _RT'!S28</f>
        <v>0.83896838668575657</v>
      </c>
      <c r="T27" s="72">
        <f>GERST!T27/'[1]GER ST _RT'!T28</f>
        <v>0.74562040193228174</v>
      </c>
      <c r="U27" s="72">
        <f>GERST!U27/'[1]GER ST _RT'!U28</f>
        <v>0.80620471035338614</v>
      </c>
      <c r="V27" s="72">
        <f>GERST!V27/'[1]GER ST _RT'!V28</f>
        <v>0.93243443636347356</v>
      </c>
      <c r="W27" s="72">
        <f>GERST!W27/'[1]GER ST _RT'!W28</f>
        <v>0.8521368165024833</v>
      </c>
      <c r="X27" s="72">
        <f>GERST!X27/'[1]GER ST _RT'!X28</f>
        <v>0.9621697006333495</v>
      </c>
      <c r="Y27" s="72">
        <f>GERST!Y27/'[1]GER ST _RT'!Y28</f>
        <v>1.0051062190366726</v>
      </c>
      <c r="Z27" s="72">
        <f>GERST!Z27/'[1]GER ST _RT'!Z28</f>
        <v>0.98074529994096959</v>
      </c>
    </row>
    <row r="28" spans="1:26" s="58" customFormat="1" ht="18.75" customHeight="1" x14ac:dyDescent="0.25">
      <c r="A28" s="35">
        <v>23</v>
      </c>
      <c r="B28" s="36" t="s">
        <v>34</v>
      </c>
      <c r="C28" s="72">
        <f>GERST!C28/'[1]GER ST _RT'!C29</f>
        <v>1.0482043918036221</v>
      </c>
      <c r="D28" s="72">
        <f>GERST!D28/'[1]GER ST _RT'!D29</f>
        <v>1.0395963343703267</v>
      </c>
      <c r="E28" s="72">
        <f>GERST!E28/'[1]GER ST _RT'!E29</f>
        <v>1.0438538965919089</v>
      </c>
      <c r="F28" s="72">
        <f>GERST!F28/'[1]GER ST _RT'!F29</f>
        <v>1.0156163623974772</v>
      </c>
      <c r="G28" s="72">
        <f>GERST!G28/'[1]GER ST _RT'!G29</f>
        <v>0.99982141813063286</v>
      </c>
      <c r="H28" s="72">
        <f>GERST!H28/'[1]GER ST _RT'!H29</f>
        <v>1.0070382042993971</v>
      </c>
      <c r="I28" s="72">
        <f>GERST!I28/'[1]GER ST _RT'!I29</f>
        <v>1.0323630983668761</v>
      </c>
      <c r="J28" s="72">
        <f>GERST!J28/'[1]GER ST _RT'!J29</f>
        <v>1.0215885555874695</v>
      </c>
      <c r="K28" s="72">
        <f>GERST!K28/'[1]GER ST _RT'!K29</f>
        <v>1.0267977396354908</v>
      </c>
      <c r="L28" s="72">
        <f>GERST!L28/'[1]GER ST _RT'!L29</f>
        <v>1.022507696248506</v>
      </c>
      <c r="M28" s="72">
        <f>GERST!M28/'[1]GER ST _RT'!M29</f>
        <v>0.99766017964866416</v>
      </c>
      <c r="N28" s="72">
        <f>GERST!N28/'[1]GER ST _RT'!N29</f>
        <v>1.0087680797364267</v>
      </c>
      <c r="O28" s="72">
        <f>GERST!O28/'[1]GER ST _RT'!O29</f>
        <v>1.0286618499926625</v>
      </c>
      <c r="P28" s="72">
        <f>GERST!P28/'[1]GER ST _RT'!P29</f>
        <v>1.0162066552567108</v>
      </c>
      <c r="Q28" s="72">
        <f>GERST!Q28/'[1]GER ST _RT'!Q29</f>
        <v>1.0221870451348396</v>
      </c>
      <c r="R28" s="72">
        <f>GERST!R28/'[1]GER ST _RT'!R29</f>
        <v>1.0307497303344266</v>
      </c>
      <c r="S28" s="72">
        <f>GERST!S28/'[1]GER ST _RT'!S29</f>
        <v>0.99890930188942895</v>
      </c>
      <c r="T28" s="72">
        <f>GERST!T28/'[1]GER ST _RT'!T29</f>
        <v>1.0133544675882236</v>
      </c>
      <c r="U28" s="72">
        <f>GERST!U28/'[1]GER ST _RT'!U29</f>
        <v>1.025755033750297</v>
      </c>
      <c r="V28" s="72">
        <f>GERST!V28/'[1]GER ST _RT'!V29</f>
        <v>0.99831309372448618</v>
      </c>
      <c r="W28" s="72">
        <f>GERST!W28/'[1]GER ST _RT'!W29</f>
        <v>1.0106192916171655</v>
      </c>
      <c r="X28" s="72">
        <f>GERST!X28/'[1]GER ST _RT'!X29</f>
        <v>1.0264164141390322</v>
      </c>
      <c r="Y28" s="72">
        <f>GERST!Y28/'[1]GER ST _RT'!Y29</f>
        <v>1.0127881644610084</v>
      </c>
      <c r="Z28" s="72">
        <f>GERST!Z28/'[1]GER ST _RT'!Z29</f>
        <v>1.0193026490647441</v>
      </c>
    </row>
    <row r="29" spans="1:26" s="58" customFormat="1" ht="18.75" customHeight="1" x14ac:dyDescent="0.25">
      <c r="A29" s="35">
        <v>24</v>
      </c>
      <c r="B29" s="36" t="s">
        <v>35</v>
      </c>
      <c r="C29" s="72">
        <f>GERST!C29/'[1]GER ST _RT'!C30</f>
        <v>1.0441753909165861</v>
      </c>
      <c r="D29" s="72">
        <f>GERST!D29/'[1]GER ST _RT'!D30</f>
        <v>1.0575826143203721</v>
      </c>
      <c r="E29" s="72">
        <f>GERST!E29/'[1]GER ST _RT'!E30</f>
        <v>1.0505518813407089</v>
      </c>
      <c r="F29" s="72">
        <f>GERST!F29/'[1]GER ST _RT'!F30</f>
        <v>1.2312818801177048</v>
      </c>
      <c r="G29" s="72">
        <f>GERST!G29/'[1]GER ST _RT'!G30</f>
        <v>1.3647270023524629</v>
      </c>
      <c r="H29" s="72">
        <f>GERST!H29/'[1]GER ST _RT'!H30</f>
        <v>1.2920676591443472</v>
      </c>
      <c r="I29" s="72">
        <f>GERST!I29/'[1]GER ST _RT'!I30</f>
        <v>1.0980589562339131</v>
      </c>
      <c r="J29" s="72">
        <f>GERST!J29/'[1]GER ST _RT'!J30</f>
        <v>1.1408072791410253</v>
      </c>
      <c r="K29" s="72">
        <f>GERST!K29/'[1]GER ST _RT'!K30</f>
        <v>1.1181632854321448</v>
      </c>
      <c r="L29" s="72">
        <f>GERST!L29/'[1]GER ST _RT'!L30</f>
        <v>0.80559270152525442</v>
      </c>
      <c r="M29" s="72">
        <f>GERST!M29/'[1]GER ST _RT'!M30</f>
        <v>0.63164020973996104</v>
      </c>
      <c r="N29" s="72">
        <f>GERST!N29/'[1]GER ST _RT'!N30</f>
        <v>0.71257696653616864</v>
      </c>
      <c r="O29" s="72">
        <f>GERST!O29/'[1]GER ST _RT'!O30</f>
        <v>1.057903603523584</v>
      </c>
      <c r="P29" s="72">
        <f>GERST!P29/'[1]GER ST _RT'!P30</f>
        <v>1.0527898452744922</v>
      </c>
      <c r="Q29" s="72">
        <f>GERST!Q29/'[1]GER ST _RT'!Q30</f>
        <v>1.0554361388493163</v>
      </c>
      <c r="R29" s="72">
        <f>GERST!R29/'[1]GER ST _RT'!R30</f>
        <v>0.99675040113062585</v>
      </c>
      <c r="S29" s="72">
        <f>GERST!S29/'[1]GER ST _RT'!S30</f>
        <v>1.1929132825856561</v>
      </c>
      <c r="T29" s="72">
        <f>GERST!T29/'[1]GER ST _RT'!T30</f>
        <v>1.0873614130422085</v>
      </c>
      <c r="U29" s="72">
        <f>GERST!U29/'[1]GER ST _RT'!U30</f>
        <v>0.85921670839096531</v>
      </c>
      <c r="V29" s="72">
        <f>GERST!V29/'[1]GER ST _RT'!V30</f>
        <v>0.75845159685030683</v>
      </c>
      <c r="W29" s="72">
        <f>GERST!W29/'[1]GER ST _RT'!W30</f>
        <v>0.80717628917686668</v>
      </c>
      <c r="X29" s="72">
        <f>GERST!X29/'[1]GER ST _RT'!X30</f>
        <v>1.0554904478382381</v>
      </c>
      <c r="Y29" s="72">
        <f>GERST!Y29/'[1]GER ST _RT'!Y30</f>
        <v>1.0601446918995394</v>
      </c>
      <c r="Z29" s="72">
        <f>GERST!Z29/'[1]GER ST _RT'!Z30</f>
        <v>1.0577089844970033</v>
      </c>
    </row>
    <row r="30" spans="1:26" s="58" customFormat="1" ht="18.75" customHeight="1" x14ac:dyDescent="0.25">
      <c r="A30" s="35">
        <v>25</v>
      </c>
      <c r="B30" s="36" t="s">
        <v>36</v>
      </c>
      <c r="C30" s="72">
        <f>GERST!C30/'[1]GER ST _RT'!C31</f>
        <v>0.90135100325492823</v>
      </c>
      <c r="D30" s="72">
        <f>GERST!D30/'[1]GER ST _RT'!D31</f>
        <v>0.90825689431710976</v>
      </c>
      <c r="E30" s="72">
        <f>GERST!E30/'[1]GER ST _RT'!E31</f>
        <v>0.90468354339923662</v>
      </c>
      <c r="F30" s="72">
        <f>GERST!F30/'[1]GER ST _RT'!F31</f>
        <v>1.0151282240765371</v>
      </c>
      <c r="G30" s="72">
        <f>GERST!G30/'[1]GER ST _RT'!G31</f>
        <v>1.0159310905181322</v>
      </c>
      <c r="H30" s="72">
        <f>GERST!H30/'[1]GER ST _RT'!H31</f>
        <v>1.0154212707632304</v>
      </c>
      <c r="I30" s="72">
        <f>GERST!I30/'[1]GER ST _RT'!I31</f>
        <v>0.9300038977423607</v>
      </c>
      <c r="J30" s="72">
        <f>GERST!J30/'[1]GER ST _RT'!J31</f>
        <v>0.93331235531282608</v>
      </c>
      <c r="K30" s="72">
        <f>GERST!K30/'[1]GER ST _RT'!K31</f>
        <v>0.93156838277226839</v>
      </c>
      <c r="L30" s="72">
        <f>GERST!L30/'[1]GER ST _RT'!L31</f>
        <v>1.0968083718017181</v>
      </c>
      <c r="M30" s="72">
        <f>GERST!M30/'[1]GER ST _RT'!M31</f>
        <v>1.0915321484862617</v>
      </c>
      <c r="N30" s="72">
        <f>GERST!N30/'[1]GER ST _RT'!N31</f>
        <v>1.0942556215738453</v>
      </c>
      <c r="O30" s="72">
        <f>GERST!O30/'[1]GER ST _RT'!O31</f>
        <v>0.94741481056127697</v>
      </c>
      <c r="P30" s="72">
        <f>GERST!P30/'[1]GER ST _RT'!P31</f>
        <v>0.94864497397040959</v>
      </c>
      <c r="Q30" s="72">
        <f>GERST!Q30/'[1]GER ST _RT'!Q31</f>
        <v>0.94797510902192517</v>
      </c>
      <c r="R30" s="72">
        <f>GERST!R30/'[1]GER ST _RT'!R31</f>
        <v>0.9745227774028733</v>
      </c>
      <c r="S30" s="72">
        <f>GERST!S30/'[1]GER ST _RT'!S31</f>
        <v>0.89109331861363072</v>
      </c>
      <c r="T30" s="72">
        <f>GERST!T30/'[1]GER ST _RT'!T31</f>
        <v>0.93391362850682347</v>
      </c>
      <c r="U30" s="72">
        <f>GERST!U30/'[1]GER ST _RT'!U31</f>
        <v>1.0667298230917672</v>
      </c>
      <c r="V30" s="72">
        <f>GERST!V30/'[1]GER ST _RT'!V31</f>
        <v>1.0246073797537185</v>
      </c>
      <c r="W30" s="72">
        <f>GERST!W30/'[1]GER ST _RT'!W31</f>
        <v>1.0461988883893054</v>
      </c>
      <c r="X30" s="72">
        <f>GERST!X30/'[1]GER ST _RT'!X31</f>
        <v>0.946113290036808</v>
      </c>
      <c r="Y30" s="72">
        <f>GERST!Y30/'[1]GER ST _RT'!Y31</f>
        <v>0.93452939726160356</v>
      </c>
      <c r="Z30" s="72">
        <f>GERST!Z30/'[1]GER ST _RT'!Z31</f>
        <v>0.94042549075167137</v>
      </c>
    </row>
    <row r="31" spans="1:26" s="58" customFormat="1" ht="18.75" customHeight="1" x14ac:dyDescent="0.25">
      <c r="A31" s="35">
        <v>26</v>
      </c>
      <c r="B31" s="36" t="s">
        <v>37</v>
      </c>
      <c r="C31" s="72">
        <f>GERST!C31/'[1]GER ST _RT'!C32</f>
        <v>1.0620870476360185</v>
      </c>
      <c r="D31" s="72">
        <f>GERST!D31/'[1]GER ST _RT'!D32</f>
        <v>1.0466490585020765</v>
      </c>
      <c r="E31" s="72">
        <f>GERST!E31/'[1]GER ST _RT'!E32</f>
        <v>1.054544186352717</v>
      </c>
      <c r="F31" s="72">
        <f>GERST!F31/'[1]GER ST _RT'!F32</f>
        <v>1.0506175346245044</v>
      </c>
      <c r="G31" s="72">
        <f>GERST!G31/'[1]GER ST _RT'!G32</f>
        <v>0.94351676474859802</v>
      </c>
      <c r="H31" s="72">
        <f>GERST!H31/'[1]GER ST _RT'!H32</f>
        <v>0.99961800614273255</v>
      </c>
      <c r="I31" s="72">
        <f>GERST!I31/'[1]GER ST _RT'!I32</f>
        <v>1.0609673297236972</v>
      </c>
      <c r="J31" s="72">
        <f>GERST!J31/'[1]GER ST _RT'!J32</f>
        <v>1.0214298453191535</v>
      </c>
      <c r="K31" s="72">
        <f>GERST!K31/'[1]GER ST _RT'!K32</f>
        <v>1.0418312210364848</v>
      </c>
      <c r="L31" s="72">
        <f>GERST!L31/'[1]GER ST _RT'!L32</f>
        <v>0.8713827906659769</v>
      </c>
      <c r="M31" s="72">
        <f>GERST!M31/'[1]GER ST _RT'!M32</f>
        <v>0.83047464928376635</v>
      </c>
      <c r="N31" s="72">
        <f>GERST!N31/'[1]GER ST _RT'!N32</f>
        <v>0.85417651457545718</v>
      </c>
      <c r="O31" s="72">
        <f>GERST!O31/'[1]GER ST _RT'!O32</f>
        <v>1.0259253566894895</v>
      </c>
      <c r="P31" s="72">
        <f>GERST!P31/'[1]GER ST _RT'!P32</f>
        <v>0.99397875832314164</v>
      </c>
      <c r="Q31" s="72">
        <f>GERST!Q31/'[1]GER ST _RT'!Q32</f>
        <v>1.0108932041042924</v>
      </c>
      <c r="R31" s="72">
        <f>GERST!R31/'[1]GER ST _RT'!R32</f>
        <v>1.2580390027622508</v>
      </c>
      <c r="S31" s="72">
        <f>GERST!S31/'[1]GER ST _RT'!S32</f>
        <v>1.0589475765856518</v>
      </c>
      <c r="T31" s="72">
        <f>GERST!T31/'[1]GER ST _RT'!T32</f>
        <v>1.1714667204628721</v>
      </c>
      <c r="U31" s="72">
        <f>GERST!U31/'[1]GER ST _RT'!U32</f>
        <v>0.98612161687087452</v>
      </c>
      <c r="V31" s="72">
        <f>GERST!V31/'[1]GER ST _RT'!V32</f>
        <v>0.90281694513221744</v>
      </c>
      <c r="W31" s="72">
        <f>GERST!W31/'[1]GER ST _RT'!W32</f>
        <v>0.95098620203957351</v>
      </c>
      <c r="X31" s="72">
        <f>GERST!X31/'[1]GER ST _RT'!X32</f>
        <v>1.0426121931469596</v>
      </c>
      <c r="Y31" s="72">
        <f>GERST!Y31/'[1]GER ST _RT'!Y32</f>
        <v>0.9968679492017738</v>
      </c>
      <c r="Z31" s="72">
        <f>GERST!Z31/'[1]GER ST _RT'!Z32</f>
        <v>1.0211681892679902</v>
      </c>
    </row>
    <row r="32" spans="1:26" s="58" customFormat="1" ht="18.75" customHeight="1" x14ac:dyDescent="0.25">
      <c r="A32" s="35">
        <v>27</v>
      </c>
      <c r="B32" s="36" t="s">
        <v>38</v>
      </c>
      <c r="C32" s="72">
        <f>GERST!C32/'[1]GER ST _RT'!C33</f>
        <v>1.0533947239470975</v>
      </c>
      <c r="D32" s="72">
        <f>GERST!D32/'[1]GER ST _RT'!D33</f>
        <v>1.0235846312960257</v>
      </c>
      <c r="E32" s="72">
        <f>GERST!E32/'[1]GER ST _RT'!E33</f>
        <v>1.0392110233549336</v>
      </c>
      <c r="F32" s="72">
        <f>GERST!F32/'[1]GER ST _RT'!F33</f>
        <v>0.99898290736811546</v>
      </c>
      <c r="G32" s="72">
        <f>GERST!G32/'[1]GER ST _RT'!G33</f>
        <v>1.0120726909475006</v>
      </c>
      <c r="H32" s="72">
        <f>GERST!H32/'[1]GER ST _RT'!H33</f>
        <v>1.0054443154434787</v>
      </c>
      <c r="I32" s="72">
        <f>GERST!I32/'[1]GER ST _RT'!I33</f>
        <v>1.0371183292403248</v>
      </c>
      <c r="J32" s="72">
        <f>GERST!J32/'[1]GER ST _RT'!J33</f>
        <v>1.0201905963640179</v>
      </c>
      <c r="K32" s="72">
        <f>GERST!K32/'[1]GER ST _RT'!K33</f>
        <v>1.0289610165967751</v>
      </c>
      <c r="L32" s="72">
        <f>GERST!L32/'[1]GER ST _RT'!L33</f>
        <v>1.0534575063082088</v>
      </c>
      <c r="M32" s="72">
        <f>GERST!M32/'[1]GER ST _RT'!M33</f>
        <v>1.1267023643582423</v>
      </c>
      <c r="N32" s="72">
        <f>GERST!N32/'[1]GER ST _RT'!N33</f>
        <v>1.0883070665621408</v>
      </c>
      <c r="O32" s="72">
        <f>GERST!O32/'[1]GER ST _RT'!O33</f>
        <v>1.039872965766856</v>
      </c>
      <c r="P32" s="72">
        <f>GERST!P32/'[1]GER ST _RT'!P33</f>
        <v>1.0360701341795702</v>
      </c>
      <c r="Q32" s="72">
        <f>GERST!Q32/'[1]GER ST _RT'!Q33</f>
        <v>1.0380489514448232</v>
      </c>
      <c r="R32" s="72">
        <f>GERST!R32/'[1]GER ST _RT'!R33</f>
        <v>1.0807093021504406</v>
      </c>
      <c r="S32" s="72">
        <f>GERST!S32/'[1]GER ST _RT'!S33</f>
        <v>1.1123379219972924</v>
      </c>
      <c r="T32" s="72">
        <f>GERST!T32/'[1]GER ST _RT'!T33</f>
        <v>1.096020994509777</v>
      </c>
      <c r="U32" s="72">
        <f>GERST!U32/'[1]GER ST _RT'!U33</f>
        <v>1.0641042780064205</v>
      </c>
      <c r="V32" s="72">
        <f>GERST!V32/'[1]GER ST _RT'!V33</f>
        <v>1.1204307650391983</v>
      </c>
      <c r="W32" s="72">
        <f>GERST!W32/'[1]GER ST _RT'!W33</f>
        <v>1.0910944536953968</v>
      </c>
      <c r="X32" s="72">
        <f>GERST!X32/'[1]GER ST _RT'!X33</f>
        <v>1.0437241990336859</v>
      </c>
      <c r="Y32" s="72">
        <f>GERST!Y32/'[1]GER ST _RT'!Y33</f>
        <v>1.0431627528949274</v>
      </c>
      <c r="Z32" s="72">
        <f>GERST!Z32/'[1]GER ST _RT'!Z33</f>
        <v>1.04346197602262</v>
      </c>
    </row>
    <row r="33" spans="1:26" s="58" customFormat="1" ht="18.75" customHeight="1" x14ac:dyDescent="0.25">
      <c r="A33" s="35">
        <v>28</v>
      </c>
      <c r="B33" s="36" t="s">
        <v>39</v>
      </c>
      <c r="C33" s="72">
        <f>GERST!C33/'[1]GER ST _RT'!C34</f>
        <v>0.85132159350271619</v>
      </c>
      <c r="D33" s="72">
        <f>GERST!D33/'[1]GER ST _RT'!D34</f>
        <v>0.8526451408400374</v>
      </c>
      <c r="E33" s="72">
        <f>GERST!E33/'[1]GER ST _RT'!E34</f>
        <v>0.85197251662375095</v>
      </c>
      <c r="F33" s="72">
        <f>GERST!F33/'[1]GER ST _RT'!F34</f>
        <v>1.3599652337871395</v>
      </c>
      <c r="G33" s="72">
        <f>GERST!G33/'[1]GER ST _RT'!G34</f>
        <v>1.4762969701544952</v>
      </c>
      <c r="H33" s="72">
        <f>GERST!H33/'[1]GER ST _RT'!H34</f>
        <v>1.4158426497902896</v>
      </c>
      <c r="I33" s="72">
        <f>GERST!I33/'[1]GER ST _RT'!I34</f>
        <v>0.97760740946467906</v>
      </c>
      <c r="J33" s="72">
        <f>GERST!J33/'[1]GER ST _RT'!J34</f>
        <v>1.0014398028102314</v>
      </c>
      <c r="K33" s="72">
        <f>GERST!K33/'[1]GER ST _RT'!K34</f>
        <v>0.98926464405405856</v>
      </c>
      <c r="L33" s="72">
        <f>GERST!L33/'[1]GER ST _RT'!L34</f>
        <v>1.3239023362391036</v>
      </c>
      <c r="M33" s="72">
        <f>GERST!M33/'[1]GER ST _RT'!M34</f>
        <v>1.4868144465331306</v>
      </c>
      <c r="N33" s="72">
        <f>GERST!N33/'[1]GER ST _RT'!N34</f>
        <v>1.3978883923016874</v>
      </c>
      <c r="O33" s="72">
        <f>GERST!O33/'[1]GER ST _RT'!O34</f>
        <v>1.0078312896917294</v>
      </c>
      <c r="P33" s="72">
        <f>GERST!P33/'[1]GER ST _RT'!P34</f>
        <v>1.0382801633502317</v>
      </c>
      <c r="Q33" s="72">
        <f>GERST!Q33/'[1]GER ST _RT'!Q34</f>
        <v>1.0226426933169357</v>
      </c>
      <c r="R33" s="72">
        <f>GERST!R33/'[1]GER ST _RT'!R34</f>
        <v>1.6607933718191048</v>
      </c>
      <c r="S33" s="72">
        <f>GERST!S33/'[1]GER ST _RT'!S34</f>
        <v>1.8004053442376089</v>
      </c>
      <c r="T33" s="72">
        <f>GERST!T33/'[1]GER ST _RT'!T34</f>
        <v>1.712133515329336</v>
      </c>
      <c r="U33" s="72">
        <f>GERST!U33/'[1]GER ST _RT'!U34</f>
        <v>1.4253942705785445</v>
      </c>
      <c r="V33" s="72">
        <f>GERST!V33/'[1]GER ST _RT'!V34</f>
        <v>1.5610489590151295</v>
      </c>
      <c r="W33" s="72">
        <f>GERST!W33/'[1]GER ST _RT'!W34</f>
        <v>1.4837223252381937</v>
      </c>
      <c r="X33" s="72">
        <f>GERST!X33/'[1]GER ST _RT'!X34</f>
        <v>1.031198635716434</v>
      </c>
      <c r="Y33" s="72">
        <f>GERST!Y33/'[1]GER ST _RT'!Y34</f>
        <v>1.0546166170760616</v>
      </c>
      <c r="Z33" s="72">
        <f>GERST!Z33/'[1]GER ST _RT'!Z34</f>
        <v>1.0425038584987047</v>
      </c>
    </row>
    <row r="34" spans="1:26" s="58" customFormat="1" ht="18.75" customHeight="1" x14ac:dyDescent="0.25">
      <c r="A34" s="35">
        <v>29</v>
      </c>
      <c r="B34" s="36" t="s">
        <v>40</v>
      </c>
      <c r="C34" s="72">
        <f>GERST!C34/'[1]GER ST _RT'!C35</f>
        <v>0.43721311800938106</v>
      </c>
      <c r="D34" s="72">
        <f>GERST!D34/'[1]GER ST _RT'!D35</f>
        <v>0.43624828542796706</v>
      </c>
      <c r="E34" s="72">
        <f>GERST!E34/'[1]GER ST _RT'!E35</f>
        <v>0.43673393056647858</v>
      </c>
      <c r="F34" s="72">
        <f>GERST!F34/'[1]GER ST _RT'!F35</f>
        <v>0.79679633618403811</v>
      </c>
      <c r="G34" s="72">
        <f>GERST!G34/'[1]GER ST _RT'!G35</f>
        <v>0.7477391981993885</v>
      </c>
      <c r="H34" s="72">
        <f>GERST!H34/'[1]GER ST _RT'!H35</f>
        <v>0.77303964359800337</v>
      </c>
      <c r="I34" s="72">
        <f>GERST!I34/'[1]GER ST _RT'!I35</f>
        <v>0.57271893395417972</v>
      </c>
      <c r="J34" s="72">
        <f>GERST!J34/'[1]GER ST _RT'!J35</f>
        <v>0.56199706436819985</v>
      </c>
      <c r="K34" s="72">
        <f>GERST!K34/'[1]GER ST _RT'!K35</f>
        <v>0.56757964841094788</v>
      </c>
      <c r="L34" s="72">
        <f>GERST!L34/'[1]GER ST _RT'!L35</f>
        <v>1.5159040382785625</v>
      </c>
      <c r="M34" s="72">
        <f>GERST!M34/'[1]GER ST _RT'!M35</f>
        <v>1.376778320283417</v>
      </c>
      <c r="N34" s="72">
        <f>GERST!N34/'[1]GER ST _RT'!N35</f>
        <v>1.4451663646028667</v>
      </c>
      <c r="O34" s="72">
        <f>GERST!O34/'[1]GER ST _RT'!O35</f>
        <v>0.72820297379682097</v>
      </c>
      <c r="P34" s="72">
        <f>GERST!P34/'[1]GER ST _RT'!P35</f>
        <v>0.70577368676779095</v>
      </c>
      <c r="Q34" s="72">
        <f>GERST!Q34/'[1]GER ST _RT'!Q35</f>
        <v>0.71735224044741241</v>
      </c>
      <c r="R34" s="72">
        <f>GERST!R34/'[1]GER ST _RT'!R35</f>
        <v>1.179473010377563</v>
      </c>
      <c r="S34" s="72">
        <f>GERST!S34/'[1]GER ST _RT'!S35</f>
        <v>1.0758146010321674</v>
      </c>
      <c r="T34" s="72">
        <f>GERST!T34/'[1]GER ST _RT'!T35</f>
        <v>1.1223989890178214</v>
      </c>
      <c r="U34" s="72">
        <f>GERST!U34/'[1]GER ST _RT'!U35</f>
        <v>1.372447338350441</v>
      </c>
      <c r="V34" s="72">
        <f>GERST!V34/'[1]GER ST _RT'!V35</f>
        <v>1.2356982491107722</v>
      </c>
      <c r="W34" s="72">
        <f>GERST!W34/'[1]GER ST _RT'!W35</f>
        <v>1.3003217340552367</v>
      </c>
      <c r="X34" s="72">
        <f>GERST!X34/'[1]GER ST _RT'!X35</f>
        <v>0.79869373467317839</v>
      </c>
      <c r="Y34" s="72">
        <f>GERST!Y34/'[1]GER ST _RT'!Y35</f>
        <v>0.76969146755583195</v>
      </c>
      <c r="Z34" s="72">
        <f>GERST!Z34/'[1]GER ST _RT'!Z35</f>
        <v>0.78444096780288064</v>
      </c>
    </row>
    <row r="35" spans="1:26" s="58" customFormat="1" ht="18.75" customHeight="1" x14ac:dyDescent="0.25">
      <c r="A35" s="35">
        <v>30</v>
      </c>
      <c r="B35" s="36" t="s">
        <v>41</v>
      </c>
      <c r="C35" s="72" t="e">
        <f>GERST!C35/'[1]GER ST _RT'!C36</f>
        <v>#VALUE!</v>
      </c>
      <c r="D35" s="72" t="e">
        <f>GERST!D35/'[1]GER ST _RT'!D36</f>
        <v>#VALUE!</v>
      </c>
      <c r="E35" s="72" t="e">
        <f>GERST!E35/'[1]GER ST _RT'!E36</f>
        <v>#VALUE!</v>
      </c>
      <c r="F35" s="72" t="e">
        <f>GERST!F35/'[1]GER ST _RT'!F36</f>
        <v>#VALUE!</v>
      </c>
      <c r="G35" s="72" t="e">
        <f>GERST!G35/'[1]GER ST _RT'!G36</f>
        <v>#VALUE!</v>
      </c>
      <c r="H35" s="72" t="e">
        <f>GERST!H35/'[1]GER ST _RT'!H36</f>
        <v>#VALUE!</v>
      </c>
      <c r="I35" s="72" t="e">
        <f>GERST!I35/'[1]GER ST _RT'!I36</f>
        <v>#VALUE!</v>
      </c>
      <c r="J35" s="72" t="e">
        <f>GERST!J35/'[1]GER ST _RT'!J36</f>
        <v>#VALUE!</v>
      </c>
      <c r="K35" s="72" t="e">
        <f>GERST!K35/'[1]GER ST _RT'!K36</f>
        <v>#VALUE!</v>
      </c>
      <c r="L35" s="72" t="e">
        <f>GERST!L35/'[1]GER ST _RT'!L36</f>
        <v>#VALUE!</v>
      </c>
      <c r="M35" s="72" t="e">
        <f>GERST!M35/'[1]GER ST _RT'!M36</f>
        <v>#VALUE!</v>
      </c>
      <c r="N35" s="72" t="e">
        <f>GERST!N35/'[1]GER ST _RT'!N36</f>
        <v>#VALUE!</v>
      </c>
      <c r="O35" s="72" t="e">
        <f>GERST!O35/'[1]GER ST _RT'!O36</f>
        <v>#VALUE!</v>
      </c>
      <c r="P35" s="72" t="e">
        <f>GERST!P35/'[1]GER ST _RT'!P36</f>
        <v>#VALUE!</v>
      </c>
      <c r="Q35" s="72" t="e">
        <f>GERST!Q35/'[1]GER ST _RT'!Q36</f>
        <v>#VALUE!</v>
      </c>
      <c r="R35" s="72" t="e">
        <f>GERST!R35/'[1]GER ST _RT'!R36</f>
        <v>#VALUE!</v>
      </c>
      <c r="S35" s="72" t="e">
        <f>GERST!S35/'[1]GER ST _RT'!S36</f>
        <v>#VALUE!</v>
      </c>
      <c r="T35" s="72" t="e">
        <f>GERST!T35/'[1]GER ST _RT'!T36</f>
        <v>#VALUE!</v>
      </c>
      <c r="U35" s="72" t="e">
        <f>GERST!U35/'[1]GER ST _RT'!U36</f>
        <v>#VALUE!</v>
      </c>
      <c r="V35" s="72" t="e">
        <f>GERST!V35/'[1]GER ST _RT'!V36</f>
        <v>#VALUE!</v>
      </c>
      <c r="W35" s="72" t="e">
        <f>GERST!W35/'[1]GER ST _RT'!W36</f>
        <v>#VALUE!</v>
      </c>
      <c r="X35" s="72" t="e">
        <f>GERST!X35/'[1]GER ST _RT'!X36</f>
        <v>#VALUE!</v>
      </c>
      <c r="Y35" s="72" t="e">
        <f>GERST!Y35/'[1]GER ST _RT'!Y36</f>
        <v>#VALUE!</v>
      </c>
      <c r="Z35" s="72" t="e">
        <f>GERST!Z35/'[1]GER ST _RT'!Z36</f>
        <v>#VALUE!</v>
      </c>
    </row>
    <row r="36" spans="1:26" s="58" customFormat="1" ht="18.75" customHeight="1" x14ac:dyDescent="0.25">
      <c r="A36" s="35">
        <v>31</v>
      </c>
      <c r="B36" s="36" t="s">
        <v>42</v>
      </c>
      <c r="C36" s="72">
        <f>GERST!C36/'[1]GER ST _RT'!C37</f>
        <v>0.91759144561355177</v>
      </c>
      <c r="D36" s="72">
        <f>GERST!D36/'[1]GER ST _RT'!D37</f>
        <v>0.93629151395987953</v>
      </c>
      <c r="E36" s="72">
        <f>GERST!E36/'[1]GER ST _RT'!E37</f>
        <v>0.92653168508982664</v>
      </c>
      <c r="F36" s="72">
        <f>GERST!F36/'[1]GER ST _RT'!F37</f>
        <v>0.96855930083866126</v>
      </c>
      <c r="G36" s="72">
        <f>GERST!G36/'[1]GER ST _RT'!G37</f>
        <v>1.1024477640758361</v>
      </c>
      <c r="H36" s="72">
        <f>GERST!H36/'[1]GER ST _RT'!H37</f>
        <v>1.026137586774801</v>
      </c>
      <c r="I36" s="72">
        <f>GERST!I36/'[1]GER ST _RT'!I37</f>
        <v>0.93441122695604562</v>
      </c>
      <c r="J36" s="72">
        <f>GERST!J36/'[1]GER ST _RT'!J37</f>
        <v>0.9831212230162113</v>
      </c>
      <c r="K36" s="72">
        <f>GERST!K36/'[1]GER ST _RT'!K37</f>
        <v>0.95714882936590473</v>
      </c>
      <c r="L36" s="72">
        <f>GERST!L36/'[1]GER ST _RT'!L37</f>
        <v>1.2310003169820041</v>
      </c>
      <c r="M36" s="72">
        <f>GERST!M36/'[1]GER ST _RT'!M37</f>
        <v>1.277809977066062</v>
      </c>
      <c r="N36" s="72">
        <f>GERST!N36/'[1]GER ST _RT'!N37</f>
        <v>1.250525655607154</v>
      </c>
      <c r="O36" s="72">
        <f>GERST!O36/'[1]GER ST _RT'!O37</f>
        <v>0.96623167527049214</v>
      </c>
      <c r="P36" s="72">
        <f>GERST!P36/'[1]GER ST _RT'!P37</f>
        <v>1.0077652133032406</v>
      </c>
      <c r="Q36" s="72">
        <f>GERST!Q36/'[1]GER ST _RT'!Q37</f>
        <v>0.98537047894332219</v>
      </c>
      <c r="R36" s="72">
        <f>GERST!R36/'[1]GER ST _RT'!R37</f>
        <v>0.97504353007020494</v>
      </c>
      <c r="S36" s="72">
        <f>GERST!S36/'[1]GER ST _RT'!S37</f>
        <v>1.0082226982259332</v>
      </c>
      <c r="T36" s="72">
        <f>GERST!T36/'[1]GER ST _RT'!T37</f>
        <v>0.98899751457105167</v>
      </c>
      <c r="U36" s="72">
        <f>GERST!U36/'[1]GER ST _RT'!U37</f>
        <v>1.1517257608422422</v>
      </c>
      <c r="V36" s="72">
        <f>GERST!V36/'[1]GER ST _RT'!V37</f>
        <v>1.2011604864363752</v>
      </c>
      <c r="W36" s="72">
        <f>GERST!W36/'[1]GER ST _RT'!W37</f>
        <v>1.1723634147190711</v>
      </c>
      <c r="X36" s="72">
        <f>GERST!X36/'[1]GER ST _RT'!X37</f>
        <v>0.96666991561488091</v>
      </c>
      <c r="Y36" s="72">
        <f>GERST!Y36/'[1]GER ST _RT'!Y37</f>
        <v>1.0071250951744908</v>
      </c>
      <c r="Z36" s="72">
        <f>GERST!Z36/'[1]GER ST _RT'!Z37</f>
        <v>0.98529199899622655</v>
      </c>
    </row>
    <row r="37" spans="1:26" s="58" customFormat="1" ht="18.75" customHeight="1" x14ac:dyDescent="0.25">
      <c r="A37" s="35">
        <v>32</v>
      </c>
      <c r="B37" s="36" t="s">
        <v>43</v>
      </c>
      <c r="C37" s="72">
        <f>GERST!C37/'[1]GER ST _RT'!C38</f>
        <v>0.92471216190952932</v>
      </c>
      <c r="D37" s="72">
        <f>GERST!D37/'[1]GER ST _RT'!D38</f>
        <v>0.88341354816268836</v>
      </c>
      <c r="E37" s="72">
        <f>GERST!E37/'[1]GER ST _RT'!E38</f>
        <v>0.90688731004662093</v>
      </c>
      <c r="F37" s="72">
        <f>GERST!F37/'[1]GER ST _RT'!F38</f>
        <v>0.97991632531148665</v>
      </c>
      <c r="G37" s="72">
        <f>GERST!G37/'[1]GER ST _RT'!G38</f>
        <v>0.95346437656129435</v>
      </c>
      <c r="H37" s="72">
        <f>GERST!H37/'[1]GER ST _RT'!H38</f>
        <v>0.9693545247742138</v>
      </c>
      <c r="I37" s="72">
        <f>GERST!I37/'[1]GER ST _RT'!I38</f>
        <v>0.94461560071852446</v>
      </c>
      <c r="J37" s="72">
        <f>GERST!J37/'[1]GER ST _RT'!J38</f>
        <v>0.90678210268283899</v>
      </c>
      <c r="K37" s="72">
        <f>GERST!K37/'[1]GER ST _RT'!K38</f>
        <v>0.92862612449163207</v>
      </c>
      <c r="L37" s="72">
        <f>GERST!L37/'[1]GER ST _RT'!L38</f>
        <v>1.3706791919783194</v>
      </c>
      <c r="M37" s="72">
        <f>GERST!M37/'[1]GER ST _RT'!M38</f>
        <v>1.1227347483187986</v>
      </c>
      <c r="N37" s="72">
        <f>GERST!N37/'[1]GER ST _RT'!N38</f>
        <v>1.251658944707488</v>
      </c>
      <c r="O37" s="72">
        <f>GERST!O37/'[1]GER ST _RT'!O38</f>
        <v>1.0013301566464201</v>
      </c>
      <c r="P37" s="72">
        <f>GERST!P37/'[1]GER ST _RT'!P38</f>
        <v>0.93889913513513923</v>
      </c>
      <c r="Q37" s="72">
        <f>GERST!Q37/'[1]GER ST _RT'!Q38</f>
        <v>0.97395835038686396</v>
      </c>
      <c r="R37" s="72">
        <f>GERST!R37/'[1]GER ST _RT'!R38</f>
        <v>1.1085638192419824</v>
      </c>
      <c r="S37" s="72">
        <f>GERST!S37/'[1]GER ST _RT'!S38</f>
        <v>1.2650396127156618</v>
      </c>
      <c r="T37" s="72">
        <f>GERST!T37/'[1]GER ST _RT'!T38</f>
        <v>1.1964587346326045</v>
      </c>
      <c r="U37" s="72">
        <f>GERST!U37/'[1]GER ST _RT'!U38</f>
        <v>1.2865544590453002</v>
      </c>
      <c r="V37" s="72">
        <f>GERST!V37/'[1]GER ST _RT'!V38</f>
        <v>1.1666142650924769</v>
      </c>
      <c r="W37" s="72">
        <f>GERST!W37/'[1]GER ST _RT'!W38</f>
        <v>1.2325801604712305</v>
      </c>
      <c r="X37" s="72">
        <f>GERST!X37/'[1]GER ST _RT'!X38</f>
        <v>1.0076207686160084</v>
      </c>
      <c r="Y37" s="72">
        <f>GERST!Y37/'[1]GER ST _RT'!Y38</f>
        <v>0.95982089549962524</v>
      </c>
      <c r="Z37" s="72">
        <f>GERST!Z37/'[1]GER ST _RT'!Z38</f>
        <v>0.98749606460366302</v>
      </c>
    </row>
    <row r="38" spans="1:26" s="58" customFormat="1" ht="18.75" customHeight="1" x14ac:dyDescent="0.25">
      <c r="A38" s="35">
        <v>33</v>
      </c>
      <c r="B38" s="36" t="s">
        <v>44</v>
      </c>
      <c r="C38" s="72" t="e">
        <f>GERST!C38/'[1]GER ST _RT'!C39</f>
        <v>#VALUE!</v>
      </c>
      <c r="D38" s="72" t="e">
        <f>GERST!D38/'[1]GER ST _RT'!D39</f>
        <v>#VALUE!</v>
      </c>
      <c r="E38" s="72" t="e">
        <f>GERST!E38/'[1]GER ST _RT'!E39</f>
        <v>#VALUE!</v>
      </c>
      <c r="F38" s="72" t="e">
        <f>GERST!F38/'[1]GER ST _RT'!F39</f>
        <v>#VALUE!</v>
      </c>
      <c r="G38" s="72" t="e">
        <f>GERST!G38/'[1]GER ST _RT'!G39</f>
        <v>#VALUE!</v>
      </c>
      <c r="H38" s="72" t="e">
        <f>GERST!H38/'[1]GER ST _RT'!H39</f>
        <v>#VALUE!</v>
      </c>
      <c r="I38" s="72" t="e">
        <f>GERST!I38/'[1]GER ST _RT'!I39</f>
        <v>#VALUE!</v>
      </c>
      <c r="J38" s="72" t="e">
        <f>GERST!J38/'[1]GER ST _RT'!J39</f>
        <v>#VALUE!</v>
      </c>
      <c r="K38" s="72" t="e">
        <f>GERST!K38/'[1]GER ST _RT'!K39</f>
        <v>#VALUE!</v>
      </c>
      <c r="L38" s="72" t="e">
        <f>GERST!L38/'[1]GER ST _RT'!L39</f>
        <v>#VALUE!</v>
      </c>
      <c r="M38" s="72" t="e">
        <f>GERST!M38/'[1]GER ST _RT'!M39</f>
        <v>#VALUE!</v>
      </c>
      <c r="N38" s="72" t="e">
        <f>GERST!N38/'[1]GER ST _RT'!N39</f>
        <v>#VALUE!</v>
      </c>
      <c r="O38" s="72" t="e">
        <f>GERST!O38/'[1]GER ST _RT'!O39</f>
        <v>#VALUE!</v>
      </c>
      <c r="P38" s="72" t="e">
        <f>GERST!P38/'[1]GER ST _RT'!P39</f>
        <v>#VALUE!</v>
      </c>
      <c r="Q38" s="72" t="e">
        <f>GERST!Q38/'[1]GER ST _RT'!Q39</f>
        <v>#VALUE!</v>
      </c>
      <c r="R38" s="72" t="e">
        <f>GERST!R38/'[1]GER ST _RT'!R39</f>
        <v>#VALUE!</v>
      </c>
      <c r="S38" s="72" t="e">
        <f>GERST!S38/'[1]GER ST _RT'!S39</f>
        <v>#VALUE!</v>
      </c>
      <c r="T38" s="72" t="e">
        <f>GERST!T38/'[1]GER ST _RT'!T39</f>
        <v>#VALUE!</v>
      </c>
      <c r="U38" s="72" t="e">
        <f>GERST!U38/'[1]GER ST _RT'!U39</f>
        <v>#VALUE!</v>
      </c>
      <c r="V38" s="72" t="e">
        <f>GERST!V38/'[1]GER ST _RT'!V39</f>
        <v>#VALUE!</v>
      </c>
      <c r="W38" s="72" t="e">
        <f>GERST!W38/'[1]GER ST _RT'!W39</f>
        <v>#VALUE!</v>
      </c>
      <c r="X38" s="72" t="e">
        <f>GERST!X38/'[1]GER ST _RT'!X39</f>
        <v>#VALUE!</v>
      </c>
      <c r="Y38" s="72" t="e">
        <f>GERST!Y38/'[1]GER ST _RT'!Y39</f>
        <v>#VALUE!</v>
      </c>
      <c r="Z38" s="72" t="e">
        <f>GERST!Z38/'[1]GER ST _RT'!Z39</f>
        <v>#VALUE!</v>
      </c>
    </row>
    <row r="39" spans="1:26" s="58" customFormat="1" ht="18.75" customHeight="1" x14ac:dyDescent="0.25">
      <c r="A39" s="35">
        <v>34</v>
      </c>
      <c r="B39" s="36" t="s">
        <v>45</v>
      </c>
      <c r="C39" s="72">
        <f>GERST!C39/'[1]GER ST _RT'!C40</f>
        <v>0.99416755941436341</v>
      </c>
      <c r="D39" s="72">
        <f>GERST!D39/'[1]GER ST _RT'!D40</f>
        <v>0.98494640049023829</v>
      </c>
      <c r="E39" s="72">
        <f>GERST!E39/'[1]GER ST _RT'!E40</f>
        <v>0.98960384438203974</v>
      </c>
      <c r="F39" s="72">
        <f>GERST!F39/'[1]GER ST _RT'!F40</f>
        <v>1.1844279675635772</v>
      </c>
      <c r="G39" s="72">
        <f>GERST!G39/'[1]GER ST _RT'!G40</f>
        <v>1.4083632332108391</v>
      </c>
      <c r="H39" s="72">
        <f>GERST!H39/'[1]GER ST _RT'!H40</f>
        <v>1.2937569614700977</v>
      </c>
      <c r="I39" s="72">
        <f>GERST!I39/'[1]GER ST _RT'!I40</f>
        <v>1.059002851426375</v>
      </c>
      <c r="J39" s="72">
        <f>GERST!J39/'[1]GER ST _RT'!J40</f>
        <v>1.1300232975303381</v>
      </c>
      <c r="K39" s="72">
        <f>GERST!K39/'[1]GER ST _RT'!K40</f>
        <v>1.0935048464277115</v>
      </c>
      <c r="L39" s="72">
        <f>GERST!L39/'[1]GER ST _RT'!L40</f>
        <v>0.95710954964743522</v>
      </c>
      <c r="M39" s="72">
        <f>GERST!M39/'[1]GER ST _RT'!M40</f>
        <v>1.041556283034599</v>
      </c>
      <c r="N39" s="72">
        <f>GERST!N39/'[1]GER ST _RT'!N40</f>
        <v>0.99820565162531394</v>
      </c>
      <c r="O39" s="72">
        <f>GERST!O39/'[1]GER ST _RT'!O40</f>
        <v>1.0387722269923974</v>
      </c>
      <c r="P39" s="72">
        <f>GERST!P39/'[1]GER ST _RT'!P40</f>
        <v>1.1128062059247357</v>
      </c>
      <c r="Q39" s="72">
        <f>GERST!Q39/'[1]GER ST _RT'!Q40</f>
        <v>1.074777248087696</v>
      </c>
      <c r="R39" s="72">
        <f>GERST!R39/'[1]GER ST _RT'!R40</f>
        <v>0.93865115591057013</v>
      </c>
      <c r="S39" s="72">
        <f>GERST!S39/'[1]GER ST _RT'!S40</f>
        <v>1.0664886426925124</v>
      </c>
      <c r="T39" s="72">
        <f>GERST!T39/'[1]GER ST _RT'!T40</f>
        <v>1.0010408920651981</v>
      </c>
      <c r="U39" s="72">
        <f>GERST!U39/'[1]GER ST _RT'!U40</f>
        <v>0.94822668227076645</v>
      </c>
      <c r="V39" s="72">
        <f>GERST!V39/'[1]GER ST _RT'!V40</f>
        <v>1.0535566734255311</v>
      </c>
      <c r="W39" s="72">
        <f>GERST!W39/'[1]GER ST _RT'!W40</f>
        <v>0.99954531834284543</v>
      </c>
      <c r="X39" s="72">
        <f>GERST!X39/'[1]GER ST _RT'!X40</f>
        <v>1.0232346045129961</v>
      </c>
      <c r="Y39" s="72">
        <f>GERST!Y39/'[1]GER ST _RT'!Y40</f>
        <v>1.1056890886833612</v>
      </c>
      <c r="Z39" s="72">
        <f>GERST!Z39/'[1]GER ST _RT'!Z40</f>
        <v>1.0633908402666037</v>
      </c>
    </row>
    <row r="40" spans="1:26" s="58" customFormat="1" ht="18.75" customHeight="1" x14ac:dyDescent="0.25">
      <c r="A40" s="35">
        <v>35</v>
      </c>
      <c r="B40" s="36" t="s">
        <v>46</v>
      </c>
      <c r="C40" s="72" t="e">
        <f>GERST!C40/'[1]GER ST _RT'!C41</f>
        <v>#VALUE!</v>
      </c>
      <c r="D40" s="72" t="e">
        <f>GERST!D40/'[1]GER ST _RT'!D41</f>
        <v>#VALUE!</v>
      </c>
      <c r="E40" s="72" t="e">
        <f>GERST!E40/'[1]GER ST _RT'!E41</f>
        <v>#VALUE!</v>
      </c>
      <c r="F40" s="72" t="e">
        <f>GERST!F40/'[1]GER ST _RT'!F41</f>
        <v>#VALUE!</v>
      </c>
      <c r="G40" s="72" t="e">
        <f>GERST!G40/'[1]GER ST _RT'!G41</f>
        <v>#VALUE!</v>
      </c>
      <c r="H40" s="72" t="e">
        <f>GERST!H40/'[1]GER ST _RT'!H41</f>
        <v>#VALUE!</v>
      </c>
      <c r="I40" s="72" t="e">
        <f>GERST!I40/'[1]GER ST _RT'!I41</f>
        <v>#VALUE!</v>
      </c>
      <c r="J40" s="72" t="e">
        <f>GERST!J40/'[1]GER ST _RT'!J41</f>
        <v>#VALUE!</v>
      </c>
      <c r="K40" s="72" t="e">
        <f>GERST!K40/'[1]GER ST _RT'!K41</f>
        <v>#VALUE!</v>
      </c>
      <c r="L40" s="72" t="e">
        <f>GERST!L40/'[1]GER ST _RT'!L41</f>
        <v>#VALUE!</v>
      </c>
      <c r="M40" s="72" t="e">
        <f>GERST!M40/'[1]GER ST _RT'!M41</f>
        <v>#VALUE!</v>
      </c>
      <c r="N40" s="72" t="e">
        <f>GERST!N40/'[1]GER ST _RT'!N41</f>
        <v>#VALUE!</v>
      </c>
      <c r="O40" s="72" t="e">
        <f>GERST!O40/'[1]GER ST _RT'!O41</f>
        <v>#VALUE!</v>
      </c>
      <c r="P40" s="72" t="e">
        <f>GERST!P40/'[1]GER ST _RT'!P41</f>
        <v>#VALUE!</v>
      </c>
      <c r="Q40" s="72" t="e">
        <f>GERST!Q40/'[1]GER ST _RT'!Q41</f>
        <v>#VALUE!</v>
      </c>
      <c r="R40" s="72" t="e">
        <f>GERST!R40/'[1]GER ST _RT'!R41</f>
        <v>#VALUE!</v>
      </c>
      <c r="S40" s="72" t="e">
        <f>GERST!S40/'[1]GER ST _RT'!S41</f>
        <v>#VALUE!</v>
      </c>
      <c r="T40" s="72" t="e">
        <f>GERST!T40/'[1]GER ST _RT'!T41</f>
        <v>#VALUE!</v>
      </c>
      <c r="U40" s="72" t="e">
        <f>GERST!U40/'[1]GER ST _RT'!U41</f>
        <v>#VALUE!</v>
      </c>
      <c r="V40" s="72" t="e">
        <f>GERST!V40/'[1]GER ST _RT'!V41</f>
        <v>#VALUE!</v>
      </c>
      <c r="W40" s="72" t="e">
        <f>GERST!W40/'[1]GER ST _RT'!W41</f>
        <v>#VALUE!</v>
      </c>
      <c r="X40" s="72" t="e">
        <f>GERST!X40/'[1]GER ST _RT'!X41</f>
        <v>#VALUE!</v>
      </c>
      <c r="Y40" s="72" t="e">
        <f>GERST!Y40/'[1]GER ST _RT'!Y41</f>
        <v>#VALUE!</v>
      </c>
      <c r="Z40" s="72" t="e">
        <f>GERST!Z40/'[1]GER ST _RT'!Z41</f>
        <v>#VALUE!</v>
      </c>
    </row>
    <row r="41" spans="1:26" s="71" customFormat="1" ht="18" customHeight="1" x14ac:dyDescent="0.25">
      <c r="A41" s="271" t="s">
        <v>47</v>
      </c>
      <c r="B41" s="271"/>
      <c r="C41" s="72">
        <f>GERST!C41/'[1]GER ST _RT'!C42</f>
        <v>0.9817529297388492</v>
      </c>
      <c r="D41" s="72">
        <f>GERST!D41/'[1]GER ST _RT'!D42</f>
        <v>0.99487650140556383</v>
      </c>
      <c r="E41" s="72">
        <f>GERST!E41/'[1]GER ST _RT'!E42</f>
        <v>0.98807340066168614</v>
      </c>
      <c r="F41" s="72">
        <f>GERST!F41/'[1]GER ST _RT'!F42</f>
        <v>1.0328233728353535</v>
      </c>
      <c r="G41" s="72">
        <f>GERST!G41/'[1]GER ST _RT'!G42</f>
        <v>1.1036459592418038</v>
      </c>
      <c r="H41" s="72">
        <f>GERST!H41/'[1]GER ST _RT'!H42</f>
        <v>1.065290059662966</v>
      </c>
      <c r="I41" s="72">
        <f>GERST!I41/'[1]GER ST _RT'!I42</f>
        <v>0.99474486146932406</v>
      </c>
      <c r="J41" s="72">
        <f>GERST!J41/'[1]GER ST _RT'!J42</f>
        <v>1.0200286311160729</v>
      </c>
      <c r="K41" s="72">
        <f>GERST!K41/'[1]GER ST _RT'!K42</f>
        <v>1.0067793483261793</v>
      </c>
      <c r="L41" s="72">
        <f>GERST!L41/'[1]GER ST _RT'!L42</f>
        <v>1.0529430245347633</v>
      </c>
      <c r="M41" s="72">
        <f>GERST!M41/'[1]GER ST _RT'!M42</f>
        <v>1.1113375597319206</v>
      </c>
      <c r="N41" s="72">
        <f>GERST!N41/'[1]GER ST _RT'!N42</f>
        <v>1.0778433947033383</v>
      </c>
      <c r="O41" s="72">
        <f>GERST!O41/'[1]GER ST _RT'!O42</f>
        <v>1.0009656344322051</v>
      </c>
      <c r="P41" s="72">
        <f>GERST!P41/'[1]GER ST _RT'!P42</f>
        <v>1.0272562554940454</v>
      </c>
      <c r="Q41" s="72">
        <f>GERST!Q41/'[1]GER ST _RT'!Q42</f>
        <v>1.0133667401466162</v>
      </c>
      <c r="R41" s="72">
        <f>GERST!R41/'[1]GER ST _RT'!R42</f>
        <v>1.0422366276409554</v>
      </c>
      <c r="S41" s="72">
        <f>GERST!S41/'[1]GER ST _RT'!S42</f>
        <v>1.1116838334090484</v>
      </c>
      <c r="T41" s="72">
        <f>GERST!T41/'[1]GER ST _RT'!T42</f>
        <v>1.0701521998991006</v>
      </c>
      <c r="U41" s="72">
        <f>GERST!U41/'[1]GER ST _RT'!U42</f>
        <v>1.045798521969266</v>
      </c>
      <c r="V41" s="72">
        <f>GERST!V41/'[1]GER ST _RT'!V42</f>
        <v>1.1072902962877729</v>
      </c>
      <c r="W41" s="72">
        <f>GERST!W41/'[1]GER ST _RT'!W42</f>
        <v>1.071496573306131</v>
      </c>
      <c r="X41" s="72">
        <f>GERST!X41/'[1]GER ST _RT'!X42</f>
        <v>1.0009205277049034</v>
      </c>
      <c r="Y41" s="72">
        <f>GERST!Y41/'[1]GER ST _RT'!Y42</f>
        <v>1.0274215763231644</v>
      </c>
      <c r="Z41" s="72">
        <f>GERST!Z41/'[1]GER ST _RT'!Z42</f>
        <v>1.0133379910636757</v>
      </c>
    </row>
    <row r="42" spans="1:26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</row>
    <row r="47" spans="1:26" s="69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conditionalFormatting sqref="C6:Z41">
    <cfRule type="cellIs" dxfId="1" priority="1" operator="notBetween">
      <formula>0.98</formula>
      <formula>1.2</formula>
    </cfRule>
  </conditionalFormatting>
  <printOptions horizontalCentered="1"/>
  <pageMargins left="0.2" right="0.22" top="0.44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view="pageBreakPreview" zoomScaleSheetLayoutView="100" workbookViewId="0">
      <selection activeCell="C10" sqref="C10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1" width="8" style="5" customWidth="1"/>
    <col min="12" max="94" width="8.85546875" style="5"/>
    <col min="95" max="95" width="6.140625" style="5" customWidth="1"/>
    <col min="96" max="96" width="20.28515625" style="5" customWidth="1"/>
    <col min="97" max="97" width="12.42578125" style="5" customWidth="1"/>
    <col min="98" max="98" width="13" style="5" customWidth="1"/>
    <col min="99" max="99" width="12.5703125" style="5" customWidth="1"/>
    <col min="100" max="113" width="11.7109375" style="5" customWidth="1"/>
    <col min="114" max="114" width="12.28515625" style="5" customWidth="1"/>
    <col min="115" max="115" width="11.7109375" style="5" customWidth="1"/>
    <col min="116" max="116" width="12.85546875" style="5" customWidth="1"/>
    <col min="117" max="117" width="11.7109375" style="5" customWidth="1"/>
    <col min="118" max="118" width="12.7109375" style="5" customWidth="1"/>
    <col min="119" max="119" width="11.7109375" style="5" customWidth="1"/>
    <col min="120" max="120" width="13" style="5" customWidth="1"/>
    <col min="121" max="132" width="11.7109375" style="5" customWidth="1"/>
    <col min="133" max="133" width="12.5703125" style="5" customWidth="1"/>
    <col min="134" max="134" width="11.7109375" style="5" customWidth="1"/>
    <col min="135" max="135" width="13" style="5" customWidth="1"/>
    <col min="136" max="141" width="11.7109375" style="5" customWidth="1"/>
    <col min="142" max="142" width="13.7109375" style="5" customWidth="1"/>
    <col min="143" max="143" width="13.140625" style="5" customWidth="1"/>
    <col min="144" max="147" width="13" style="5" customWidth="1"/>
    <col min="148" max="154" width="11.7109375" style="5" customWidth="1"/>
    <col min="155" max="155" width="10.85546875" style="5" customWidth="1"/>
    <col min="156" max="156" width="11.7109375" style="5" customWidth="1"/>
    <col min="157" max="159" width="22.7109375" style="5" customWidth="1"/>
    <col min="160" max="162" width="20.7109375" style="5" customWidth="1"/>
    <col min="163" max="350" width="8.85546875" style="5"/>
    <col min="351" max="351" width="6.140625" style="5" customWidth="1"/>
    <col min="352" max="352" width="20.28515625" style="5" customWidth="1"/>
    <col min="353" max="353" width="12.42578125" style="5" customWidth="1"/>
    <col min="354" max="354" width="13" style="5" customWidth="1"/>
    <col min="355" max="355" width="12.5703125" style="5" customWidth="1"/>
    <col min="356" max="369" width="11.7109375" style="5" customWidth="1"/>
    <col min="370" max="370" width="12.28515625" style="5" customWidth="1"/>
    <col min="371" max="371" width="11.7109375" style="5" customWidth="1"/>
    <col min="372" max="372" width="12.85546875" style="5" customWidth="1"/>
    <col min="373" max="373" width="11.7109375" style="5" customWidth="1"/>
    <col min="374" max="374" width="12.7109375" style="5" customWidth="1"/>
    <col min="375" max="375" width="11.7109375" style="5" customWidth="1"/>
    <col min="376" max="376" width="13" style="5" customWidth="1"/>
    <col min="377" max="388" width="11.7109375" style="5" customWidth="1"/>
    <col min="389" max="389" width="12.5703125" style="5" customWidth="1"/>
    <col min="390" max="390" width="11.7109375" style="5" customWidth="1"/>
    <col min="391" max="391" width="13" style="5" customWidth="1"/>
    <col min="392" max="397" width="11.7109375" style="5" customWidth="1"/>
    <col min="398" max="398" width="13.7109375" style="5" customWidth="1"/>
    <col min="399" max="399" width="13.140625" style="5" customWidth="1"/>
    <col min="400" max="403" width="13" style="5" customWidth="1"/>
    <col min="404" max="410" width="11.7109375" style="5" customWidth="1"/>
    <col min="411" max="411" width="10.85546875" style="5" customWidth="1"/>
    <col min="412" max="412" width="11.7109375" style="5" customWidth="1"/>
    <col min="413" max="415" width="22.7109375" style="5" customWidth="1"/>
    <col min="416" max="418" width="20.7109375" style="5" customWidth="1"/>
    <col min="419" max="606" width="8.85546875" style="5"/>
    <col min="607" max="607" width="6.140625" style="5" customWidth="1"/>
    <col min="608" max="608" width="20.28515625" style="5" customWidth="1"/>
    <col min="609" max="609" width="12.42578125" style="5" customWidth="1"/>
    <col min="610" max="610" width="13" style="5" customWidth="1"/>
    <col min="611" max="611" width="12.5703125" style="5" customWidth="1"/>
    <col min="612" max="625" width="11.7109375" style="5" customWidth="1"/>
    <col min="626" max="626" width="12.28515625" style="5" customWidth="1"/>
    <col min="627" max="627" width="11.7109375" style="5" customWidth="1"/>
    <col min="628" max="628" width="12.85546875" style="5" customWidth="1"/>
    <col min="629" max="629" width="11.7109375" style="5" customWidth="1"/>
    <col min="630" max="630" width="12.7109375" style="5" customWidth="1"/>
    <col min="631" max="631" width="11.7109375" style="5" customWidth="1"/>
    <col min="632" max="632" width="13" style="5" customWidth="1"/>
    <col min="633" max="644" width="11.7109375" style="5" customWidth="1"/>
    <col min="645" max="645" width="12.5703125" style="5" customWidth="1"/>
    <col min="646" max="646" width="11.7109375" style="5" customWidth="1"/>
    <col min="647" max="647" width="13" style="5" customWidth="1"/>
    <col min="648" max="653" width="11.7109375" style="5" customWidth="1"/>
    <col min="654" max="654" width="13.7109375" style="5" customWidth="1"/>
    <col min="655" max="655" width="13.140625" style="5" customWidth="1"/>
    <col min="656" max="659" width="13" style="5" customWidth="1"/>
    <col min="660" max="666" width="11.7109375" style="5" customWidth="1"/>
    <col min="667" max="667" width="10.85546875" style="5" customWidth="1"/>
    <col min="668" max="668" width="11.7109375" style="5" customWidth="1"/>
    <col min="669" max="671" width="22.7109375" style="5" customWidth="1"/>
    <col min="672" max="674" width="20.7109375" style="5" customWidth="1"/>
    <col min="675" max="862" width="8.85546875" style="5"/>
    <col min="863" max="863" width="6.140625" style="5" customWidth="1"/>
    <col min="864" max="864" width="20.28515625" style="5" customWidth="1"/>
    <col min="865" max="865" width="12.42578125" style="5" customWidth="1"/>
    <col min="866" max="866" width="13" style="5" customWidth="1"/>
    <col min="867" max="867" width="12.5703125" style="5" customWidth="1"/>
    <col min="868" max="881" width="11.7109375" style="5" customWidth="1"/>
    <col min="882" max="882" width="12.28515625" style="5" customWidth="1"/>
    <col min="883" max="883" width="11.7109375" style="5" customWidth="1"/>
    <col min="884" max="884" width="12.85546875" style="5" customWidth="1"/>
    <col min="885" max="885" width="11.7109375" style="5" customWidth="1"/>
    <col min="886" max="886" width="12.7109375" style="5" customWidth="1"/>
    <col min="887" max="887" width="11.7109375" style="5" customWidth="1"/>
    <col min="888" max="888" width="13" style="5" customWidth="1"/>
    <col min="889" max="900" width="11.7109375" style="5" customWidth="1"/>
    <col min="901" max="901" width="12.5703125" style="5" customWidth="1"/>
    <col min="902" max="902" width="11.7109375" style="5" customWidth="1"/>
    <col min="903" max="903" width="13" style="5" customWidth="1"/>
    <col min="904" max="909" width="11.7109375" style="5" customWidth="1"/>
    <col min="910" max="910" width="13.7109375" style="5" customWidth="1"/>
    <col min="911" max="911" width="13.140625" style="5" customWidth="1"/>
    <col min="912" max="915" width="13" style="5" customWidth="1"/>
    <col min="916" max="922" width="11.7109375" style="5" customWidth="1"/>
    <col min="923" max="923" width="10.85546875" style="5" customWidth="1"/>
    <col min="924" max="924" width="11.7109375" style="5" customWidth="1"/>
    <col min="925" max="927" width="22.7109375" style="5" customWidth="1"/>
    <col min="928" max="930" width="20.7109375" style="5" customWidth="1"/>
    <col min="931" max="1118" width="8.85546875" style="5"/>
    <col min="1119" max="1119" width="6.140625" style="5" customWidth="1"/>
    <col min="1120" max="1120" width="20.28515625" style="5" customWidth="1"/>
    <col min="1121" max="1121" width="12.42578125" style="5" customWidth="1"/>
    <col min="1122" max="1122" width="13" style="5" customWidth="1"/>
    <col min="1123" max="1123" width="12.5703125" style="5" customWidth="1"/>
    <col min="1124" max="1137" width="11.7109375" style="5" customWidth="1"/>
    <col min="1138" max="1138" width="12.28515625" style="5" customWidth="1"/>
    <col min="1139" max="1139" width="11.7109375" style="5" customWidth="1"/>
    <col min="1140" max="1140" width="12.85546875" style="5" customWidth="1"/>
    <col min="1141" max="1141" width="11.7109375" style="5" customWidth="1"/>
    <col min="1142" max="1142" width="12.7109375" style="5" customWidth="1"/>
    <col min="1143" max="1143" width="11.7109375" style="5" customWidth="1"/>
    <col min="1144" max="1144" width="13" style="5" customWidth="1"/>
    <col min="1145" max="1156" width="11.7109375" style="5" customWidth="1"/>
    <col min="1157" max="1157" width="12.5703125" style="5" customWidth="1"/>
    <col min="1158" max="1158" width="11.7109375" style="5" customWidth="1"/>
    <col min="1159" max="1159" width="13" style="5" customWidth="1"/>
    <col min="1160" max="1165" width="11.7109375" style="5" customWidth="1"/>
    <col min="1166" max="1166" width="13.7109375" style="5" customWidth="1"/>
    <col min="1167" max="1167" width="13.140625" style="5" customWidth="1"/>
    <col min="1168" max="1171" width="13" style="5" customWidth="1"/>
    <col min="1172" max="1178" width="11.7109375" style="5" customWidth="1"/>
    <col min="1179" max="1179" width="10.85546875" style="5" customWidth="1"/>
    <col min="1180" max="1180" width="11.7109375" style="5" customWidth="1"/>
    <col min="1181" max="1183" width="22.7109375" style="5" customWidth="1"/>
    <col min="1184" max="1186" width="20.7109375" style="5" customWidth="1"/>
    <col min="1187" max="1374" width="8.85546875" style="5"/>
    <col min="1375" max="1375" width="6.140625" style="5" customWidth="1"/>
    <col min="1376" max="1376" width="20.28515625" style="5" customWidth="1"/>
    <col min="1377" max="1377" width="12.42578125" style="5" customWidth="1"/>
    <col min="1378" max="1378" width="13" style="5" customWidth="1"/>
    <col min="1379" max="1379" width="12.5703125" style="5" customWidth="1"/>
    <col min="1380" max="1393" width="11.7109375" style="5" customWidth="1"/>
    <col min="1394" max="1394" width="12.28515625" style="5" customWidth="1"/>
    <col min="1395" max="1395" width="11.7109375" style="5" customWidth="1"/>
    <col min="1396" max="1396" width="12.85546875" style="5" customWidth="1"/>
    <col min="1397" max="1397" width="11.7109375" style="5" customWidth="1"/>
    <col min="1398" max="1398" width="12.7109375" style="5" customWidth="1"/>
    <col min="1399" max="1399" width="11.7109375" style="5" customWidth="1"/>
    <col min="1400" max="1400" width="13" style="5" customWidth="1"/>
    <col min="1401" max="1412" width="11.7109375" style="5" customWidth="1"/>
    <col min="1413" max="1413" width="12.5703125" style="5" customWidth="1"/>
    <col min="1414" max="1414" width="11.7109375" style="5" customWidth="1"/>
    <col min="1415" max="1415" width="13" style="5" customWidth="1"/>
    <col min="1416" max="1421" width="11.7109375" style="5" customWidth="1"/>
    <col min="1422" max="1422" width="13.7109375" style="5" customWidth="1"/>
    <col min="1423" max="1423" width="13.140625" style="5" customWidth="1"/>
    <col min="1424" max="1427" width="13" style="5" customWidth="1"/>
    <col min="1428" max="1434" width="11.7109375" style="5" customWidth="1"/>
    <col min="1435" max="1435" width="10.85546875" style="5" customWidth="1"/>
    <col min="1436" max="1436" width="11.7109375" style="5" customWidth="1"/>
    <col min="1437" max="1439" width="22.7109375" style="5" customWidth="1"/>
    <col min="1440" max="1442" width="20.7109375" style="5" customWidth="1"/>
    <col min="1443" max="1630" width="8.85546875" style="5"/>
    <col min="1631" max="1631" width="6.140625" style="5" customWidth="1"/>
    <col min="1632" max="1632" width="20.28515625" style="5" customWidth="1"/>
    <col min="1633" max="1633" width="12.42578125" style="5" customWidth="1"/>
    <col min="1634" max="1634" width="13" style="5" customWidth="1"/>
    <col min="1635" max="1635" width="12.5703125" style="5" customWidth="1"/>
    <col min="1636" max="1649" width="11.7109375" style="5" customWidth="1"/>
    <col min="1650" max="1650" width="12.28515625" style="5" customWidth="1"/>
    <col min="1651" max="1651" width="11.7109375" style="5" customWidth="1"/>
    <col min="1652" max="1652" width="12.85546875" style="5" customWidth="1"/>
    <col min="1653" max="1653" width="11.7109375" style="5" customWidth="1"/>
    <col min="1654" max="1654" width="12.7109375" style="5" customWidth="1"/>
    <col min="1655" max="1655" width="11.7109375" style="5" customWidth="1"/>
    <col min="1656" max="1656" width="13" style="5" customWidth="1"/>
    <col min="1657" max="1668" width="11.7109375" style="5" customWidth="1"/>
    <col min="1669" max="1669" width="12.5703125" style="5" customWidth="1"/>
    <col min="1670" max="1670" width="11.7109375" style="5" customWidth="1"/>
    <col min="1671" max="1671" width="13" style="5" customWidth="1"/>
    <col min="1672" max="1677" width="11.7109375" style="5" customWidth="1"/>
    <col min="1678" max="1678" width="13.7109375" style="5" customWidth="1"/>
    <col min="1679" max="1679" width="13.140625" style="5" customWidth="1"/>
    <col min="1680" max="1683" width="13" style="5" customWidth="1"/>
    <col min="1684" max="1690" width="11.7109375" style="5" customWidth="1"/>
    <col min="1691" max="1691" width="10.85546875" style="5" customWidth="1"/>
    <col min="1692" max="1692" width="11.7109375" style="5" customWidth="1"/>
    <col min="1693" max="1695" width="22.7109375" style="5" customWidth="1"/>
    <col min="1696" max="1698" width="20.7109375" style="5" customWidth="1"/>
    <col min="1699" max="1886" width="8.85546875" style="5"/>
    <col min="1887" max="1887" width="6.140625" style="5" customWidth="1"/>
    <col min="1888" max="1888" width="20.28515625" style="5" customWidth="1"/>
    <col min="1889" max="1889" width="12.42578125" style="5" customWidth="1"/>
    <col min="1890" max="1890" width="13" style="5" customWidth="1"/>
    <col min="1891" max="1891" width="12.5703125" style="5" customWidth="1"/>
    <col min="1892" max="1905" width="11.7109375" style="5" customWidth="1"/>
    <col min="1906" max="1906" width="12.28515625" style="5" customWidth="1"/>
    <col min="1907" max="1907" width="11.7109375" style="5" customWidth="1"/>
    <col min="1908" max="1908" width="12.85546875" style="5" customWidth="1"/>
    <col min="1909" max="1909" width="11.7109375" style="5" customWidth="1"/>
    <col min="1910" max="1910" width="12.7109375" style="5" customWidth="1"/>
    <col min="1911" max="1911" width="11.7109375" style="5" customWidth="1"/>
    <col min="1912" max="1912" width="13" style="5" customWidth="1"/>
    <col min="1913" max="1924" width="11.7109375" style="5" customWidth="1"/>
    <col min="1925" max="1925" width="12.5703125" style="5" customWidth="1"/>
    <col min="1926" max="1926" width="11.7109375" style="5" customWidth="1"/>
    <col min="1927" max="1927" width="13" style="5" customWidth="1"/>
    <col min="1928" max="1933" width="11.7109375" style="5" customWidth="1"/>
    <col min="1934" max="1934" width="13.7109375" style="5" customWidth="1"/>
    <col min="1935" max="1935" width="13.140625" style="5" customWidth="1"/>
    <col min="1936" max="1939" width="13" style="5" customWidth="1"/>
    <col min="1940" max="1946" width="11.7109375" style="5" customWidth="1"/>
    <col min="1947" max="1947" width="10.85546875" style="5" customWidth="1"/>
    <col min="1948" max="1948" width="11.7109375" style="5" customWidth="1"/>
    <col min="1949" max="1951" width="22.7109375" style="5" customWidth="1"/>
    <col min="1952" max="1954" width="20.7109375" style="5" customWidth="1"/>
    <col min="1955" max="2142" width="8.85546875" style="5"/>
    <col min="2143" max="2143" width="6.140625" style="5" customWidth="1"/>
    <col min="2144" max="2144" width="20.28515625" style="5" customWidth="1"/>
    <col min="2145" max="2145" width="12.42578125" style="5" customWidth="1"/>
    <col min="2146" max="2146" width="13" style="5" customWidth="1"/>
    <col min="2147" max="2147" width="12.5703125" style="5" customWidth="1"/>
    <col min="2148" max="2161" width="11.7109375" style="5" customWidth="1"/>
    <col min="2162" max="2162" width="12.28515625" style="5" customWidth="1"/>
    <col min="2163" max="2163" width="11.7109375" style="5" customWidth="1"/>
    <col min="2164" max="2164" width="12.85546875" style="5" customWidth="1"/>
    <col min="2165" max="2165" width="11.7109375" style="5" customWidth="1"/>
    <col min="2166" max="2166" width="12.7109375" style="5" customWidth="1"/>
    <col min="2167" max="2167" width="11.7109375" style="5" customWidth="1"/>
    <col min="2168" max="2168" width="13" style="5" customWidth="1"/>
    <col min="2169" max="2180" width="11.7109375" style="5" customWidth="1"/>
    <col min="2181" max="2181" width="12.5703125" style="5" customWidth="1"/>
    <col min="2182" max="2182" width="11.7109375" style="5" customWidth="1"/>
    <col min="2183" max="2183" width="13" style="5" customWidth="1"/>
    <col min="2184" max="2189" width="11.7109375" style="5" customWidth="1"/>
    <col min="2190" max="2190" width="13.7109375" style="5" customWidth="1"/>
    <col min="2191" max="2191" width="13.140625" style="5" customWidth="1"/>
    <col min="2192" max="2195" width="13" style="5" customWidth="1"/>
    <col min="2196" max="2202" width="11.7109375" style="5" customWidth="1"/>
    <col min="2203" max="2203" width="10.85546875" style="5" customWidth="1"/>
    <col min="2204" max="2204" width="11.7109375" style="5" customWidth="1"/>
    <col min="2205" max="2207" width="22.7109375" style="5" customWidth="1"/>
    <col min="2208" max="2210" width="20.7109375" style="5" customWidth="1"/>
    <col min="2211" max="2398" width="8.85546875" style="5"/>
    <col min="2399" max="2399" width="6.140625" style="5" customWidth="1"/>
    <col min="2400" max="2400" width="20.28515625" style="5" customWidth="1"/>
    <col min="2401" max="2401" width="12.42578125" style="5" customWidth="1"/>
    <col min="2402" max="2402" width="13" style="5" customWidth="1"/>
    <col min="2403" max="2403" width="12.5703125" style="5" customWidth="1"/>
    <col min="2404" max="2417" width="11.7109375" style="5" customWidth="1"/>
    <col min="2418" max="2418" width="12.28515625" style="5" customWidth="1"/>
    <col min="2419" max="2419" width="11.7109375" style="5" customWidth="1"/>
    <col min="2420" max="2420" width="12.85546875" style="5" customWidth="1"/>
    <col min="2421" max="2421" width="11.7109375" style="5" customWidth="1"/>
    <col min="2422" max="2422" width="12.7109375" style="5" customWidth="1"/>
    <col min="2423" max="2423" width="11.7109375" style="5" customWidth="1"/>
    <col min="2424" max="2424" width="13" style="5" customWidth="1"/>
    <col min="2425" max="2436" width="11.7109375" style="5" customWidth="1"/>
    <col min="2437" max="2437" width="12.5703125" style="5" customWidth="1"/>
    <col min="2438" max="2438" width="11.7109375" style="5" customWidth="1"/>
    <col min="2439" max="2439" width="13" style="5" customWidth="1"/>
    <col min="2440" max="2445" width="11.7109375" style="5" customWidth="1"/>
    <col min="2446" max="2446" width="13.7109375" style="5" customWidth="1"/>
    <col min="2447" max="2447" width="13.140625" style="5" customWidth="1"/>
    <col min="2448" max="2451" width="13" style="5" customWidth="1"/>
    <col min="2452" max="2458" width="11.7109375" style="5" customWidth="1"/>
    <col min="2459" max="2459" width="10.85546875" style="5" customWidth="1"/>
    <col min="2460" max="2460" width="11.7109375" style="5" customWidth="1"/>
    <col min="2461" max="2463" width="22.7109375" style="5" customWidth="1"/>
    <col min="2464" max="2466" width="20.7109375" style="5" customWidth="1"/>
    <col min="2467" max="2654" width="8.85546875" style="5"/>
    <col min="2655" max="2655" width="6.140625" style="5" customWidth="1"/>
    <col min="2656" max="2656" width="20.28515625" style="5" customWidth="1"/>
    <col min="2657" max="2657" width="12.42578125" style="5" customWidth="1"/>
    <col min="2658" max="2658" width="13" style="5" customWidth="1"/>
    <col min="2659" max="2659" width="12.5703125" style="5" customWidth="1"/>
    <col min="2660" max="2673" width="11.7109375" style="5" customWidth="1"/>
    <col min="2674" max="2674" width="12.28515625" style="5" customWidth="1"/>
    <col min="2675" max="2675" width="11.7109375" style="5" customWidth="1"/>
    <col min="2676" max="2676" width="12.85546875" style="5" customWidth="1"/>
    <col min="2677" max="2677" width="11.7109375" style="5" customWidth="1"/>
    <col min="2678" max="2678" width="12.7109375" style="5" customWidth="1"/>
    <col min="2679" max="2679" width="11.7109375" style="5" customWidth="1"/>
    <col min="2680" max="2680" width="13" style="5" customWidth="1"/>
    <col min="2681" max="2692" width="11.7109375" style="5" customWidth="1"/>
    <col min="2693" max="2693" width="12.5703125" style="5" customWidth="1"/>
    <col min="2694" max="2694" width="11.7109375" style="5" customWidth="1"/>
    <col min="2695" max="2695" width="13" style="5" customWidth="1"/>
    <col min="2696" max="2701" width="11.7109375" style="5" customWidth="1"/>
    <col min="2702" max="2702" width="13.7109375" style="5" customWidth="1"/>
    <col min="2703" max="2703" width="13.140625" style="5" customWidth="1"/>
    <col min="2704" max="2707" width="13" style="5" customWidth="1"/>
    <col min="2708" max="2714" width="11.7109375" style="5" customWidth="1"/>
    <col min="2715" max="2715" width="10.85546875" style="5" customWidth="1"/>
    <col min="2716" max="2716" width="11.7109375" style="5" customWidth="1"/>
    <col min="2717" max="2719" width="22.7109375" style="5" customWidth="1"/>
    <col min="2720" max="2722" width="20.7109375" style="5" customWidth="1"/>
    <col min="2723" max="2910" width="8.85546875" style="5"/>
    <col min="2911" max="2911" width="6.140625" style="5" customWidth="1"/>
    <col min="2912" max="2912" width="20.28515625" style="5" customWidth="1"/>
    <col min="2913" max="2913" width="12.42578125" style="5" customWidth="1"/>
    <col min="2914" max="2914" width="13" style="5" customWidth="1"/>
    <col min="2915" max="2915" width="12.5703125" style="5" customWidth="1"/>
    <col min="2916" max="2929" width="11.7109375" style="5" customWidth="1"/>
    <col min="2930" max="2930" width="12.28515625" style="5" customWidth="1"/>
    <col min="2931" max="2931" width="11.7109375" style="5" customWidth="1"/>
    <col min="2932" max="2932" width="12.85546875" style="5" customWidth="1"/>
    <col min="2933" max="2933" width="11.7109375" style="5" customWidth="1"/>
    <col min="2934" max="2934" width="12.7109375" style="5" customWidth="1"/>
    <col min="2935" max="2935" width="11.7109375" style="5" customWidth="1"/>
    <col min="2936" max="2936" width="13" style="5" customWidth="1"/>
    <col min="2937" max="2948" width="11.7109375" style="5" customWidth="1"/>
    <col min="2949" max="2949" width="12.5703125" style="5" customWidth="1"/>
    <col min="2950" max="2950" width="11.7109375" style="5" customWidth="1"/>
    <col min="2951" max="2951" width="13" style="5" customWidth="1"/>
    <col min="2952" max="2957" width="11.7109375" style="5" customWidth="1"/>
    <col min="2958" max="2958" width="13.7109375" style="5" customWidth="1"/>
    <col min="2959" max="2959" width="13.140625" style="5" customWidth="1"/>
    <col min="2960" max="2963" width="13" style="5" customWidth="1"/>
    <col min="2964" max="2970" width="11.7109375" style="5" customWidth="1"/>
    <col min="2971" max="2971" width="10.85546875" style="5" customWidth="1"/>
    <col min="2972" max="2972" width="11.7109375" style="5" customWidth="1"/>
    <col min="2973" max="2975" width="22.7109375" style="5" customWidth="1"/>
    <col min="2976" max="2978" width="20.7109375" style="5" customWidth="1"/>
    <col min="2979" max="3166" width="8.85546875" style="5"/>
    <col min="3167" max="3167" width="6.140625" style="5" customWidth="1"/>
    <col min="3168" max="3168" width="20.28515625" style="5" customWidth="1"/>
    <col min="3169" max="3169" width="12.42578125" style="5" customWidth="1"/>
    <col min="3170" max="3170" width="13" style="5" customWidth="1"/>
    <col min="3171" max="3171" width="12.5703125" style="5" customWidth="1"/>
    <col min="3172" max="3185" width="11.7109375" style="5" customWidth="1"/>
    <col min="3186" max="3186" width="12.28515625" style="5" customWidth="1"/>
    <col min="3187" max="3187" width="11.7109375" style="5" customWidth="1"/>
    <col min="3188" max="3188" width="12.85546875" style="5" customWidth="1"/>
    <col min="3189" max="3189" width="11.7109375" style="5" customWidth="1"/>
    <col min="3190" max="3190" width="12.7109375" style="5" customWidth="1"/>
    <col min="3191" max="3191" width="11.7109375" style="5" customWidth="1"/>
    <col min="3192" max="3192" width="13" style="5" customWidth="1"/>
    <col min="3193" max="3204" width="11.7109375" style="5" customWidth="1"/>
    <col min="3205" max="3205" width="12.5703125" style="5" customWidth="1"/>
    <col min="3206" max="3206" width="11.7109375" style="5" customWidth="1"/>
    <col min="3207" max="3207" width="13" style="5" customWidth="1"/>
    <col min="3208" max="3213" width="11.7109375" style="5" customWidth="1"/>
    <col min="3214" max="3214" width="13.7109375" style="5" customWidth="1"/>
    <col min="3215" max="3215" width="13.140625" style="5" customWidth="1"/>
    <col min="3216" max="3219" width="13" style="5" customWidth="1"/>
    <col min="3220" max="3226" width="11.7109375" style="5" customWidth="1"/>
    <col min="3227" max="3227" width="10.85546875" style="5" customWidth="1"/>
    <col min="3228" max="3228" width="11.7109375" style="5" customWidth="1"/>
    <col min="3229" max="3231" width="22.7109375" style="5" customWidth="1"/>
    <col min="3232" max="3234" width="20.7109375" style="5" customWidth="1"/>
    <col min="3235" max="3422" width="8.85546875" style="5"/>
    <col min="3423" max="3423" width="6.140625" style="5" customWidth="1"/>
    <col min="3424" max="3424" width="20.28515625" style="5" customWidth="1"/>
    <col min="3425" max="3425" width="12.42578125" style="5" customWidth="1"/>
    <col min="3426" max="3426" width="13" style="5" customWidth="1"/>
    <col min="3427" max="3427" width="12.5703125" style="5" customWidth="1"/>
    <col min="3428" max="3441" width="11.7109375" style="5" customWidth="1"/>
    <col min="3442" max="3442" width="12.28515625" style="5" customWidth="1"/>
    <col min="3443" max="3443" width="11.7109375" style="5" customWidth="1"/>
    <col min="3444" max="3444" width="12.85546875" style="5" customWidth="1"/>
    <col min="3445" max="3445" width="11.7109375" style="5" customWidth="1"/>
    <col min="3446" max="3446" width="12.7109375" style="5" customWidth="1"/>
    <col min="3447" max="3447" width="11.7109375" style="5" customWidth="1"/>
    <col min="3448" max="3448" width="13" style="5" customWidth="1"/>
    <col min="3449" max="3460" width="11.7109375" style="5" customWidth="1"/>
    <col min="3461" max="3461" width="12.5703125" style="5" customWidth="1"/>
    <col min="3462" max="3462" width="11.7109375" style="5" customWidth="1"/>
    <col min="3463" max="3463" width="13" style="5" customWidth="1"/>
    <col min="3464" max="3469" width="11.7109375" style="5" customWidth="1"/>
    <col min="3470" max="3470" width="13.7109375" style="5" customWidth="1"/>
    <col min="3471" max="3471" width="13.140625" style="5" customWidth="1"/>
    <col min="3472" max="3475" width="13" style="5" customWidth="1"/>
    <col min="3476" max="3482" width="11.7109375" style="5" customWidth="1"/>
    <col min="3483" max="3483" width="10.85546875" style="5" customWidth="1"/>
    <col min="3484" max="3484" width="11.7109375" style="5" customWidth="1"/>
    <col min="3485" max="3487" width="22.7109375" style="5" customWidth="1"/>
    <col min="3488" max="3490" width="20.7109375" style="5" customWidth="1"/>
    <col min="3491" max="3678" width="8.85546875" style="5"/>
    <col min="3679" max="3679" width="6.140625" style="5" customWidth="1"/>
    <col min="3680" max="3680" width="20.28515625" style="5" customWidth="1"/>
    <col min="3681" max="3681" width="12.42578125" style="5" customWidth="1"/>
    <col min="3682" max="3682" width="13" style="5" customWidth="1"/>
    <col min="3683" max="3683" width="12.5703125" style="5" customWidth="1"/>
    <col min="3684" max="3697" width="11.7109375" style="5" customWidth="1"/>
    <col min="3698" max="3698" width="12.28515625" style="5" customWidth="1"/>
    <col min="3699" max="3699" width="11.7109375" style="5" customWidth="1"/>
    <col min="3700" max="3700" width="12.85546875" style="5" customWidth="1"/>
    <col min="3701" max="3701" width="11.7109375" style="5" customWidth="1"/>
    <col min="3702" max="3702" width="12.7109375" style="5" customWidth="1"/>
    <col min="3703" max="3703" width="11.7109375" style="5" customWidth="1"/>
    <col min="3704" max="3704" width="13" style="5" customWidth="1"/>
    <col min="3705" max="3716" width="11.7109375" style="5" customWidth="1"/>
    <col min="3717" max="3717" width="12.5703125" style="5" customWidth="1"/>
    <col min="3718" max="3718" width="11.7109375" style="5" customWidth="1"/>
    <col min="3719" max="3719" width="13" style="5" customWidth="1"/>
    <col min="3720" max="3725" width="11.7109375" style="5" customWidth="1"/>
    <col min="3726" max="3726" width="13.7109375" style="5" customWidth="1"/>
    <col min="3727" max="3727" width="13.140625" style="5" customWidth="1"/>
    <col min="3728" max="3731" width="13" style="5" customWidth="1"/>
    <col min="3732" max="3738" width="11.7109375" style="5" customWidth="1"/>
    <col min="3739" max="3739" width="10.85546875" style="5" customWidth="1"/>
    <col min="3740" max="3740" width="11.7109375" style="5" customWidth="1"/>
    <col min="3741" max="3743" width="22.7109375" style="5" customWidth="1"/>
    <col min="3744" max="3746" width="20.7109375" style="5" customWidth="1"/>
    <col min="3747" max="3934" width="8.85546875" style="5"/>
    <col min="3935" max="3935" width="6.140625" style="5" customWidth="1"/>
    <col min="3936" max="3936" width="20.28515625" style="5" customWidth="1"/>
    <col min="3937" max="3937" width="12.42578125" style="5" customWidth="1"/>
    <col min="3938" max="3938" width="13" style="5" customWidth="1"/>
    <col min="3939" max="3939" width="12.5703125" style="5" customWidth="1"/>
    <col min="3940" max="3953" width="11.7109375" style="5" customWidth="1"/>
    <col min="3954" max="3954" width="12.28515625" style="5" customWidth="1"/>
    <col min="3955" max="3955" width="11.7109375" style="5" customWidth="1"/>
    <col min="3956" max="3956" width="12.85546875" style="5" customWidth="1"/>
    <col min="3957" max="3957" width="11.7109375" style="5" customWidth="1"/>
    <col min="3958" max="3958" width="12.7109375" style="5" customWidth="1"/>
    <col min="3959" max="3959" width="11.7109375" style="5" customWidth="1"/>
    <col min="3960" max="3960" width="13" style="5" customWidth="1"/>
    <col min="3961" max="3972" width="11.7109375" style="5" customWidth="1"/>
    <col min="3973" max="3973" width="12.5703125" style="5" customWidth="1"/>
    <col min="3974" max="3974" width="11.7109375" style="5" customWidth="1"/>
    <col min="3975" max="3975" width="13" style="5" customWidth="1"/>
    <col min="3976" max="3981" width="11.7109375" style="5" customWidth="1"/>
    <col min="3982" max="3982" width="13.7109375" style="5" customWidth="1"/>
    <col min="3983" max="3983" width="13.140625" style="5" customWidth="1"/>
    <col min="3984" max="3987" width="13" style="5" customWidth="1"/>
    <col min="3988" max="3994" width="11.7109375" style="5" customWidth="1"/>
    <col min="3995" max="3995" width="10.85546875" style="5" customWidth="1"/>
    <col min="3996" max="3996" width="11.7109375" style="5" customWidth="1"/>
    <col min="3997" max="3999" width="22.7109375" style="5" customWidth="1"/>
    <col min="4000" max="4002" width="20.7109375" style="5" customWidth="1"/>
    <col min="4003" max="4190" width="8.85546875" style="5"/>
    <col min="4191" max="4191" width="6.140625" style="5" customWidth="1"/>
    <col min="4192" max="4192" width="20.28515625" style="5" customWidth="1"/>
    <col min="4193" max="4193" width="12.42578125" style="5" customWidth="1"/>
    <col min="4194" max="4194" width="13" style="5" customWidth="1"/>
    <col min="4195" max="4195" width="12.5703125" style="5" customWidth="1"/>
    <col min="4196" max="4209" width="11.7109375" style="5" customWidth="1"/>
    <col min="4210" max="4210" width="12.28515625" style="5" customWidth="1"/>
    <col min="4211" max="4211" width="11.7109375" style="5" customWidth="1"/>
    <col min="4212" max="4212" width="12.85546875" style="5" customWidth="1"/>
    <col min="4213" max="4213" width="11.7109375" style="5" customWidth="1"/>
    <col min="4214" max="4214" width="12.7109375" style="5" customWidth="1"/>
    <col min="4215" max="4215" width="11.7109375" style="5" customWidth="1"/>
    <col min="4216" max="4216" width="13" style="5" customWidth="1"/>
    <col min="4217" max="4228" width="11.7109375" style="5" customWidth="1"/>
    <col min="4229" max="4229" width="12.5703125" style="5" customWidth="1"/>
    <col min="4230" max="4230" width="11.7109375" style="5" customWidth="1"/>
    <col min="4231" max="4231" width="13" style="5" customWidth="1"/>
    <col min="4232" max="4237" width="11.7109375" style="5" customWidth="1"/>
    <col min="4238" max="4238" width="13.7109375" style="5" customWidth="1"/>
    <col min="4239" max="4239" width="13.140625" style="5" customWidth="1"/>
    <col min="4240" max="4243" width="13" style="5" customWidth="1"/>
    <col min="4244" max="4250" width="11.7109375" style="5" customWidth="1"/>
    <col min="4251" max="4251" width="10.85546875" style="5" customWidth="1"/>
    <col min="4252" max="4252" width="11.7109375" style="5" customWidth="1"/>
    <col min="4253" max="4255" width="22.7109375" style="5" customWidth="1"/>
    <col min="4256" max="4258" width="20.7109375" style="5" customWidth="1"/>
    <col min="4259" max="4446" width="8.85546875" style="5"/>
    <col min="4447" max="4447" width="6.140625" style="5" customWidth="1"/>
    <col min="4448" max="4448" width="20.28515625" style="5" customWidth="1"/>
    <col min="4449" max="4449" width="12.42578125" style="5" customWidth="1"/>
    <col min="4450" max="4450" width="13" style="5" customWidth="1"/>
    <col min="4451" max="4451" width="12.5703125" style="5" customWidth="1"/>
    <col min="4452" max="4465" width="11.7109375" style="5" customWidth="1"/>
    <col min="4466" max="4466" width="12.28515625" style="5" customWidth="1"/>
    <col min="4467" max="4467" width="11.7109375" style="5" customWidth="1"/>
    <col min="4468" max="4468" width="12.85546875" style="5" customWidth="1"/>
    <col min="4469" max="4469" width="11.7109375" style="5" customWidth="1"/>
    <col min="4470" max="4470" width="12.7109375" style="5" customWidth="1"/>
    <col min="4471" max="4471" width="11.7109375" style="5" customWidth="1"/>
    <col min="4472" max="4472" width="13" style="5" customWidth="1"/>
    <col min="4473" max="4484" width="11.7109375" style="5" customWidth="1"/>
    <col min="4485" max="4485" width="12.5703125" style="5" customWidth="1"/>
    <col min="4486" max="4486" width="11.7109375" style="5" customWidth="1"/>
    <col min="4487" max="4487" width="13" style="5" customWidth="1"/>
    <col min="4488" max="4493" width="11.7109375" style="5" customWidth="1"/>
    <col min="4494" max="4494" width="13.7109375" style="5" customWidth="1"/>
    <col min="4495" max="4495" width="13.140625" style="5" customWidth="1"/>
    <col min="4496" max="4499" width="13" style="5" customWidth="1"/>
    <col min="4500" max="4506" width="11.7109375" style="5" customWidth="1"/>
    <col min="4507" max="4507" width="10.85546875" style="5" customWidth="1"/>
    <col min="4508" max="4508" width="11.7109375" style="5" customWidth="1"/>
    <col min="4509" max="4511" width="22.7109375" style="5" customWidth="1"/>
    <col min="4512" max="4514" width="20.7109375" style="5" customWidth="1"/>
    <col min="4515" max="4702" width="8.85546875" style="5"/>
    <col min="4703" max="4703" width="6.140625" style="5" customWidth="1"/>
    <col min="4704" max="4704" width="20.28515625" style="5" customWidth="1"/>
    <col min="4705" max="4705" width="12.42578125" style="5" customWidth="1"/>
    <col min="4706" max="4706" width="13" style="5" customWidth="1"/>
    <col min="4707" max="4707" width="12.5703125" style="5" customWidth="1"/>
    <col min="4708" max="4721" width="11.7109375" style="5" customWidth="1"/>
    <col min="4722" max="4722" width="12.28515625" style="5" customWidth="1"/>
    <col min="4723" max="4723" width="11.7109375" style="5" customWidth="1"/>
    <col min="4724" max="4724" width="12.85546875" style="5" customWidth="1"/>
    <col min="4725" max="4725" width="11.7109375" style="5" customWidth="1"/>
    <col min="4726" max="4726" width="12.7109375" style="5" customWidth="1"/>
    <col min="4727" max="4727" width="11.7109375" style="5" customWidth="1"/>
    <col min="4728" max="4728" width="13" style="5" customWidth="1"/>
    <col min="4729" max="4740" width="11.7109375" style="5" customWidth="1"/>
    <col min="4741" max="4741" width="12.5703125" style="5" customWidth="1"/>
    <col min="4742" max="4742" width="11.7109375" style="5" customWidth="1"/>
    <col min="4743" max="4743" width="13" style="5" customWidth="1"/>
    <col min="4744" max="4749" width="11.7109375" style="5" customWidth="1"/>
    <col min="4750" max="4750" width="13.7109375" style="5" customWidth="1"/>
    <col min="4751" max="4751" width="13.140625" style="5" customWidth="1"/>
    <col min="4752" max="4755" width="13" style="5" customWidth="1"/>
    <col min="4756" max="4762" width="11.7109375" style="5" customWidth="1"/>
    <col min="4763" max="4763" width="10.85546875" style="5" customWidth="1"/>
    <col min="4764" max="4764" width="11.7109375" style="5" customWidth="1"/>
    <col min="4765" max="4767" width="22.7109375" style="5" customWidth="1"/>
    <col min="4768" max="4770" width="20.7109375" style="5" customWidth="1"/>
    <col min="4771" max="4958" width="8.85546875" style="5"/>
    <col min="4959" max="4959" width="6.140625" style="5" customWidth="1"/>
    <col min="4960" max="4960" width="20.28515625" style="5" customWidth="1"/>
    <col min="4961" max="4961" width="12.42578125" style="5" customWidth="1"/>
    <col min="4962" max="4962" width="13" style="5" customWidth="1"/>
    <col min="4963" max="4963" width="12.5703125" style="5" customWidth="1"/>
    <col min="4964" max="4977" width="11.7109375" style="5" customWidth="1"/>
    <col min="4978" max="4978" width="12.28515625" style="5" customWidth="1"/>
    <col min="4979" max="4979" width="11.7109375" style="5" customWidth="1"/>
    <col min="4980" max="4980" width="12.85546875" style="5" customWidth="1"/>
    <col min="4981" max="4981" width="11.7109375" style="5" customWidth="1"/>
    <col min="4982" max="4982" width="12.7109375" style="5" customWidth="1"/>
    <col min="4983" max="4983" width="11.7109375" style="5" customWidth="1"/>
    <col min="4984" max="4984" width="13" style="5" customWidth="1"/>
    <col min="4985" max="4996" width="11.7109375" style="5" customWidth="1"/>
    <col min="4997" max="4997" width="12.5703125" style="5" customWidth="1"/>
    <col min="4998" max="4998" width="11.7109375" style="5" customWidth="1"/>
    <col min="4999" max="4999" width="13" style="5" customWidth="1"/>
    <col min="5000" max="5005" width="11.7109375" style="5" customWidth="1"/>
    <col min="5006" max="5006" width="13.7109375" style="5" customWidth="1"/>
    <col min="5007" max="5007" width="13.140625" style="5" customWidth="1"/>
    <col min="5008" max="5011" width="13" style="5" customWidth="1"/>
    <col min="5012" max="5018" width="11.7109375" style="5" customWidth="1"/>
    <col min="5019" max="5019" width="10.85546875" style="5" customWidth="1"/>
    <col min="5020" max="5020" width="11.7109375" style="5" customWidth="1"/>
    <col min="5021" max="5023" width="22.7109375" style="5" customWidth="1"/>
    <col min="5024" max="5026" width="20.7109375" style="5" customWidth="1"/>
    <col min="5027" max="5214" width="8.85546875" style="5"/>
    <col min="5215" max="5215" width="6.140625" style="5" customWidth="1"/>
    <col min="5216" max="5216" width="20.28515625" style="5" customWidth="1"/>
    <col min="5217" max="5217" width="12.42578125" style="5" customWidth="1"/>
    <col min="5218" max="5218" width="13" style="5" customWidth="1"/>
    <col min="5219" max="5219" width="12.5703125" style="5" customWidth="1"/>
    <col min="5220" max="5233" width="11.7109375" style="5" customWidth="1"/>
    <col min="5234" max="5234" width="12.28515625" style="5" customWidth="1"/>
    <col min="5235" max="5235" width="11.7109375" style="5" customWidth="1"/>
    <col min="5236" max="5236" width="12.85546875" style="5" customWidth="1"/>
    <col min="5237" max="5237" width="11.7109375" style="5" customWidth="1"/>
    <col min="5238" max="5238" width="12.7109375" style="5" customWidth="1"/>
    <col min="5239" max="5239" width="11.7109375" style="5" customWidth="1"/>
    <col min="5240" max="5240" width="13" style="5" customWidth="1"/>
    <col min="5241" max="5252" width="11.7109375" style="5" customWidth="1"/>
    <col min="5253" max="5253" width="12.5703125" style="5" customWidth="1"/>
    <col min="5254" max="5254" width="11.7109375" style="5" customWidth="1"/>
    <col min="5255" max="5255" width="13" style="5" customWidth="1"/>
    <col min="5256" max="5261" width="11.7109375" style="5" customWidth="1"/>
    <col min="5262" max="5262" width="13.7109375" style="5" customWidth="1"/>
    <col min="5263" max="5263" width="13.140625" style="5" customWidth="1"/>
    <col min="5264" max="5267" width="13" style="5" customWidth="1"/>
    <col min="5268" max="5274" width="11.7109375" style="5" customWidth="1"/>
    <col min="5275" max="5275" width="10.85546875" style="5" customWidth="1"/>
    <col min="5276" max="5276" width="11.7109375" style="5" customWidth="1"/>
    <col min="5277" max="5279" width="22.7109375" style="5" customWidth="1"/>
    <col min="5280" max="5282" width="20.7109375" style="5" customWidth="1"/>
    <col min="5283" max="5470" width="8.85546875" style="5"/>
    <col min="5471" max="5471" width="6.140625" style="5" customWidth="1"/>
    <col min="5472" max="5472" width="20.28515625" style="5" customWidth="1"/>
    <col min="5473" max="5473" width="12.42578125" style="5" customWidth="1"/>
    <col min="5474" max="5474" width="13" style="5" customWidth="1"/>
    <col min="5475" max="5475" width="12.5703125" style="5" customWidth="1"/>
    <col min="5476" max="5489" width="11.7109375" style="5" customWidth="1"/>
    <col min="5490" max="5490" width="12.28515625" style="5" customWidth="1"/>
    <col min="5491" max="5491" width="11.7109375" style="5" customWidth="1"/>
    <col min="5492" max="5492" width="12.85546875" style="5" customWidth="1"/>
    <col min="5493" max="5493" width="11.7109375" style="5" customWidth="1"/>
    <col min="5494" max="5494" width="12.7109375" style="5" customWidth="1"/>
    <col min="5495" max="5495" width="11.7109375" style="5" customWidth="1"/>
    <col min="5496" max="5496" width="13" style="5" customWidth="1"/>
    <col min="5497" max="5508" width="11.7109375" style="5" customWidth="1"/>
    <col min="5509" max="5509" width="12.5703125" style="5" customWidth="1"/>
    <col min="5510" max="5510" width="11.7109375" style="5" customWidth="1"/>
    <col min="5511" max="5511" width="13" style="5" customWidth="1"/>
    <col min="5512" max="5517" width="11.7109375" style="5" customWidth="1"/>
    <col min="5518" max="5518" width="13.7109375" style="5" customWidth="1"/>
    <col min="5519" max="5519" width="13.140625" style="5" customWidth="1"/>
    <col min="5520" max="5523" width="13" style="5" customWidth="1"/>
    <col min="5524" max="5530" width="11.7109375" style="5" customWidth="1"/>
    <col min="5531" max="5531" width="10.85546875" style="5" customWidth="1"/>
    <col min="5532" max="5532" width="11.7109375" style="5" customWidth="1"/>
    <col min="5533" max="5535" width="22.7109375" style="5" customWidth="1"/>
    <col min="5536" max="5538" width="20.7109375" style="5" customWidth="1"/>
    <col min="5539" max="5726" width="8.85546875" style="5"/>
    <col min="5727" max="5727" width="6.140625" style="5" customWidth="1"/>
    <col min="5728" max="5728" width="20.28515625" style="5" customWidth="1"/>
    <col min="5729" max="5729" width="12.42578125" style="5" customWidth="1"/>
    <col min="5730" max="5730" width="13" style="5" customWidth="1"/>
    <col min="5731" max="5731" width="12.5703125" style="5" customWidth="1"/>
    <col min="5732" max="5745" width="11.7109375" style="5" customWidth="1"/>
    <col min="5746" max="5746" width="12.28515625" style="5" customWidth="1"/>
    <col min="5747" max="5747" width="11.7109375" style="5" customWidth="1"/>
    <col min="5748" max="5748" width="12.85546875" style="5" customWidth="1"/>
    <col min="5749" max="5749" width="11.7109375" style="5" customWidth="1"/>
    <col min="5750" max="5750" width="12.7109375" style="5" customWidth="1"/>
    <col min="5751" max="5751" width="11.7109375" style="5" customWidth="1"/>
    <col min="5752" max="5752" width="13" style="5" customWidth="1"/>
    <col min="5753" max="5764" width="11.7109375" style="5" customWidth="1"/>
    <col min="5765" max="5765" width="12.5703125" style="5" customWidth="1"/>
    <col min="5766" max="5766" width="11.7109375" style="5" customWidth="1"/>
    <col min="5767" max="5767" width="13" style="5" customWidth="1"/>
    <col min="5768" max="5773" width="11.7109375" style="5" customWidth="1"/>
    <col min="5774" max="5774" width="13.7109375" style="5" customWidth="1"/>
    <col min="5775" max="5775" width="13.140625" style="5" customWidth="1"/>
    <col min="5776" max="5779" width="13" style="5" customWidth="1"/>
    <col min="5780" max="5786" width="11.7109375" style="5" customWidth="1"/>
    <col min="5787" max="5787" width="10.85546875" style="5" customWidth="1"/>
    <col min="5788" max="5788" width="11.7109375" style="5" customWidth="1"/>
    <col min="5789" max="5791" width="22.7109375" style="5" customWidth="1"/>
    <col min="5792" max="5794" width="20.7109375" style="5" customWidth="1"/>
    <col min="5795" max="5982" width="8.85546875" style="5"/>
    <col min="5983" max="5983" width="6.140625" style="5" customWidth="1"/>
    <col min="5984" max="5984" width="20.28515625" style="5" customWidth="1"/>
    <col min="5985" max="5985" width="12.42578125" style="5" customWidth="1"/>
    <col min="5986" max="5986" width="13" style="5" customWidth="1"/>
    <col min="5987" max="5987" width="12.5703125" style="5" customWidth="1"/>
    <col min="5988" max="6001" width="11.7109375" style="5" customWidth="1"/>
    <col min="6002" max="6002" width="12.28515625" style="5" customWidth="1"/>
    <col min="6003" max="6003" width="11.7109375" style="5" customWidth="1"/>
    <col min="6004" max="6004" width="12.85546875" style="5" customWidth="1"/>
    <col min="6005" max="6005" width="11.7109375" style="5" customWidth="1"/>
    <col min="6006" max="6006" width="12.7109375" style="5" customWidth="1"/>
    <col min="6007" max="6007" width="11.7109375" style="5" customWidth="1"/>
    <col min="6008" max="6008" width="13" style="5" customWidth="1"/>
    <col min="6009" max="6020" width="11.7109375" style="5" customWidth="1"/>
    <col min="6021" max="6021" width="12.5703125" style="5" customWidth="1"/>
    <col min="6022" max="6022" width="11.7109375" style="5" customWidth="1"/>
    <col min="6023" max="6023" width="13" style="5" customWidth="1"/>
    <col min="6024" max="6029" width="11.7109375" style="5" customWidth="1"/>
    <col min="6030" max="6030" width="13.7109375" style="5" customWidth="1"/>
    <col min="6031" max="6031" width="13.140625" style="5" customWidth="1"/>
    <col min="6032" max="6035" width="13" style="5" customWidth="1"/>
    <col min="6036" max="6042" width="11.7109375" style="5" customWidth="1"/>
    <col min="6043" max="6043" width="10.85546875" style="5" customWidth="1"/>
    <col min="6044" max="6044" width="11.7109375" style="5" customWidth="1"/>
    <col min="6045" max="6047" width="22.7109375" style="5" customWidth="1"/>
    <col min="6048" max="6050" width="20.7109375" style="5" customWidth="1"/>
    <col min="6051" max="6238" width="8.85546875" style="5"/>
    <col min="6239" max="6239" width="6.140625" style="5" customWidth="1"/>
    <col min="6240" max="6240" width="20.28515625" style="5" customWidth="1"/>
    <col min="6241" max="6241" width="12.42578125" style="5" customWidth="1"/>
    <col min="6242" max="6242" width="13" style="5" customWidth="1"/>
    <col min="6243" max="6243" width="12.5703125" style="5" customWidth="1"/>
    <col min="6244" max="6257" width="11.7109375" style="5" customWidth="1"/>
    <col min="6258" max="6258" width="12.28515625" style="5" customWidth="1"/>
    <col min="6259" max="6259" width="11.7109375" style="5" customWidth="1"/>
    <col min="6260" max="6260" width="12.85546875" style="5" customWidth="1"/>
    <col min="6261" max="6261" width="11.7109375" style="5" customWidth="1"/>
    <col min="6262" max="6262" width="12.7109375" style="5" customWidth="1"/>
    <col min="6263" max="6263" width="11.7109375" style="5" customWidth="1"/>
    <col min="6264" max="6264" width="13" style="5" customWidth="1"/>
    <col min="6265" max="6276" width="11.7109375" style="5" customWidth="1"/>
    <col min="6277" max="6277" width="12.5703125" style="5" customWidth="1"/>
    <col min="6278" max="6278" width="11.7109375" style="5" customWidth="1"/>
    <col min="6279" max="6279" width="13" style="5" customWidth="1"/>
    <col min="6280" max="6285" width="11.7109375" style="5" customWidth="1"/>
    <col min="6286" max="6286" width="13.7109375" style="5" customWidth="1"/>
    <col min="6287" max="6287" width="13.140625" style="5" customWidth="1"/>
    <col min="6288" max="6291" width="13" style="5" customWidth="1"/>
    <col min="6292" max="6298" width="11.7109375" style="5" customWidth="1"/>
    <col min="6299" max="6299" width="10.85546875" style="5" customWidth="1"/>
    <col min="6300" max="6300" width="11.7109375" style="5" customWidth="1"/>
    <col min="6301" max="6303" width="22.7109375" style="5" customWidth="1"/>
    <col min="6304" max="6306" width="20.7109375" style="5" customWidth="1"/>
    <col min="6307" max="6494" width="8.85546875" style="5"/>
    <col min="6495" max="6495" width="6.140625" style="5" customWidth="1"/>
    <col min="6496" max="6496" width="20.28515625" style="5" customWidth="1"/>
    <col min="6497" max="6497" width="12.42578125" style="5" customWidth="1"/>
    <col min="6498" max="6498" width="13" style="5" customWidth="1"/>
    <col min="6499" max="6499" width="12.5703125" style="5" customWidth="1"/>
    <col min="6500" max="6513" width="11.7109375" style="5" customWidth="1"/>
    <col min="6514" max="6514" width="12.28515625" style="5" customWidth="1"/>
    <col min="6515" max="6515" width="11.7109375" style="5" customWidth="1"/>
    <col min="6516" max="6516" width="12.85546875" style="5" customWidth="1"/>
    <col min="6517" max="6517" width="11.7109375" style="5" customWidth="1"/>
    <col min="6518" max="6518" width="12.7109375" style="5" customWidth="1"/>
    <col min="6519" max="6519" width="11.7109375" style="5" customWidth="1"/>
    <col min="6520" max="6520" width="13" style="5" customWidth="1"/>
    <col min="6521" max="6532" width="11.7109375" style="5" customWidth="1"/>
    <col min="6533" max="6533" width="12.5703125" style="5" customWidth="1"/>
    <col min="6534" max="6534" width="11.7109375" style="5" customWidth="1"/>
    <col min="6535" max="6535" width="13" style="5" customWidth="1"/>
    <col min="6536" max="6541" width="11.7109375" style="5" customWidth="1"/>
    <col min="6542" max="6542" width="13.7109375" style="5" customWidth="1"/>
    <col min="6543" max="6543" width="13.140625" style="5" customWidth="1"/>
    <col min="6544" max="6547" width="13" style="5" customWidth="1"/>
    <col min="6548" max="6554" width="11.7109375" style="5" customWidth="1"/>
    <col min="6555" max="6555" width="10.85546875" style="5" customWidth="1"/>
    <col min="6556" max="6556" width="11.7109375" style="5" customWidth="1"/>
    <col min="6557" max="6559" width="22.7109375" style="5" customWidth="1"/>
    <col min="6560" max="6562" width="20.7109375" style="5" customWidth="1"/>
    <col min="6563" max="6750" width="8.85546875" style="5"/>
    <col min="6751" max="6751" width="6.140625" style="5" customWidth="1"/>
    <col min="6752" max="6752" width="20.28515625" style="5" customWidth="1"/>
    <col min="6753" max="6753" width="12.42578125" style="5" customWidth="1"/>
    <col min="6754" max="6754" width="13" style="5" customWidth="1"/>
    <col min="6755" max="6755" width="12.5703125" style="5" customWidth="1"/>
    <col min="6756" max="6769" width="11.7109375" style="5" customWidth="1"/>
    <col min="6770" max="6770" width="12.28515625" style="5" customWidth="1"/>
    <col min="6771" max="6771" width="11.7109375" style="5" customWidth="1"/>
    <col min="6772" max="6772" width="12.85546875" style="5" customWidth="1"/>
    <col min="6773" max="6773" width="11.7109375" style="5" customWidth="1"/>
    <col min="6774" max="6774" width="12.7109375" style="5" customWidth="1"/>
    <col min="6775" max="6775" width="11.7109375" style="5" customWidth="1"/>
    <col min="6776" max="6776" width="13" style="5" customWidth="1"/>
    <col min="6777" max="6788" width="11.7109375" style="5" customWidth="1"/>
    <col min="6789" max="6789" width="12.5703125" style="5" customWidth="1"/>
    <col min="6790" max="6790" width="11.7109375" style="5" customWidth="1"/>
    <col min="6791" max="6791" width="13" style="5" customWidth="1"/>
    <col min="6792" max="6797" width="11.7109375" style="5" customWidth="1"/>
    <col min="6798" max="6798" width="13.7109375" style="5" customWidth="1"/>
    <col min="6799" max="6799" width="13.140625" style="5" customWidth="1"/>
    <col min="6800" max="6803" width="13" style="5" customWidth="1"/>
    <col min="6804" max="6810" width="11.7109375" style="5" customWidth="1"/>
    <col min="6811" max="6811" width="10.85546875" style="5" customWidth="1"/>
    <col min="6812" max="6812" width="11.7109375" style="5" customWidth="1"/>
    <col min="6813" max="6815" width="22.7109375" style="5" customWidth="1"/>
    <col min="6816" max="6818" width="20.7109375" style="5" customWidth="1"/>
    <col min="6819" max="7006" width="8.85546875" style="5"/>
    <col min="7007" max="7007" width="6.140625" style="5" customWidth="1"/>
    <col min="7008" max="7008" width="20.28515625" style="5" customWidth="1"/>
    <col min="7009" max="7009" width="12.42578125" style="5" customWidth="1"/>
    <col min="7010" max="7010" width="13" style="5" customWidth="1"/>
    <col min="7011" max="7011" width="12.5703125" style="5" customWidth="1"/>
    <col min="7012" max="7025" width="11.7109375" style="5" customWidth="1"/>
    <col min="7026" max="7026" width="12.28515625" style="5" customWidth="1"/>
    <col min="7027" max="7027" width="11.7109375" style="5" customWidth="1"/>
    <col min="7028" max="7028" width="12.85546875" style="5" customWidth="1"/>
    <col min="7029" max="7029" width="11.7109375" style="5" customWidth="1"/>
    <col min="7030" max="7030" width="12.7109375" style="5" customWidth="1"/>
    <col min="7031" max="7031" width="11.7109375" style="5" customWidth="1"/>
    <col min="7032" max="7032" width="13" style="5" customWidth="1"/>
    <col min="7033" max="7044" width="11.7109375" style="5" customWidth="1"/>
    <col min="7045" max="7045" width="12.5703125" style="5" customWidth="1"/>
    <col min="7046" max="7046" width="11.7109375" style="5" customWidth="1"/>
    <col min="7047" max="7047" width="13" style="5" customWidth="1"/>
    <col min="7048" max="7053" width="11.7109375" style="5" customWidth="1"/>
    <col min="7054" max="7054" width="13.7109375" style="5" customWidth="1"/>
    <col min="7055" max="7055" width="13.140625" style="5" customWidth="1"/>
    <col min="7056" max="7059" width="13" style="5" customWidth="1"/>
    <col min="7060" max="7066" width="11.7109375" style="5" customWidth="1"/>
    <col min="7067" max="7067" width="10.85546875" style="5" customWidth="1"/>
    <col min="7068" max="7068" width="11.7109375" style="5" customWidth="1"/>
    <col min="7069" max="7071" width="22.7109375" style="5" customWidth="1"/>
    <col min="7072" max="7074" width="20.7109375" style="5" customWidth="1"/>
    <col min="7075" max="7262" width="8.85546875" style="5"/>
    <col min="7263" max="7263" width="6.140625" style="5" customWidth="1"/>
    <col min="7264" max="7264" width="20.28515625" style="5" customWidth="1"/>
    <col min="7265" max="7265" width="12.42578125" style="5" customWidth="1"/>
    <col min="7266" max="7266" width="13" style="5" customWidth="1"/>
    <col min="7267" max="7267" width="12.5703125" style="5" customWidth="1"/>
    <col min="7268" max="7281" width="11.7109375" style="5" customWidth="1"/>
    <col min="7282" max="7282" width="12.28515625" style="5" customWidth="1"/>
    <col min="7283" max="7283" width="11.7109375" style="5" customWidth="1"/>
    <col min="7284" max="7284" width="12.85546875" style="5" customWidth="1"/>
    <col min="7285" max="7285" width="11.7109375" style="5" customWidth="1"/>
    <col min="7286" max="7286" width="12.7109375" style="5" customWidth="1"/>
    <col min="7287" max="7287" width="11.7109375" style="5" customWidth="1"/>
    <col min="7288" max="7288" width="13" style="5" customWidth="1"/>
    <col min="7289" max="7300" width="11.7109375" style="5" customWidth="1"/>
    <col min="7301" max="7301" width="12.5703125" style="5" customWidth="1"/>
    <col min="7302" max="7302" width="11.7109375" style="5" customWidth="1"/>
    <col min="7303" max="7303" width="13" style="5" customWidth="1"/>
    <col min="7304" max="7309" width="11.7109375" style="5" customWidth="1"/>
    <col min="7310" max="7310" width="13.7109375" style="5" customWidth="1"/>
    <col min="7311" max="7311" width="13.140625" style="5" customWidth="1"/>
    <col min="7312" max="7315" width="13" style="5" customWidth="1"/>
    <col min="7316" max="7322" width="11.7109375" style="5" customWidth="1"/>
    <col min="7323" max="7323" width="10.85546875" style="5" customWidth="1"/>
    <col min="7324" max="7324" width="11.7109375" style="5" customWidth="1"/>
    <col min="7325" max="7327" width="22.7109375" style="5" customWidth="1"/>
    <col min="7328" max="7330" width="20.7109375" style="5" customWidth="1"/>
    <col min="7331" max="7518" width="8.85546875" style="5"/>
    <col min="7519" max="7519" width="6.140625" style="5" customWidth="1"/>
    <col min="7520" max="7520" width="20.28515625" style="5" customWidth="1"/>
    <col min="7521" max="7521" width="12.42578125" style="5" customWidth="1"/>
    <col min="7522" max="7522" width="13" style="5" customWidth="1"/>
    <col min="7523" max="7523" width="12.5703125" style="5" customWidth="1"/>
    <col min="7524" max="7537" width="11.7109375" style="5" customWidth="1"/>
    <col min="7538" max="7538" width="12.28515625" style="5" customWidth="1"/>
    <col min="7539" max="7539" width="11.7109375" style="5" customWidth="1"/>
    <col min="7540" max="7540" width="12.85546875" style="5" customWidth="1"/>
    <col min="7541" max="7541" width="11.7109375" style="5" customWidth="1"/>
    <col min="7542" max="7542" width="12.7109375" style="5" customWidth="1"/>
    <col min="7543" max="7543" width="11.7109375" style="5" customWidth="1"/>
    <col min="7544" max="7544" width="13" style="5" customWidth="1"/>
    <col min="7545" max="7556" width="11.7109375" style="5" customWidth="1"/>
    <col min="7557" max="7557" width="12.5703125" style="5" customWidth="1"/>
    <col min="7558" max="7558" width="11.7109375" style="5" customWidth="1"/>
    <col min="7559" max="7559" width="13" style="5" customWidth="1"/>
    <col min="7560" max="7565" width="11.7109375" style="5" customWidth="1"/>
    <col min="7566" max="7566" width="13.7109375" style="5" customWidth="1"/>
    <col min="7567" max="7567" width="13.140625" style="5" customWidth="1"/>
    <col min="7568" max="7571" width="13" style="5" customWidth="1"/>
    <col min="7572" max="7578" width="11.7109375" style="5" customWidth="1"/>
    <col min="7579" max="7579" width="10.85546875" style="5" customWidth="1"/>
    <col min="7580" max="7580" width="11.7109375" style="5" customWidth="1"/>
    <col min="7581" max="7583" width="22.7109375" style="5" customWidth="1"/>
    <col min="7584" max="7586" width="20.7109375" style="5" customWidth="1"/>
    <col min="7587" max="7774" width="8.85546875" style="5"/>
    <col min="7775" max="7775" width="6.140625" style="5" customWidth="1"/>
    <col min="7776" max="7776" width="20.28515625" style="5" customWidth="1"/>
    <col min="7777" max="7777" width="12.42578125" style="5" customWidth="1"/>
    <col min="7778" max="7778" width="13" style="5" customWidth="1"/>
    <col min="7779" max="7779" width="12.5703125" style="5" customWidth="1"/>
    <col min="7780" max="7793" width="11.7109375" style="5" customWidth="1"/>
    <col min="7794" max="7794" width="12.28515625" style="5" customWidth="1"/>
    <col min="7795" max="7795" width="11.7109375" style="5" customWidth="1"/>
    <col min="7796" max="7796" width="12.85546875" style="5" customWidth="1"/>
    <col min="7797" max="7797" width="11.7109375" style="5" customWidth="1"/>
    <col min="7798" max="7798" width="12.7109375" style="5" customWidth="1"/>
    <col min="7799" max="7799" width="11.7109375" style="5" customWidth="1"/>
    <col min="7800" max="7800" width="13" style="5" customWidth="1"/>
    <col min="7801" max="7812" width="11.7109375" style="5" customWidth="1"/>
    <col min="7813" max="7813" width="12.5703125" style="5" customWidth="1"/>
    <col min="7814" max="7814" width="11.7109375" style="5" customWidth="1"/>
    <col min="7815" max="7815" width="13" style="5" customWidth="1"/>
    <col min="7816" max="7821" width="11.7109375" style="5" customWidth="1"/>
    <col min="7822" max="7822" width="13.7109375" style="5" customWidth="1"/>
    <col min="7823" max="7823" width="13.140625" style="5" customWidth="1"/>
    <col min="7824" max="7827" width="13" style="5" customWidth="1"/>
    <col min="7828" max="7834" width="11.7109375" style="5" customWidth="1"/>
    <col min="7835" max="7835" width="10.85546875" style="5" customWidth="1"/>
    <col min="7836" max="7836" width="11.7109375" style="5" customWidth="1"/>
    <col min="7837" max="7839" width="22.7109375" style="5" customWidth="1"/>
    <col min="7840" max="7842" width="20.7109375" style="5" customWidth="1"/>
    <col min="7843" max="8030" width="8.85546875" style="5"/>
    <col min="8031" max="8031" width="6.140625" style="5" customWidth="1"/>
    <col min="8032" max="8032" width="20.28515625" style="5" customWidth="1"/>
    <col min="8033" max="8033" width="12.42578125" style="5" customWidth="1"/>
    <col min="8034" max="8034" width="13" style="5" customWidth="1"/>
    <col min="8035" max="8035" width="12.5703125" style="5" customWidth="1"/>
    <col min="8036" max="8049" width="11.7109375" style="5" customWidth="1"/>
    <col min="8050" max="8050" width="12.28515625" style="5" customWidth="1"/>
    <col min="8051" max="8051" width="11.7109375" style="5" customWidth="1"/>
    <col min="8052" max="8052" width="12.85546875" style="5" customWidth="1"/>
    <col min="8053" max="8053" width="11.7109375" style="5" customWidth="1"/>
    <col min="8054" max="8054" width="12.7109375" style="5" customWidth="1"/>
    <col min="8055" max="8055" width="11.7109375" style="5" customWidth="1"/>
    <col min="8056" max="8056" width="13" style="5" customWidth="1"/>
    <col min="8057" max="8068" width="11.7109375" style="5" customWidth="1"/>
    <col min="8069" max="8069" width="12.5703125" style="5" customWidth="1"/>
    <col min="8070" max="8070" width="11.7109375" style="5" customWidth="1"/>
    <col min="8071" max="8071" width="13" style="5" customWidth="1"/>
    <col min="8072" max="8077" width="11.7109375" style="5" customWidth="1"/>
    <col min="8078" max="8078" width="13.7109375" style="5" customWidth="1"/>
    <col min="8079" max="8079" width="13.140625" style="5" customWidth="1"/>
    <col min="8080" max="8083" width="13" style="5" customWidth="1"/>
    <col min="8084" max="8090" width="11.7109375" style="5" customWidth="1"/>
    <col min="8091" max="8091" width="10.85546875" style="5" customWidth="1"/>
    <col min="8092" max="8092" width="11.7109375" style="5" customWidth="1"/>
    <col min="8093" max="8095" width="22.7109375" style="5" customWidth="1"/>
    <col min="8096" max="8098" width="20.7109375" style="5" customWidth="1"/>
    <col min="8099" max="8286" width="8.85546875" style="5"/>
    <col min="8287" max="8287" width="6.140625" style="5" customWidth="1"/>
    <col min="8288" max="8288" width="20.28515625" style="5" customWidth="1"/>
    <col min="8289" max="8289" width="12.42578125" style="5" customWidth="1"/>
    <col min="8290" max="8290" width="13" style="5" customWidth="1"/>
    <col min="8291" max="8291" width="12.5703125" style="5" customWidth="1"/>
    <col min="8292" max="8305" width="11.7109375" style="5" customWidth="1"/>
    <col min="8306" max="8306" width="12.28515625" style="5" customWidth="1"/>
    <col min="8307" max="8307" width="11.7109375" style="5" customWidth="1"/>
    <col min="8308" max="8308" width="12.85546875" style="5" customWidth="1"/>
    <col min="8309" max="8309" width="11.7109375" style="5" customWidth="1"/>
    <col min="8310" max="8310" width="12.7109375" style="5" customWidth="1"/>
    <col min="8311" max="8311" width="11.7109375" style="5" customWidth="1"/>
    <col min="8312" max="8312" width="13" style="5" customWidth="1"/>
    <col min="8313" max="8324" width="11.7109375" style="5" customWidth="1"/>
    <col min="8325" max="8325" width="12.5703125" style="5" customWidth="1"/>
    <col min="8326" max="8326" width="11.7109375" style="5" customWidth="1"/>
    <col min="8327" max="8327" width="13" style="5" customWidth="1"/>
    <col min="8328" max="8333" width="11.7109375" style="5" customWidth="1"/>
    <col min="8334" max="8334" width="13.7109375" style="5" customWidth="1"/>
    <col min="8335" max="8335" width="13.140625" style="5" customWidth="1"/>
    <col min="8336" max="8339" width="13" style="5" customWidth="1"/>
    <col min="8340" max="8346" width="11.7109375" style="5" customWidth="1"/>
    <col min="8347" max="8347" width="10.85546875" style="5" customWidth="1"/>
    <col min="8348" max="8348" width="11.7109375" style="5" customWidth="1"/>
    <col min="8349" max="8351" width="22.7109375" style="5" customWidth="1"/>
    <col min="8352" max="8354" width="20.7109375" style="5" customWidth="1"/>
    <col min="8355" max="8542" width="8.85546875" style="5"/>
    <col min="8543" max="8543" width="6.140625" style="5" customWidth="1"/>
    <col min="8544" max="8544" width="20.28515625" style="5" customWidth="1"/>
    <col min="8545" max="8545" width="12.42578125" style="5" customWidth="1"/>
    <col min="8546" max="8546" width="13" style="5" customWidth="1"/>
    <col min="8547" max="8547" width="12.5703125" style="5" customWidth="1"/>
    <col min="8548" max="8561" width="11.7109375" style="5" customWidth="1"/>
    <col min="8562" max="8562" width="12.28515625" style="5" customWidth="1"/>
    <col min="8563" max="8563" width="11.7109375" style="5" customWidth="1"/>
    <col min="8564" max="8564" width="12.85546875" style="5" customWidth="1"/>
    <col min="8565" max="8565" width="11.7109375" style="5" customWidth="1"/>
    <col min="8566" max="8566" width="12.7109375" style="5" customWidth="1"/>
    <col min="8567" max="8567" width="11.7109375" style="5" customWidth="1"/>
    <col min="8568" max="8568" width="13" style="5" customWidth="1"/>
    <col min="8569" max="8580" width="11.7109375" style="5" customWidth="1"/>
    <col min="8581" max="8581" width="12.5703125" style="5" customWidth="1"/>
    <col min="8582" max="8582" width="11.7109375" style="5" customWidth="1"/>
    <col min="8583" max="8583" width="13" style="5" customWidth="1"/>
    <col min="8584" max="8589" width="11.7109375" style="5" customWidth="1"/>
    <col min="8590" max="8590" width="13.7109375" style="5" customWidth="1"/>
    <col min="8591" max="8591" width="13.140625" style="5" customWidth="1"/>
    <col min="8592" max="8595" width="13" style="5" customWidth="1"/>
    <col min="8596" max="8602" width="11.7109375" style="5" customWidth="1"/>
    <col min="8603" max="8603" width="10.85546875" style="5" customWidth="1"/>
    <col min="8604" max="8604" width="11.7109375" style="5" customWidth="1"/>
    <col min="8605" max="8607" width="22.7109375" style="5" customWidth="1"/>
    <col min="8608" max="8610" width="20.7109375" style="5" customWidth="1"/>
    <col min="8611" max="8798" width="8.85546875" style="5"/>
    <col min="8799" max="8799" width="6.140625" style="5" customWidth="1"/>
    <col min="8800" max="8800" width="20.28515625" style="5" customWidth="1"/>
    <col min="8801" max="8801" width="12.42578125" style="5" customWidth="1"/>
    <col min="8802" max="8802" width="13" style="5" customWidth="1"/>
    <col min="8803" max="8803" width="12.5703125" style="5" customWidth="1"/>
    <col min="8804" max="8817" width="11.7109375" style="5" customWidth="1"/>
    <col min="8818" max="8818" width="12.28515625" style="5" customWidth="1"/>
    <col min="8819" max="8819" width="11.7109375" style="5" customWidth="1"/>
    <col min="8820" max="8820" width="12.85546875" style="5" customWidth="1"/>
    <col min="8821" max="8821" width="11.7109375" style="5" customWidth="1"/>
    <col min="8822" max="8822" width="12.7109375" style="5" customWidth="1"/>
    <col min="8823" max="8823" width="11.7109375" style="5" customWidth="1"/>
    <col min="8824" max="8824" width="13" style="5" customWidth="1"/>
    <col min="8825" max="8836" width="11.7109375" style="5" customWidth="1"/>
    <col min="8837" max="8837" width="12.5703125" style="5" customWidth="1"/>
    <col min="8838" max="8838" width="11.7109375" style="5" customWidth="1"/>
    <col min="8839" max="8839" width="13" style="5" customWidth="1"/>
    <col min="8840" max="8845" width="11.7109375" style="5" customWidth="1"/>
    <col min="8846" max="8846" width="13.7109375" style="5" customWidth="1"/>
    <col min="8847" max="8847" width="13.140625" style="5" customWidth="1"/>
    <col min="8848" max="8851" width="13" style="5" customWidth="1"/>
    <col min="8852" max="8858" width="11.7109375" style="5" customWidth="1"/>
    <col min="8859" max="8859" width="10.85546875" style="5" customWidth="1"/>
    <col min="8860" max="8860" width="11.7109375" style="5" customWidth="1"/>
    <col min="8861" max="8863" width="22.7109375" style="5" customWidth="1"/>
    <col min="8864" max="8866" width="20.7109375" style="5" customWidth="1"/>
    <col min="8867" max="9054" width="8.85546875" style="5"/>
    <col min="9055" max="9055" width="6.140625" style="5" customWidth="1"/>
    <col min="9056" max="9056" width="20.28515625" style="5" customWidth="1"/>
    <col min="9057" max="9057" width="12.42578125" style="5" customWidth="1"/>
    <col min="9058" max="9058" width="13" style="5" customWidth="1"/>
    <col min="9059" max="9059" width="12.5703125" style="5" customWidth="1"/>
    <col min="9060" max="9073" width="11.7109375" style="5" customWidth="1"/>
    <col min="9074" max="9074" width="12.28515625" style="5" customWidth="1"/>
    <col min="9075" max="9075" width="11.7109375" style="5" customWidth="1"/>
    <col min="9076" max="9076" width="12.85546875" style="5" customWidth="1"/>
    <col min="9077" max="9077" width="11.7109375" style="5" customWidth="1"/>
    <col min="9078" max="9078" width="12.7109375" style="5" customWidth="1"/>
    <col min="9079" max="9079" width="11.7109375" style="5" customWidth="1"/>
    <col min="9080" max="9080" width="13" style="5" customWidth="1"/>
    <col min="9081" max="9092" width="11.7109375" style="5" customWidth="1"/>
    <col min="9093" max="9093" width="12.5703125" style="5" customWidth="1"/>
    <col min="9094" max="9094" width="11.7109375" style="5" customWidth="1"/>
    <col min="9095" max="9095" width="13" style="5" customWidth="1"/>
    <col min="9096" max="9101" width="11.7109375" style="5" customWidth="1"/>
    <col min="9102" max="9102" width="13.7109375" style="5" customWidth="1"/>
    <col min="9103" max="9103" width="13.140625" style="5" customWidth="1"/>
    <col min="9104" max="9107" width="13" style="5" customWidth="1"/>
    <col min="9108" max="9114" width="11.7109375" style="5" customWidth="1"/>
    <col min="9115" max="9115" width="10.85546875" style="5" customWidth="1"/>
    <col min="9116" max="9116" width="11.7109375" style="5" customWidth="1"/>
    <col min="9117" max="9119" width="22.7109375" style="5" customWidth="1"/>
    <col min="9120" max="9122" width="20.7109375" style="5" customWidth="1"/>
    <col min="9123" max="9310" width="8.85546875" style="5"/>
    <col min="9311" max="9311" width="6.140625" style="5" customWidth="1"/>
    <col min="9312" max="9312" width="20.28515625" style="5" customWidth="1"/>
    <col min="9313" max="9313" width="12.42578125" style="5" customWidth="1"/>
    <col min="9314" max="9314" width="13" style="5" customWidth="1"/>
    <col min="9315" max="9315" width="12.5703125" style="5" customWidth="1"/>
    <col min="9316" max="9329" width="11.7109375" style="5" customWidth="1"/>
    <col min="9330" max="9330" width="12.28515625" style="5" customWidth="1"/>
    <col min="9331" max="9331" width="11.7109375" style="5" customWidth="1"/>
    <col min="9332" max="9332" width="12.85546875" style="5" customWidth="1"/>
    <col min="9333" max="9333" width="11.7109375" style="5" customWidth="1"/>
    <col min="9334" max="9334" width="12.7109375" style="5" customWidth="1"/>
    <col min="9335" max="9335" width="11.7109375" style="5" customWidth="1"/>
    <col min="9336" max="9336" width="13" style="5" customWidth="1"/>
    <col min="9337" max="9348" width="11.7109375" style="5" customWidth="1"/>
    <col min="9349" max="9349" width="12.5703125" style="5" customWidth="1"/>
    <col min="9350" max="9350" width="11.7109375" style="5" customWidth="1"/>
    <col min="9351" max="9351" width="13" style="5" customWidth="1"/>
    <col min="9352" max="9357" width="11.7109375" style="5" customWidth="1"/>
    <col min="9358" max="9358" width="13.7109375" style="5" customWidth="1"/>
    <col min="9359" max="9359" width="13.140625" style="5" customWidth="1"/>
    <col min="9360" max="9363" width="13" style="5" customWidth="1"/>
    <col min="9364" max="9370" width="11.7109375" style="5" customWidth="1"/>
    <col min="9371" max="9371" width="10.85546875" style="5" customWidth="1"/>
    <col min="9372" max="9372" width="11.7109375" style="5" customWidth="1"/>
    <col min="9373" max="9375" width="22.7109375" style="5" customWidth="1"/>
    <col min="9376" max="9378" width="20.7109375" style="5" customWidth="1"/>
    <col min="9379" max="9566" width="8.85546875" style="5"/>
    <col min="9567" max="9567" width="6.140625" style="5" customWidth="1"/>
    <col min="9568" max="9568" width="20.28515625" style="5" customWidth="1"/>
    <col min="9569" max="9569" width="12.42578125" style="5" customWidth="1"/>
    <col min="9570" max="9570" width="13" style="5" customWidth="1"/>
    <col min="9571" max="9571" width="12.5703125" style="5" customWidth="1"/>
    <col min="9572" max="9585" width="11.7109375" style="5" customWidth="1"/>
    <col min="9586" max="9586" width="12.28515625" style="5" customWidth="1"/>
    <col min="9587" max="9587" width="11.7109375" style="5" customWidth="1"/>
    <col min="9588" max="9588" width="12.85546875" style="5" customWidth="1"/>
    <col min="9589" max="9589" width="11.7109375" style="5" customWidth="1"/>
    <col min="9590" max="9590" width="12.7109375" style="5" customWidth="1"/>
    <col min="9591" max="9591" width="11.7109375" style="5" customWidth="1"/>
    <col min="9592" max="9592" width="13" style="5" customWidth="1"/>
    <col min="9593" max="9604" width="11.7109375" style="5" customWidth="1"/>
    <col min="9605" max="9605" width="12.5703125" style="5" customWidth="1"/>
    <col min="9606" max="9606" width="11.7109375" style="5" customWidth="1"/>
    <col min="9607" max="9607" width="13" style="5" customWidth="1"/>
    <col min="9608" max="9613" width="11.7109375" style="5" customWidth="1"/>
    <col min="9614" max="9614" width="13.7109375" style="5" customWidth="1"/>
    <col min="9615" max="9615" width="13.140625" style="5" customWidth="1"/>
    <col min="9616" max="9619" width="13" style="5" customWidth="1"/>
    <col min="9620" max="9626" width="11.7109375" style="5" customWidth="1"/>
    <col min="9627" max="9627" width="10.85546875" style="5" customWidth="1"/>
    <col min="9628" max="9628" width="11.7109375" style="5" customWidth="1"/>
    <col min="9629" max="9631" width="22.7109375" style="5" customWidth="1"/>
    <col min="9632" max="9634" width="20.7109375" style="5" customWidth="1"/>
    <col min="9635" max="9822" width="8.85546875" style="5"/>
    <col min="9823" max="9823" width="6.140625" style="5" customWidth="1"/>
    <col min="9824" max="9824" width="20.28515625" style="5" customWidth="1"/>
    <col min="9825" max="9825" width="12.42578125" style="5" customWidth="1"/>
    <col min="9826" max="9826" width="13" style="5" customWidth="1"/>
    <col min="9827" max="9827" width="12.5703125" style="5" customWidth="1"/>
    <col min="9828" max="9841" width="11.7109375" style="5" customWidth="1"/>
    <col min="9842" max="9842" width="12.28515625" style="5" customWidth="1"/>
    <col min="9843" max="9843" width="11.7109375" style="5" customWidth="1"/>
    <col min="9844" max="9844" width="12.85546875" style="5" customWidth="1"/>
    <col min="9845" max="9845" width="11.7109375" style="5" customWidth="1"/>
    <col min="9846" max="9846" width="12.7109375" style="5" customWidth="1"/>
    <col min="9847" max="9847" width="11.7109375" style="5" customWidth="1"/>
    <col min="9848" max="9848" width="13" style="5" customWidth="1"/>
    <col min="9849" max="9860" width="11.7109375" style="5" customWidth="1"/>
    <col min="9861" max="9861" width="12.5703125" style="5" customWidth="1"/>
    <col min="9862" max="9862" width="11.7109375" style="5" customWidth="1"/>
    <col min="9863" max="9863" width="13" style="5" customWidth="1"/>
    <col min="9864" max="9869" width="11.7109375" style="5" customWidth="1"/>
    <col min="9870" max="9870" width="13.7109375" style="5" customWidth="1"/>
    <col min="9871" max="9871" width="13.140625" style="5" customWidth="1"/>
    <col min="9872" max="9875" width="13" style="5" customWidth="1"/>
    <col min="9876" max="9882" width="11.7109375" style="5" customWidth="1"/>
    <col min="9883" max="9883" width="10.85546875" style="5" customWidth="1"/>
    <col min="9884" max="9884" width="11.7109375" style="5" customWidth="1"/>
    <col min="9885" max="9887" width="22.7109375" style="5" customWidth="1"/>
    <col min="9888" max="9890" width="20.7109375" style="5" customWidth="1"/>
    <col min="9891" max="10078" width="8.85546875" style="5"/>
    <col min="10079" max="10079" width="6.140625" style="5" customWidth="1"/>
    <col min="10080" max="10080" width="20.28515625" style="5" customWidth="1"/>
    <col min="10081" max="10081" width="12.42578125" style="5" customWidth="1"/>
    <col min="10082" max="10082" width="13" style="5" customWidth="1"/>
    <col min="10083" max="10083" width="12.5703125" style="5" customWidth="1"/>
    <col min="10084" max="10097" width="11.7109375" style="5" customWidth="1"/>
    <col min="10098" max="10098" width="12.28515625" style="5" customWidth="1"/>
    <col min="10099" max="10099" width="11.7109375" style="5" customWidth="1"/>
    <col min="10100" max="10100" width="12.85546875" style="5" customWidth="1"/>
    <col min="10101" max="10101" width="11.7109375" style="5" customWidth="1"/>
    <col min="10102" max="10102" width="12.7109375" style="5" customWidth="1"/>
    <col min="10103" max="10103" width="11.7109375" style="5" customWidth="1"/>
    <col min="10104" max="10104" width="13" style="5" customWidth="1"/>
    <col min="10105" max="10116" width="11.7109375" style="5" customWidth="1"/>
    <col min="10117" max="10117" width="12.5703125" style="5" customWidth="1"/>
    <col min="10118" max="10118" width="11.7109375" style="5" customWidth="1"/>
    <col min="10119" max="10119" width="13" style="5" customWidth="1"/>
    <col min="10120" max="10125" width="11.7109375" style="5" customWidth="1"/>
    <col min="10126" max="10126" width="13.7109375" style="5" customWidth="1"/>
    <col min="10127" max="10127" width="13.140625" style="5" customWidth="1"/>
    <col min="10128" max="10131" width="13" style="5" customWidth="1"/>
    <col min="10132" max="10138" width="11.7109375" style="5" customWidth="1"/>
    <col min="10139" max="10139" width="10.85546875" style="5" customWidth="1"/>
    <col min="10140" max="10140" width="11.7109375" style="5" customWidth="1"/>
    <col min="10141" max="10143" width="22.7109375" style="5" customWidth="1"/>
    <col min="10144" max="10146" width="20.7109375" style="5" customWidth="1"/>
    <col min="10147" max="10334" width="8.85546875" style="5"/>
    <col min="10335" max="10335" width="6.140625" style="5" customWidth="1"/>
    <col min="10336" max="10336" width="20.28515625" style="5" customWidth="1"/>
    <col min="10337" max="10337" width="12.42578125" style="5" customWidth="1"/>
    <col min="10338" max="10338" width="13" style="5" customWidth="1"/>
    <col min="10339" max="10339" width="12.5703125" style="5" customWidth="1"/>
    <col min="10340" max="10353" width="11.7109375" style="5" customWidth="1"/>
    <col min="10354" max="10354" width="12.28515625" style="5" customWidth="1"/>
    <col min="10355" max="10355" width="11.7109375" style="5" customWidth="1"/>
    <col min="10356" max="10356" width="12.85546875" style="5" customWidth="1"/>
    <col min="10357" max="10357" width="11.7109375" style="5" customWidth="1"/>
    <col min="10358" max="10358" width="12.7109375" style="5" customWidth="1"/>
    <col min="10359" max="10359" width="11.7109375" style="5" customWidth="1"/>
    <col min="10360" max="10360" width="13" style="5" customWidth="1"/>
    <col min="10361" max="10372" width="11.7109375" style="5" customWidth="1"/>
    <col min="10373" max="10373" width="12.5703125" style="5" customWidth="1"/>
    <col min="10374" max="10374" width="11.7109375" style="5" customWidth="1"/>
    <col min="10375" max="10375" width="13" style="5" customWidth="1"/>
    <col min="10376" max="10381" width="11.7109375" style="5" customWidth="1"/>
    <col min="10382" max="10382" width="13.7109375" style="5" customWidth="1"/>
    <col min="10383" max="10383" width="13.140625" style="5" customWidth="1"/>
    <col min="10384" max="10387" width="13" style="5" customWidth="1"/>
    <col min="10388" max="10394" width="11.7109375" style="5" customWidth="1"/>
    <col min="10395" max="10395" width="10.85546875" style="5" customWidth="1"/>
    <col min="10396" max="10396" width="11.7109375" style="5" customWidth="1"/>
    <col min="10397" max="10399" width="22.7109375" style="5" customWidth="1"/>
    <col min="10400" max="10402" width="20.7109375" style="5" customWidth="1"/>
    <col min="10403" max="10590" width="8.85546875" style="5"/>
    <col min="10591" max="10591" width="6.140625" style="5" customWidth="1"/>
    <col min="10592" max="10592" width="20.28515625" style="5" customWidth="1"/>
    <col min="10593" max="10593" width="12.42578125" style="5" customWidth="1"/>
    <col min="10594" max="10594" width="13" style="5" customWidth="1"/>
    <col min="10595" max="10595" width="12.5703125" style="5" customWidth="1"/>
    <col min="10596" max="10609" width="11.7109375" style="5" customWidth="1"/>
    <col min="10610" max="10610" width="12.28515625" style="5" customWidth="1"/>
    <col min="10611" max="10611" width="11.7109375" style="5" customWidth="1"/>
    <col min="10612" max="10612" width="12.85546875" style="5" customWidth="1"/>
    <col min="10613" max="10613" width="11.7109375" style="5" customWidth="1"/>
    <col min="10614" max="10614" width="12.7109375" style="5" customWidth="1"/>
    <col min="10615" max="10615" width="11.7109375" style="5" customWidth="1"/>
    <col min="10616" max="10616" width="13" style="5" customWidth="1"/>
    <col min="10617" max="10628" width="11.7109375" style="5" customWidth="1"/>
    <col min="10629" max="10629" width="12.5703125" style="5" customWidth="1"/>
    <col min="10630" max="10630" width="11.7109375" style="5" customWidth="1"/>
    <col min="10631" max="10631" width="13" style="5" customWidth="1"/>
    <col min="10632" max="10637" width="11.7109375" style="5" customWidth="1"/>
    <col min="10638" max="10638" width="13.7109375" style="5" customWidth="1"/>
    <col min="10639" max="10639" width="13.140625" style="5" customWidth="1"/>
    <col min="10640" max="10643" width="13" style="5" customWidth="1"/>
    <col min="10644" max="10650" width="11.7109375" style="5" customWidth="1"/>
    <col min="10651" max="10651" width="10.85546875" style="5" customWidth="1"/>
    <col min="10652" max="10652" width="11.7109375" style="5" customWidth="1"/>
    <col min="10653" max="10655" width="22.7109375" style="5" customWidth="1"/>
    <col min="10656" max="10658" width="20.7109375" style="5" customWidth="1"/>
    <col min="10659" max="10846" width="8.85546875" style="5"/>
    <col min="10847" max="10847" width="6.140625" style="5" customWidth="1"/>
    <col min="10848" max="10848" width="20.28515625" style="5" customWidth="1"/>
    <col min="10849" max="10849" width="12.42578125" style="5" customWidth="1"/>
    <col min="10850" max="10850" width="13" style="5" customWidth="1"/>
    <col min="10851" max="10851" width="12.5703125" style="5" customWidth="1"/>
    <col min="10852" max="10865" width="11.7109375" style="5" customWidth="1"/>
    <col min="10866" max="10866" width="12.28515625" style="5" customWidth="1"/>
    <col min="10867" max="10867" width="11.7109375" style="5" customWidth="1"/>
    <col min="10868" max="10868" width="12.85546875" style="5" customWidth="1"/>
    <col min="10869" max="10869" width="11.7109375" style="5" customWidth="1"/>
    <col min="10870" max="10870" width="12.7109375" style="5" customWidth="1"/>
    <col min="10871" max="10871" width="11.7109375" style="5" customWidth="1"/>
    <col min="10872" max="10872" width="13" style="5" customWidth="1"/>
    <col min="10873" max="10884" width="11.7109375" style="5" customWidth="1"/>
    <col min="10885" max="10885" width="12.5703125" style="5" customWidth="1"/>
    <col min="10886" max="10886" width="11.7109375" style="5" customWidth="1"/>
    <col min="10887" max="10887" width="13" style="5" customWidth="1"/>
    <col min="10888" max="10893" width="11.7109375" style="5" customWidth="1"/>
    <col min="10894" max="10894" width="13.7109375" style="5" customWidth="1"/>
    <col min="10895" max="10895" width="13.140625" style="5" customWidth="1"/>
    <col min="10896" max="10899" width="13" style="5" customWidth="1"/>
    <col min="10900" max="10906" width="11.7109375" style="5" customWidth="1"/>
    <col min="10907" max="10907" width="10.85546875" style="5" customWidth="1"/>
    <col min="10908" max="10908" width="11.7109375" style="5" customWidth="1"/>
    <col min="10909" max="10911" width="22.7109375" style="5" customWidth="1"/>
    <col min="10912" max="10914" width="20.7109375" style="5" customWidth="1"/>
    <col min="10915" max="11102" width="8.85546875" style="5"/>
    <col min="11103" max="11103" width="6.140625" style="5" customWidth="1"/>
    <col min="11104" max="11104" width="20.28515625" style="5" customWidth="1"/>
    <col min="11105" max="11105" width="12.42578125" style="5" customWidth="1"/>
    <col min="11106" max="11106" width="13" style="5" customWidth="1"/>
    <col min="11107" max="11107" width="12.5703125" style="5" customWidth="1"/>
    <col min="11108" max="11121" width="11.7109375" style="5" customWidth="1"/>
    <col min="11122" max="11122" width="12.28515625" style="5" customWidth="1"/>
    <col min="11123" max="11123" width="11.7109375" style="5" customWidth="1"/>
    <col min="11124" max="11124" width="12.85546875" style="5" customWidth="1"/>
    <col min="11125" max="11125" width="11.7109375" style="5" customWidth="1"/>
    <col min="11126" max="11126" width="12.7109375" style="5" customWidth="1"/>
    <col min="11127" max="11127" width="11.7109375" style="5" customWidth="1"/>
    <col min="11128" max="11128" width="13" style="5" customWidth="1"/>
    <col min="11129" max="11140" width="11.7109375" style="5" customWidth="1"/>
    <col min="11141" max="11141" width="12.5703125" style="5" customWidth="1"/>
    <col min="11142" max="11142" width="11.7109375" style="5" customWidth="1"/>
    <col min="11143" max="11143" width="13" style="5" customWidth="1"/>
    <col min="11144" max="11149" width="11.7109375" style="5" customWidth="1"/>
    <col min="11150" max="11150" width="13.7109375" style="5" customWidth="1"/>
    <col min="11151" max="11151" width="13.140625" style="5" customWidth="1"/>
    <col min="11152" max="11155" width="13" style="5" customWidth="1"/>
    <col min="11156" max="11162" width="11.7109375" style="5" customWidth="1"/>
    <col min="11163" max="11163" width="10.85546875" style="5" customWidth="1"/>
    <col min="11164" max="11164" width="11.7109375" style="5" customWidth="1"/>
    <col min="11165" max="11167" width="22.7109375" style="5" customWidth="1"/>
    <col min="11168" max="11170" width="20.7109375" style="5" customWidth="1"/>
    <col min="11171" max="11358" width="8.85546875" style="5"/>
    <col min="11359" max="11359" width="6.140625" style="5" customWidth="1"/>
    <col min="11360" max="11360" width="20.28515625" style="5" customWidth="1"/>
    <col min="11361" max="11361" width="12.42578125" style="5" customWidth="1"/>
    <col min="11362" max="11362" width="13" style="5" customWidth="1"/>
    <col min="11363" max="11363" width="12.5703125" style="5" customWidth="1"/>
    <col min="11364" max="11377" width="11.7109375" style="5" customWidth="1"/>
    <col min="11378" max="11378" width="12.28515625" style="5" customWidth="1"/>
    <col min="11379" max="11379" width="11.7109375" style="5" customWidth="1"/>
    <col min="11380" max="11380" width="12.85546875" style="5" customWidth="1"/>
    <col min="11381" max="11381" width="11.7109375" style="5" customWidth="1"/>
    <col min="11382" max="11382" width="12.7109375" style="5" customWidth="1"/>
    <col min="11383" max="11383" width="11.7109375" style="5" customWidth="1"/>
    <col min="11384" max="11384" width="13" style="5" customWidth="1"/>
    <col min="11385" max="11396" width="11.7109375" style="5" customWidth="1"/>
    <col min="11397" max="11397" width="12.5703125" style="5" customWidth="1"/>
    <col min="11398" max="11398" width="11.7109375" style="5" customWidth="1"/>
    <col min="11399" max="11399" width="13" style="5" customWidth="1"/>
    <col min="11400" max="11405" width="11.7109375" style="5" customWidth="1"/>
    <col min="11406" max="11406" width="13.7109375" style="5" customWidth="1"/>
    <col min="11407" max="11407" width="13.140625" style="5" customWidth="1"/>
    <col min="11408" max="11411" width="13" style="5" customWidth="1"/>
    <col min="11412" max="11418" width="11.7109375" style="5" customWidth="1"/>
    <col min="11419" max="11419" width="10.85546875" style="5" customWidth="1"/>
    <col min="11420" max="11420" width="11.7109375" style="5" customWidth="1"/>
    <col min="11421" max="11423" width="22.7109375" style="5" customWidth="1"/>
    <col min="11424" max="11426" width="20.7109375" style="5" customWidth="1"/>
    <col min="11427" max="11614" width="8.85546875" style="5"/>
    <col min="11615" max="11615" width="6.140625" style="5" customWidth="1"/>
    <col min="11616" max="11616" width="20.28515625" style="5" customWidth="1"/>
    <col min="11617" max="11617" width="12.42578125" style="5" customWidth="1"/>
    <col min="11618" max="11618" width="13" style="5" customWidth="1"/>
    <col min="11619" max="11619" width="12.5703125" style="5" customWidth="1"/>
    <col min="11620" max="11633" width="11.7109375" style="5" customWidth="1"/>
    <col min="11634" max="11634" width="12.28515625" style="5" customWidth="1"/>
    <col min="11635" max="11635" width="11.7109375" style="5" customWidth="1"/>
    <col min="11636" max="11636" width="12.85546875" style="5" customWidth="1"/>
    <col min="11637" max="11637" width="11.7109375" style="5" customWidth="1"/>
    <col min="11638" max="11638" width="12.7109375" style="5" customWidth="1"/>
    <col min="11639" max="11639" width="11.7109375" style="5" customWidth="1"/>
    <col min="11640" max="11640" width="13" style="5" customWidth="1"/>
    <col min="11641" max="11652" width="11.7109375" style="5" customWidth="1"/>
    <col min="11653" max="11653" width="12.5703125" style="5" customWidth="1"/>
    <col min="11654" max="11654" width="11.7109375" style="5" customWidth="1"/>
    <col min="11655" max="11655" width="13" style="5" customWidth="1"/>
    <col min="11656" max="11661" width="11.7109375" style="5" customWidth="1"/>
    <col min="11662" max="11662" width="13.7109375" style="5" customWidth="1"/>
    <col min="11663" max="11663" width="13.140625" style="5" customWidth="1"/>
    <col min="11664" max="11667" width="13" style="5" customWidth="1"/>
    <col min="11668" max="11674" width="11.7109375" style="5" customWidth="1"/>
    <col min="11675" max="11675" width="10.85546875" style="5" customWidth="1"/>
    <col min="11676" max="11676" width="11.7109375" style="5" customWidth="1"/>
    <col min="11677" max="11679" width="22.7109375" style="5" customWidth="1"/>
    <col min="11680" max="11682" width="20.7109375" style="5" customWidth="1"/>
    <col min="11683" max="11870" width="8.85546875" style="5"/>
    <col min="11871" max="11871" width="6.140625" style="5" customWidth="1"/>
    <col min="11872" max="11872" width="20.28515625" style="5" customWidth="1"/>
    <col min="11873" max="11873" width="12.42578125" style="5" customWidth="1"/>
    <col min="11874" max="11874" width="13" style="5" customWidth="1"/>
    <col min="11875" max="11875" width="12.5703125" style="5" customWidth="1"/>
    <col min="11876" max="11889" width="11.7109375" style="5" customWidth="1"/>
    <col min="11890" max="11890" width="12.28515625" style="5" customWidth="1"/>
    <col min="11891" max="11891" width="11.7109375" style="5" customWidth="1"/>
    <col min="11892" max="11892" width="12.85546875" style="5" customWidth="1"/>
    <col min="11893" max="11893" width="11.7109375" style="5" customWidth="1"/>
    <col min="11894" max="11894" width="12.7109375" style="5" customWidth="1"/>
    <col min="11895" max="11895" width="11.7109375" style="5" customWidth="1"/>
    <col min="11896" max="11896" width="13" style="5" customWidth="1"/>
    <col min="11897" max="11908" width="11.7109375" style="5" customWidth="1"/>
    <col min="11909" max="11909" width="12.5703125" style="5" customWidth="1"/>
    <col min="11910" max="11910" width="11.7109375" style="5" customWidth="1"/>
    <col min="11911" max="11911" width="13" style="5" customWidth="1"/>
    <col min="11912" max="11917" width="11.7109375" style="5" customWidth="1"/>
    <col min="11918" max="11918" width="13.7109375" style="5" customWidth="1"/>
    <col min="11919" max="11919" width="13.140625" style="5" customWidth="1"/>
    <col min="11920" max="11923" width="13" style="5" customWidth="1"/>
    <col min="11924" max="11930" width="11.7109375" style="5" customWidth="1"/>
    <col min="11931" max="11931" width="10.85546875" style="5" customWidth="1"/>
    <col min="11932" max="11932" width="11.7109375" style="5" customWidth="1"/>
    <col min="11933" max="11935" width="22.7109375" style="5" customWidth="1"/>
    <col min="11936" max="11938" width="20.7109375" style="5" customWidth="1"/>
    <col min="11939" max="12126" width="8.85546875" style="5"/>
    <col min="12127" max="12127" width="6.140625" style="5" customWidth="1"/>
    <col min="12128" max="12128" width="20.28515625" style="5" customWidth="1"/>
    <col min="12129" max="12129" width="12.42578125" style="5" customWidth="1"/>
    <col min="12130" max="12130" width="13" style="5" customWidth="1"/>
    <col min="12131" max="12131" width="12.5703125" style="5" customWidth="1"/>
    <col min="12132" max="12145" width="11.7109375" style="5" customWidth="1"/>
    <col min="12146" max="12146" width="12.28515625" style="5" customWidth="1"/>
    <col min="12147" max="12147" width="11.7109375" style="5" customWidth="1"/>
    <col min="12148" max="12148" width="12.85546875" style="5" customWidth="1"/>
    <col min="12149" max="12149" width="11.7109375" style="5" customWidth="1"/>
    <col min="12150" max="12150" width="12.7109375" style="5" customWidth="1"/>
    <col min="12151" max="12151" width="11.7109375" style="5" customWidth="1"/>
    <col min="12152" max="12152" width="13" style="5" customWidth="1"/>
    <col min="12153" max="12164" width="11.7109375" style="5" customWidth="1"/>
    <col min="12165" max="12165" width="12.5703125" style="5" customWidth="1"/>
    <col min="12166" max="12166" width="11.7109375" style="5" customWidth="1"/>
    <col min="12167" max="12167" width="13" style="5" customWidth="1"/>
    <col min="12168" max="12173" width="11.7109375" style="5" customWidth="1"/>
    <col min="12174" max="12174" width="13.7109375" style="5" customWidth="1"/>
    <col min="12175" max="12175" width="13.140625" style="5" customWidth="1"/>
    <col min="12176" max="12179" width="13" style="5" customWidth="1"/>
    <col min="12180" max="12186" width="11.7109375" style="5" customWidth="1"/>
    <col min="12187" max="12187" width="10.85546875" style="5" customWidth="1"/>
    <col min="12188" max="12188" width="11.7109375" style="5" customWidth="1"/>
    <col min="12189" max="12191" width="22.7109375" style="5" customWidth="1"/>
    <col min="12192" max="12194" width="20.7109375" style="5" customWidth="1"/>
    <col min="12195" max="12382" width="8.85546875" style="5"/>
    <col min="12383" max="12383" width="6.140625" style="5" customWidth="1"/>
    <col min="12384" max="12384" width="20.28515625" style="5" customWidth="1"/>
    <col min="12385" max="12385" width="12.42578125" style="5" customWidth="1"/>
    <col min="12386" max="12386" width="13" style="5" customWidth="1"/>
    <col min="12387" max="12387" width="12.5703125" style="5" customWidth="1"/>
    <col min="12388" max="12401" width="11.7109375" style="5" customWidth="1"/>
    <col min="12402" max="12402" width="12.28515625" style="5" customWidth="1"/>
    <col min="12403" max="12403" width="11.7109375" style="5" customWidth="1"/>
    <col min="12404" max="12404" width="12.85546875" style="5" customWidth="1"/>
    <col min="12405" max="12405" width="11.7109375" style="5" customWidth="1"/>
    <col min="12406" max="12406" width="12.7109375" style="5" customWidth="1"/>
    <col min="12407" max="12407" width="11.7109375" style="5" customWidth="1"/>
    <col min="12408" max="12408" width="13" style="5" customWidth="1"/>
    <col min="12409" max="12420" width="11.7109375" style="5" customWidth="1"/>
    <col min="12421" max="12421" width="12.5703125" style="5" customWidth="1"/>
    <col min="12422" max="12422" width="11.7109375" style="5" customWidth="1"/>
    <col min="12423" max="12423" width="13" style="5" customWidth="1"/>
    <col min="12424" max="12429" width="11.7109375" style="5" customWidth="1"/>
    <col min="12430" max="12430" width="13.7109375" style="5" customWidth="1"/>
    <col min="12431" max="12431" width="13.140625" style="5" customWidth="1"/>
    <col min="12432" max="12435" width="13" style="5" customWidth="1"/>
    <col min="12436" max="12442" width="11.7109375" style="5" customWidth="1"/>
    <col min="12443" max="12443" width="10.85546875" style="5" customWidth="1"/>
    <col min="12444" max="12444" width="11.7109375" style="5" customWidth="1"/>
    <col min="12445" max="12447" width="22.7109375" style="5" customWidth="1"/>
    <col min="12448" max="12450" width="20.7109375" style="5" customWidth="1"/>
    <col min="12451" max="12638" width="8.85546875" style="5"/>
    <col min="12639" max="12639" width="6.140625" style="5" customWidth="1"/>
    <col min="12640" max="12640" width="20.28515625" style="5" customWidth="1"/>
    <col min="12641" max="12641" width="12.42578125" style="5" customWidth="1"/>
    <col min="12642" max="12642" width="13" style="5" customWidth="1"/>
    <col min="12643" max="12643" width="12.5703125" style="5" customWidth="1"/>
    <col min="12644" max="12657" width="11.7109375" style="5" customWidth="1"/>
    <col min="12658" max="12658" width="12.28515625" style="5" customWidth="1"/>
    <col min="12659" max="12659" width="11.7109375" style="5" customWidth="1"/>
    <col min="12660" max="12660" width="12.85546875" style="5" customWidth="1"/>
    <col min="12661" max="12661" width="11.7109375" style="5" customWidth="1"/>
    <col min="12662" max="12662" width="12.7109375" style="5" customWidth="1"/>
    <col min="12663" max="12663" width="11.7109375" style="5" customWidth="1"/>
    <col min="12664" max="12664" width="13" style="5" customWidth="1"/>
    <col min="12665" max="12676" width="11.7109375" style="5" customWidth="1"/>
    <col min="12677" max="12677" width="12.5703125" style="5" customWidth="1"/>
    <col min="12678" max="12678" width="11.7109375" style="5" customWidth="1"/>
    <col min="12679" max="12679" width="13" style="5" customWidth="1"/>
    <col min="12680" max="12685" width="11.7109375" style="5" customWidth="1"/>
    <col min="12686" max="12686" width="13.7109375" style="5" customWidth="1"/>
    <col min="12687" max="12687" width="13.140625" style="5" customWidth="1"/>
    <col min="12688" max="12691" width="13" style="5" customWidth="1"/>
    <col min="12692" max="12698" width="11.7109375" style="5" customWidth="1"/>
    <col min="12699" max="12699" width="10.85546875" style="5" customWidth="1"/>
    <col min="12700" max="12700" width="11.7109375" style="5" customWidth="1"/>
    <col min="12701" max="12703" width="22.7109375" style="5" customWidth="1"/>
    <col min="12704" max="12706" width="20.7109375" style="5" customWidth="1"/>
    <col min="12707" max="12894" width="8.85546875" style="5"/>
    <col min="12895" max="12895" width="6.140625" style="5" customWidth="1"/>
    <col min="12896" max="12896" width="20.28515625" style="5" customWidth="1"/>
    <col min="12897" max="12897" width="12.42578125" style="5" customWidth="1"/>
    <col min="12898" max="12898" width="13" style="5" customWidth="1"/>
    <col min="12899" max="12899" width="12.5703125" style="5" customWidth="1"/>
    <col min="12900" max="12913" width="11.7109375" style="5" customWidth="1"/>
    <col min="12914" max="12914" width="12.28515625" style="5" customWidth="1"/>
    <col min="12915" max="12915" width="11.7109375" style="5" customWidth="1"/>
    <col min="12916" max="12916" width="12.85546875" style="5" customWidth="1"/>
    <col min="12917" max="12917" width="11.7109375" style="5" customWidth="1"/>
    <col min="12918" max="12918" width="12.7109375" style="5" customWidth="1"/>
    <col min="12919" max="12919" width="11.7109375" style="5" customWidth="1"/>
    <col min="12920" max="12920" width="13" style="5" customWidth="1"/>
    <col min="12921" max="12932" width="11.7109375" style="5" customWidth="1"/>
    <col min="12933" max="12933" width="12.5703125" style="5" customWidth="1"/>
    <col min="12934" max="12934" width="11.7109375" style="5" customWidth="1"/>
    <col min="12935" max="12935" width="13" style="5" customWidth="1"/>
    <col min="12936" max="12941" width="11.7109375" style="5" customWidth="1"/>
    <col min="12942" max="12942" width="13.7109375" style="5" customWidth="1"/>
    <col min="12943" max="12943" width="13.140625" style="5" customWidth="1"/>
    <col min="12944" max="12947" width="13" style="5" customWidth="1"/>
    <col min="12948" max="12954" width="11.7109375" style="5" customWidth="1"/>
    <col min="12955" max="12955" width="10.85546875" style="5" customWidth="1"/>
    <col min="12956" max="12956" width="11.7109375" style="5" customWidth="1"/>
    <col min="12957" max="12959" width="22.7109375" style="5" customWidth="1"/>
    <col min="12960" max="12962" width="20.7109375" style="5" customWidth="1"/>
    <col min="12963" max="13150" width="8.85546875" style="5"/>
    <col min="13151" max="13151" width="6.140625" style="5" customWidth="1"/>
    <col min="13152" max="13152" width="20.28515625" style="5" customWidth="1"/>
    <col min="13153" max="13153" width="12.42578125" style="5" customWidth="1"/>
    <col min="13154" max="13154" width="13" style="5" customWidth="1"/>
    <col min="13155" max="13155" width="12.5703125" style="5" customWidth="1"/>
    <col min="13156" max="13169" width="11.7109375" style="5" customWidth="1"/>
    <col min="13170" max="13170" width="12.28515625" style="5" customWidth="1"/>
    <col min="13171" max="13171" width="11.7109375" style="5" customWidth="1"/>
    <col min="13172" max="13172" width="12.85546875" style="5" customWidth="1"/>
    <col min="13173" max="13173" width="11.7109375" style="5" customWidth="1"/>
    <col min="13174" max="13174" width="12.7109375" style="5" customWidth="1"/>
    <col min="13175" max="13175" width="11.7109375" style="5" customWidth="1"/>
    <col min="13176" max="13176" width="13" style="5" customWidth="1"/>
    <col min="13177" max="13188" width="11.7109375" style="5" customWidth="1"/>
    <col min="13189" max="13189" width="12.5703125" style="5" customWidth="1"/>
    <col min="13190" max="13190" width="11.7109375" style="5" customWidth="1"/>
    <col min="13191" max="13191" width="13" style="5" customWidth="1"/>
    <col min="13192" max="13197" width="11.7109375" style="5" customWidth="1"/>
    <col min="13198" max="13198" width="13.7109375" style="5" customWidth="1"/>
    <col min="13199" max="13199" width="13.140625" style="5" customWidth="1"/>
    <col min="13200" max="13203" width="13" style="5" customWidth="1"/>
    <col min="13204" max="13210" width="11.7109375" style="5" customWidth="1"/>
    <col min="13211" max="13211" width="10.85546875" style="5" customWidth="1"/>
    <col min="13212" max="13212" width="11.7109375" style="5" customWidth="1"/>
    <col min="13213" max="13215" width="22.7109375" style="5" customWidth="1"/>
    <col min="13216" max="13218" width="20.7109375" style="5" customWidth="1"/>
    <col min="13219" max="13406" width="8.85546875" style="5"/>
    <col min="13407" max="13407" width="6.140625" style="5" customWidth="1"/>
    <col min="13408" max="13408" width="20.28515625" style="5" customWidth="1"/>
    <col min="13409" max="13409" width="12.42578125" style="5" customWidth="1"/>
    <col min="13410" max="13410" width="13" style="5" customWidth="1"/>
    <col min="13411" max="13411" width="12.5703125" style="5" customWidth="1"/>
    <col min="13412" max="13425" width="11.7109375" style="5" customWidth="1"/>
    <col min="13426" max="13426" width="12.28515625" style="5" customWidth="1"/>
    <col min="13427" max="13427" width="11.7109375" style="5" customWidth="1"/>
    <col min="13428" max="13428" width="12.85546875" style="5" customWidth="1"/>
    <col min="13429" max="13429" width="11.7109375" style="5" customWidth="1"/>
    <col min="13430" max="13430" width="12.7109375" style="5" customWidth="1"/>
    <col min="13431" max="13431" width="11.7109375" style="5" customWidth="1"/>
    <col min="13432" max="13432" width="13" style="5" customWidth="1"/>
    <col min="13433" max="13444" width="11.7109375" style="5" customWidth="1"/>
    <col min="13445" max="13445" width="12.5703125" style="5" customWidth="1"/>
    <col min="13446" max="13446" width="11.7109375" style="5" customWidth="1"/>
    <col min="13447" max="13447" width="13" style="5" customWidth="1"/>
    <col min="13448" max="13453" width="11.7109375" style="5" customWidth="1"/>
    <col min="13454" max="13454" width="13.7109375" style="5" customWidth="1"/>
    <col min="13455" max="13455" width="13.140625" style="5" customWidth="1"/>
    <col min="13456" max="13459" width="13" style="5" customWidth="1"/>
    <col min="13460" max="13466" width="11.7109375" style="5" customWidth="1"/>
    <col min="13467" max="13467" width="10.85546875" style="5" customWidth="1"/>
    <col min="13468" max="13468" width="11.7109375" style="5" customWidth="1"/>
    <col min="13469" max="13471" width="22.7109375" style="5" customWidth="1"/>
    <col min="13472" max="13474" width="20.7109375" style="5" customWidth="1"/>
    <col min="13475" max="13662" width="8.85546875" style="5"/>
    <col min="13663" max="13663" width="6.140625" style="5" customWidth="1"/>
    <col min="13664" max="13664" width="20.28515625" style="5" customWidth="1"/>
    <col min="13665" max="13665" width="12.42578125" style="5" customWidth="1"/>
    <col min="13666" max="13666" width="13" style="5" customWidth="1"/>
    <col min="13667" max="13667" width="12.5703125" style="5" customWidth="1"/>
    <col min="13668" max="13681" width="11.7109375" style="5" customWidth="1"/>
    <col min="13682" max="13682" width="12.28515625" style="5" customWidth="1"/>
    <col min="13683" max="13683" width="11.7109375" style="5" customWidth="1"/>
    <col min="13684" max="13684" width="12.85546875" style="5" customWidth="1"/>
    <col min="13685" max="13685" width="11.7109375" style="5" customWidth="1"/>
    <col min="13686" max="13686" width="12.7109375" style="5" customWidth="1"/>
    <col min="13687" max="13687" width="11.7109375" style="5" customWidth="1"/>
    <col min="13688" max="13688" width="13" style="5" customWidth="1"/>
    <col min="13689" max="13700" width="11.7109375" style="5" customWidth="1"/>
    <col min="13701" max="13701" width="12.5703125" style="5" customWidth="1"/>
    <col min="13702" max="13702" width="11.7109375" style="5" customWidth="1"/>
    <col min="13703" max="13703" width="13" style="5" customWidth="1"/>
    <col min="13704" max="13709" width="11.7109375" style="5" customWidth="1"/>
    <col min="13710" max="13710" width="13.7109375" style="5" customWidth="1"/>
    <col min="13711" max="13711" width="13.140625" style="5" customWidth="1"/>
    <col min="13712" max="13715" width="13" style="5" customWidth="1"/>
    <col min="13716" max="13722" width="11.7109375" style="5" customWidth="1"/>
    <col min="13723" max="13723" width="10.85546875" style="5" customWidth="1"/>
    <col min="13724" max="13724" width="11.7109375" style="5" customWidth="1"/>
    <col min="13725" max="13727" width="22.7109375" style="5" customWidth="1"/>
    <col min="13728" max="13730" width="20.7109375" style="5" customWidth="1"/>
    <col min="13731" max="13918" width="8.85546875" style="5"/>
    <col min="13919" max="13919" width="6.140625" style="5" customWidth="1"/>
    <col min="13920" max="13920" width="20.28515625" style="5" customWidth="1"/>
    <col min="13921" max="13921" width="12.42578125" style="5" customWidth="1"/>
    <col min="13922" max="13922" width="13" style="5" customWidth="1"/>
    <col min="13923" max="13923" width="12.5703125" style="5" customWidth="1"/>
    <col min="13924" max="13937" width="11.7109375" style="5" customWidth="1"/>
    <col min="13938" max="13938" width="12.28515625" style="5" customWidth="1"/>
    <col min="13939" max="13939" width="11.7109375" style="5" customWidth="1"/>
    <col min="13940" max="13940" width="12.85546875" style="5" customWidth="1"/>
    <col min="13941" max="13941" width="11.7109375" style="5" customWidth="1"/>
    <col min="13942" max="13942" width="12.7109375" style="5" customWidth="1"/>
    <col min="13943" max="13943" width="11.7109375" style="5" customWidth="1"/>
    <col min="13944" max="13944" width="13" style="5" customWidth="1"/>
    <col min="13945" max="13956" width="11.7109375" style="5" customWidth="1"/>
    <col min="13957" max="13957" width="12.5703125" style="5" customWidth="1"/>
    <col min="13958" max="13958" width="11.7109375" style="5" customWidth="1"/>
    <col min="13959" max="13959" width="13" style="5" customWidth="1"/>
    <col min="13960" max="13965" width="11.7109375" style="5" customWidth="1"/>
    <col min="13966" max="13966" width="13.7109375" style="5" customWidth="1"/>
    <col min="13967" max="13967" width="13.140625" style="5" customWidth="1"/>
    <col min="13968" max="13971" width="13" style="5" customWidth="1"/>
    <col min="13972" max="13978" width="11.7109375" style="5" customWidth="1"/>
    <col min="13979" max="13979" width="10.85546875" style="5" customWidth="1"/>
    <col min="13980" max="13980" width="11.7109375" style="5" customWidth="1"/>
    <col min="13981" max="13983" width="22.7109375" style="5" customWidth="1"/>
    <col min="13984" max="13986" width="20.7109375" style="5" customWidth="1"/>
    <col min="13987" max="14174" width="8.85546875" style="5"/>
    <col min="14175" max="14175" width="6.140625" style="5" customWidth="1"/>
    <col min="14176" max="14176" width="20.28515625" style="5" customWidth="1"/>
    <col min="14177" max="14177" width="12.42578125" style="5" customWidth="1"/>
    <col min="14178" max="14178" width="13" style="5" customWidth="1"/>
    <col min="14179" max="14179" width="12.5703125" style="5" customWidth="1"/>
    <col min="14180" max="14193" width="11.7109375" style="5" customWidth="1"/>
    <col min="14194" max="14194" width="12.28515625" style="5" customWidth="1"/>
    <col min="14195" max="14195" width="11.7109375" style="5" customWidth="1"/>
    <col min="14196" max="14196" width="12.85546875" style="5" customWidth="1"/>
    <col min="14197" max="14197" width="11.7109375" style="5" customWidth="1"/>
    <col min="14198" max="14198" width="12.7109375" style="5" customWidth="1"/>
    <col min="14199" max="14199" width="11.7109375" style="5" customWidth="1"/>
    <col min="14200" max="14200" width="13" style="5" customWidth="1"/>
    <col min="14201" max="14212" width="11.7109375" style="5" customWidth="1"/>
    <col min="14213" max="14213" width="12.5703125" style="5" customWidth="1"/>
    <col min="14214" max="14214" width="11.7109375" style="5" customWidth="1"/>
    <col min="14215" max="14215" width="13" style="5" customWidth="1"/>
    <col min="14216" max="14221" width="11.7109375" style="5" customWidth="1"/>
    <col min="14222" max="14222" width="13.7109375" style="5" customWidth="1"/>
    <col min="14223" max="14223" width="13.140625" style="5" customWidth="1"/>
    <col min="14224" max="14227" width="13" style="5" customWidth="1"/>
    <col min="14228" max="14234" width="11.7109375" style="5" customWidth="1"/>
    <col min="14235" max="14235" width="10.85546875" style="5" customWidth="1"/>
    <col min="14236" max="14236" width="11.7109375" style="5" customWidth="1"/>
    <col min="14237" max="14239" width="22.7109375" style="5" customWidth="1"/>
    <col min="14240" max="14242" width="20.7109375" style="5" customWidth="1"/>
    <col min="14243" max="14430" width="8.85546875" style="5"/>
    <col min="14431" max="14431" width="6.140625" style="5" customWidth="1"/>
    <col min="14432" max="14432" width="20.28515625" style="5" customWidth="1"/>
    <col min="14433" max="14433" width="12.42578125" style="5" customWidth="1"/>
    <col min="14434" max="14434" width="13" style="5" customWidth="1"/>
    <col min="14435" max="14435" width="12.5703125" style="5" customWidth="1"/>
    <col min="14436" max="14449" width="11.7109375" style="5" customWidth="1"/>
    <col min="14450" max="14450" width="12.28515625" style="5" customWidth="1"/>
    <col min="14451" max="14451" width="11.7109375" style="5" customWidth="1"/>
    <col min="14452" max="14452" width="12.85546875" style="5" customWidth="1"/>
    <col min="14453" max="14453" width="11.7109375" style="5" customWidth="1"/>
    <col min="14454" max="14454" width="12.7109375" style="5" customWidth="1"/>
    <col min="14455" max="14455" width="11.7109375" style="5" customWidth="1"/>
    <col min="14456" max="14456" width="13" style="5" customWidth="1"/>
    <col min="14457" max="14468" width="11.7109375" style="5" customWidth="1"/>
    <col min="14469" max="14469" width="12.5703125" style="5" customWidth="1"/>
    <col min="14470" max="14470" width="11.7109375" style="5" customWidth="1"/>
    <col min="14471" max="14471" width="13" style="5" customWidth="1"/>
    <col min="14472" max="14477" width="11.7109375" style="5" customWidth="1"/>
    <col min="14478" max="14478" width="13.7109375" style="5" customWidth="1"/>
    <col min="14479" max="14479" width="13.140625" style="5" customWidth="1"/>
    <col min="14480" max="14483" width="13" style="5" customWidth="1"/>
    <col min="14484" max="14490" width="11.7109375" style="5" customWidth="1"/>
    <col min="14491" max="14491" width="10.85546875" style="5" customWidth="1"/>
    <col min="14492" max="14492" width="11.7109375" style="5" customWidth="1"/>
    <col min="14493" max="14495" width="22.7109375" style="5" customWidth="1"/>
    <col min="14496" max="14498" width="20.7109375" style="5" customWidth="1"/>
    <col min="14499" max="14686" width="8.85546875" style="5"/>
    <col min="14687" max="14687" width="6.140625" style="5" customWidth="1"/>
    <col min="14688" max="14688" width="20.28515625" style="5" customWidth="1"/>
    <col min="14689" max="14689" width="12.42578125" style="5" customWidth="1"/>
    <col min="14690" max="14690" width="13" style="5" customWidth="1"/>
    <col min="14691" max="14691" width="12.5703125" style="5" customWidth="1"/>
    <col min="14692" max="14705" width="11.7109375" style="5" customWidth="1"/>
    <col min="14706" max="14706" width="12.28515625" style="5" customWidth="1"/>
    <col min="14707" max="14707" width="11.7109375" style="5" customWidth="1"/>
    <col min="14708" max="14708" width="12.85546875" style="5" customWidth="1"/>
    <col min="14709" max="14709" width="11.7109375" style="5" customWidth="1"/>
    <col min="14710" max="14710" width="12.7109375" style="5" customWidth="1"/>
    <col min="14711" max="14711" width="11.7109375" style="5" customWidth="1"/>
    <col min="14712" max="14712" width="13" style="5" customWidth="1"/>
    <col min="14713" max="14724" width="11.7109375" style="5" customWidth="1"/>
    <col min="14725" max="14725" width="12.5703125" style="5" customWidth="1"/>
    <col min="14726" max="14726" width="11.7109375" style="5" customWidth="1"/>
    <col min="14727" max="14727" width="13" style="5" customWidth="1"/>
    <col min="14728" max="14733" width="11.7109375" style="5" customWidth="1"/>
    <col min="14734" max="14734" width="13.7109375" style="5" customWidth="1"/>
    <col min="14735" max="14735" width="13.140625" style="5" customWidth="1"/>
    <col min="14736" max="14739" width="13" style="5" customWidth="1"/>
    <col min="14740" max="14746" width="11.7109375" style="5" customWidth="1"/>
    <col min="14747" max="14747" width="10.85546875" style="5" customWidth="1"/>
    <col min="14748" max="14748" width="11.7109375" style="5" customWidth="1"/>
    <col min="14749" max="14751" width="22.7109375" style="5" customWidth="1"/>
    <col min="14752" max="14754" width="20.7109375" style="5" customWidth="1"/>
    <col min="14755" max="14942" width="8.85546875" style="5"/>
    <col min="14943" max="14943" width="6.140625" style="5" customWidth="1"/>
    <col min="14944" max="14944" width="20.28515625" style="5" customWidth="1"/>
    <col min="14945" max="14945" width="12.42578125" style="5" customWidth="1"/>
    <col min="14946" max="14946" width="13" style="5" customWidth="1"/>
    <col min="14947" max="14947" width="12.5703125" style="5" customWidth="1"/>
    <col min="14948" max="14961" width="11.7109375" style="5" customWidth="1"/>
    <col min="14962" max="14962" width="12.28515625" style="5" customWidth="1"/>
    <col min="14963" max="14963" width="11.7109375" style="5" customWidth="1"/>
    <col min="14964" max="14964" width="12.85546875" style="5" customWidth="1"/>
    <col min="14965" max="14965" width="11.7109375" style="5" customWidth="1"/>
    <col min="14966" max="14966" width="12.7109375" style="5" customWidth="1"/>
    <col min="14967" max="14967" width="11.7109375" style="5" customWidth="1"/>
    <col min="14968" max="14968" width="13" style="5" customWidth="1"/>
    <col min="14969" max="14980" width="11.7109375" style="5" customWidth="1"/>
    <col min="14981" max="14981" width="12.5703125" style="5" customWidth="1"/>
    <col min="14982" max="14982" width="11.7109375" style="5" customWidth="1"/>
    <col min="14983" max="14983" width="13" style="5" customWidth="1"/>
    <col min="14984" max="14989" width="11.7109375" style="5" customWidth="1"/>
    <col min="14990" max="14990" width="13.7109375" style="5" customWidth="1"/>
    <col min="14991" max="14991" width="13.140625" style="5" customWidth="1"/>
    <col min="14992" max="14995" width="13" style="5" customWidth="1"/>
    <col min="14996" max="15002" width="11.7109375" style="5" customWidth="1"/>
    <col min="15003" max="15003" width="10.85546875" style="5" customWidth="1"/>
    <col min="15004" max="15004" width="11.7109375" style="5" customWidth="1"/>
    <col min="15005" max="15007" width="22.7109375" style="5" customWidth="1"/>
    <col min="15008" max="15010" width="20.7109375" style="5" customWidth="1"/>
    <col min="15011" max="15198" width="8.85546875" style="5"/>
    <col min="15199" max="15199" width="6.140625" style="5" customWidth="1"/>
    <col min="15200" max="15200" width="20.28515625" style="5" customWidth="1"/>
    <col min="15201" max="15201" width="12.42578125" style="5" customWidth="1"/>
    <col min="15202" max="15202" width="13" style="5" customWidth="1"/>
    <col min="15203" max="15203" width="12.5703125" style="5" customWidth="1"/>
    <col min="15204" max="15217" width="11.7109375" style="5" customWidth="1"/>
    <col min="15218" max="15218" width="12.28515625" style="5" customWidth="1"/>
    <col min="15219" max="15219" width="11.7109375" style="5" customWidth="1"/>
    <col min="15220" max="15220" width="12.85546875" style="5" customWidth="1"/>
    <col min="15221" max="15221" width="11.7109375" style="5" customWidth="1"/>
    <col min="15222" max="15222" width="12.7109375" style="5" customWidth="1"/>
    <col min="15223" max="15223" width="11.7109375" style="5" customWidth="1"/>
    <col min="15224" max="15224" width="13" style="5" customWidth="1"/>
    <col min="15225" max="15236" width="11.7109375" style="5" customWidth="1"/>
    <col min="15237" max="15237" width="12.5703125" style="5" customWidth="1"/>
    <col min="15238" max="15238" width="11.7109375" style="5" customWidth="1"/>
    <col min="15239" max="15239" width="13" style="5" customWidth="1"/>
    <col min="15240" max="15245" width="11.7109375" style="5" customWidth="1"/>
    <col min="15246" max="15246" width="13.7109375" style="5" customWidth="1"/>
    <col min="15247" max="15247" width="13.140625" style="5" customWidth="1"/>
    <col min="15248" max="15251" width="13" style="5" customWidth="1"/>
    <col min="15252" max="15258" width="11.7109375" style="5" customWidth="1"/>
    <col min="15259" max="15259" width="10.85546875" style="5" customWidth="1"/>
    <col min="15260" max="15260" width="11.7109375" style="5" customWidth="1"/>
    <col min="15261" max="15263" width="22.7109375" style="5" customWidth="1"/>
    <col min="15264" max="15266" width="20.7109375" style="5" customWidth="1"/>
    <col min="15267" max="15454" width="8.85546875" style="5"/>
    <col min="15455" max="15455" width="6.140625" style="5" customWidth="1"/>
    <col min="15456" max="15456" width="20.28515625" style="5" customWidth="1"/>
    <col min="15457" max="15457" width="12.42578125" style="5" customWidth="1"/>
    <col min="15458" max="15458" width="13" style="5" customWidth="1"/>
    <col min="15459" max="15459" width="12.5703125" style="5" customWidth="1"/>
    <col min="15460" max="15473" width="11.7109375" style="5" customWidth="1"/>
    <col min="15474" max="15474" width="12.28515625" style="5" customWidth="1"/>
    <col min="15475" max="15475" width="11.7109375" style="5" customWidth="1"/>
    <col min="15476" max="15476" width="12.85546875" style="5" customWidth="1"/>
    <col min="15477" max="15477" width="11.7109375" style="5" customWidth="1"/>
    <col min="15478" max="15478" width="12.7109375" style="5" customWidth="1"/>
    <col min="15479" max="15479" width="11.7109375" style="5" customWidth="1"/>
    <col min="15480" max="15480" width="13" style="5" customWidth="1"/>
    <col min="15481" max="15492" width="11.7109375" style="5" customWidth="1"/>
    <col min="15493" max="15493" width="12.5703125" style="5" customWidth="1"/>
    <col min="15494" max="15494" width="11.7109375" style="5" customWidth="1"/>
    <col min="15495" max="15495" width="13" style="5" customWidth="1"/>
    <col min="15496" max="15501" width="11.7109375" style="5" customWidth="1"/>
    <col min="15502" max="15502" width="13.7109375" style="5" customWidth="1"/>
    <col min="15503" max="15503" width="13.140625" style="5" customWidth="1"/>
    <col min="15504" max="15507" width="13" style="5" customWidth="1"/>
    <col min="15508" max="15514" width="11.7109375" style="5" customWidth="1"/>
    <col min="15515" max="15515" width="10.85546875" style="5" customWidth="1"/>
    <col min="15516" max="15516" width="11.7109375" style="5" customWidth="1"/>
    <col min="15517" max="15519" width="22.7109375" style="5" customWidth="1"/>
    <col min="15520" max="15522" width="20.7109375" style="5" customWidth="1"/>
    <col min="15523" max="15710" width="8.85546875" style="5"/>
    <col min="15711" max="15711" width="6.140625" style="5" customWidth="1"/>
    <col min="15712" max="15712" width="20.28515625" style="5" customWidth="1"/>
    <col min="15713" max="15713" width="12.42578125" style="5" customWidth="1"/>
    <col min="15714" max="15714" width="13" style="5" customWidth="1"/>
    <col min="15715" max="15715" width="12.5703125" style="5" customWidth="1"/>
    <col min="15716" max="15729" width="11.7109375" style="5" customWidth="1"/>
    <col min="15730" max="15730" width="12.28515625" style="5" customWidth="1"/>
    <col min="15731" max="15731" width="11.7109375" style="5" customWidth="1"/>
    <col min="15732" max="15732" width="12.85546875" style="5" customWidth="1"/>
    <col min="15733" max="15733" width="11.7109375" style="5" customWidth="1"/>
    <col min="15734" max="15734" width="12.7109375" style="5" customWidth="1"/>
    <col min="15735" max="15735" width="11.7109375" style="5" customWidth="1"/>
    <col min="15736" max="15736" width="13" style="5" customWidth="1"/>
    <col min="15737" max="15748" width="11.7109375" style="5" customWidth="1"/>
    <col min="15749" max="15749" width="12.5703125" style="5" customWidth="1"/>
    <col min="15750" max="15750" width="11.7109375" style="5" customWidth="1"/>
    <col min="15751" max="15751" width="13" style="5" customWidth="1"/>
    <col min="15752" max="15757" width="11.7109375" style="5" customWidth="1"/>
    <col min="15758" max="15758" width="13.7109375" style="5" customWidth="1"/>
    <col min="15759" max="15759" width="13.140625" style="5" customWidth="1"/>
    <col min="15760" max="15763" width="13" style="5" customWidth="1"/>
    <col min="15764" max="15770" width="11.7109375" style="5" customWidth="1"/>
    <col min="15771" max="15771" width="10.85546875" style="5" customWidth="1"/>
    <col min="15772" max="15772" width="11.7109375" style="5" customWidth="1"/>
    <col min="15773" max="15775" width="22.7109375" style="5" customWidth="1"/>
    <col min="15776" max="15778" width="20.7109375" style="5" customWidth="1"/>
    <col min="15779" max="15966" width="8.85546875" style="5"/>
    <col min="15967" max="15967" width="6.140625" style="5" customWidth="1"/>
    <col min="15968" max="15968" width="20.28515625" style="5" customWidth="1"/>
    <col min="15969" max="15969" width="12.42578125" style="5" customWidth="1"/>
    <col min="15970" max="15970" width="13" style="5" customWidth="1"/>
    <col min="15971" max="15971" width="12.5703125" style="5" customWidth="1"/>
    <col min="15972" max="15985" width="11.7109375" style="5" customWidth="1"/>
    <col min="15986" max="15986" width="12.28515625" style="5" customWidth="1"/>
    <col min="15987" max="15987" width="11.7109375" style="5" customWidth="1"/>
    <col min="15988" max="15988" width="12.85546875" style="5" customWidth="1"/>
    <col min="15989" max="15989" width="11.7109375" style="5" customWidth="1"/>
    <col min="15990" max="15990" width="12.7109375" style="5" customWidth="1"/>
    <col min="15991" max="15991" width="11.7109375" style="5" customWidth="1"/>
    <col min="15992" max="15992" width="13" style="5" customWidth="1"/>
    <col min="15993" max="16004" width="11.7109375" style="5" customWidth="1"/>
    <col min="16005" max="16005" width="12.5703125" style="5" customWidth="1"/>
    <col min="16006" max="16006" width="11.7109375" style="5" customWidth="1"/>
    <col min="16007" max="16007" width="13" style="5" customWidth="1"/>
    <col min="16008" max="16013" width="11.7109375" style="5" customWidth="1"/>
    <col min="16014" max="16014" width="13.7109375" style="5" customWidth="1"/>
    <col min="16015" max="16015" width="13.140625" style="5" customWidth="1"/>
    <col min="16016" max="16019" width="13" style="5" customWidth="1"/>
    <col min="16020" max="16026" width="11.7109375" style="5" customWidth="1"/>
    <col min="16027" max="16027" width="10.85546875" style="5" customWidth="1"/>
    <col min="16028" max="16028" width="11.7109375" style="5" customWidth="1"/>
    <col min="16029" max="16031" width="22.7109375" style="5" customWidth="1"/>
    <col min="16032" max="16034" width="20.7109375" style="5" customWidth="1"/>
    <col min="16035" max="16384" width="8.85546875" style="5"/>
  </cols>
  <sheetData>
    <row r="1" spans="1:11" s="51" customFormat="1" ht="24.75" customHeight="1" x14ac:dyDescent="0.25">
      <c r="A1" s="49"/>
      <c r="B1" s="50" t="s">
        <v>123</v>
      </c>
      <c r="C1" s="33" t="s">
        <v>124</v>
      </c>
      <c r="D1" s="33"/>
      <c r="E1" s="33"/>
      <c r="F1" s="33"/>
      <c r="G1" s="33"/>
      <c r="H1" s="33"/>
      <c r="I1" s="33"/>
      <c r="J1" s="33"/>
      <c r="K1" s="33"/>
    </row>
    <row r="2" spans="1:11" ht="15.75" customHeight="1" x14ac:dyDescent="0.25">
      <c r="A2" s="34"/>
      <c r="B2" s="34"/>
      <c r="C2" s="74" t="s">
        <v>101</v>
      </c>
      <c r="D2" s="52"/>
      <c r="E2" s="52"/>
      <c r="F2" s="52"/>
      <c r="G2" s="52"/>
      <c r="H2" s="52"/>
      <c r="I2" s="52"/>
      <c r="J2" s="52"/>
      <c r="K2" s="52"/>
    </row>
    <row r="3" spans="1:11" s="53" customFormat="1" ht="32.25" customHeight="1" x14ac:dyDescent="0.25">
      <c r="A3" s="239" t="s">
        <v>70</v>
      </c>
      <c r="B3" s="239" t="s">
        <v>68</v>
      </c>
      <c r="C3" s="239" t="s">
        <v>125</v>
      </c>
      <c r="D3" s="241"/>
      <c r="E3" s="241"/>
      <c r="F3" s="239" t="s">
        <v>126</v>
      </c>
      <c r="G3" s="241"/>
      <c r="H3" s="241"/>
      <c r="I3" s="254" t="s">
        <v>127</v>
      </c>
      <c r="J3" s="255"/>
      <c r="K3" s="256"/>
    </row>
    <row r="4" spans="1:11" s="53" customFormat="1" ht="20.25" customHeight="1" x14ac:dyDescent="0.25">
      <c r="A4" s="239"/>
      <c r="B4" s="239"/>
      <c r="C4" s="77" t="s">
        <v>13</v>
      </c>
      <c r="D4" s="77" t="s">
        <v>14</v>
      </c>
      <c r="E4" s="77" t="s">
        <v>15</v>
      </c>
      <c r="F4" s="77" t="s">
        <v>13</v>
      </c>
      <c r="G4" s="77" t="s">
        <v>14</v>
      </c>
      <c r="H4" s="77" t="s">
        <v>15</v>
      </c>
      <c r="I4" s="77" t="s">
        <v>13</v>
      </c>
      <c r="J4" s="77" t="s">
        <v>14</v>
      </c>
      <c r="K4" s="77" t="s">
        <v>15</v>
      </c>
    </row>
    <row r="5" spans="1:11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</row>
    <row r="6" spans="1:11" s="58" customFormat="1" ht="18.75" customHeight="1" x14ac:dyDescent="0.25">
      <c r="A6" s="35">
        <v>1</v>
      </c>
      <c r="B6" s="36" t="s">
        <v>16</v>
      </c>
      <c r="C6" s="76">
        <f>DropOut!C6-'[1]Drop '!C6</f>
        <v>1.7574523010933056</v>
      </c>
      <c r="D6" s="76">
        <f>DropOut!D6-'[1]Drop '!D6</f>
        <v>1.492491738995831</v>
      </c>
      <c r="E6" s="76">
        <f>DropOut!E6-'[1]Drop '!E6</f>
        <v>1.6301450087696843</v>
      </c>
      <c r="F6" s="76">
        <f>DropOut!F6-'[1]Drop '!F6</f>
        <v>-7.9305098454176601</v>
      </c>
      <c r="G6" s="76">
        <f>DropOut!G6-'[1]Drop '!G6</f>
        <v>-8.9421850707696464</v>
      </c>
      <c r="H6" s="76">
        <f>DropOut!H6-'[1]Drop '!H6</f>
        <v>-8.430670939584715</v>
      </c>
      <c r="I6" s="76">
        <f>DropOut!I6-'[1]Drop '!I6</f>
        <v>-6.8753573153084346</v>
      </c>
      <c r="J6" s="76">
        <f>DropOut!J6-'[1]Drop '!J6</f>
        <v>-7.4133715683724759</v>
      </c>
      <c r="K6" s="76">
        <f>DropOut!K6-'[1]Drop '!K6</f>
        <v>-7.139129027371041</v>
      </c>
    </row>
    <row r="7" spans="1:11" s="58" customFormat="1" ht="18.75" customHeight="1" x14ac:dyDescent="0.25">
      <c r="A7" s="35">
        <v>2</v>
      </c>
      <c r="B7" s="36" t="s">
        <v>17</v>
      </c>
      <c r="C7" s="76">
        <f>DropOut!C7-'[1]Drop '!C7</f>
        <v>0.70289356223944566</v>
      </c>
      <c r="D7" s="76">
        <f>DropOut!D7-'[1]Drop '!D7</f>
        <v>2.8776503899637831</v>
      </c>
      <c r="E7" s="76">
        <f>DropOut!E7-'[1]Drop '!E7</f>
        <v>1.6813872723814569</v>
      </c>
      <c r="F7" s="76">
        <f>DropOut!F7-'[1]Drop '!F7</f>
        <v>3.1766252321649588</v>
      </c>
      <c r="G7" s="76">
        <f>DropOut!G7-'[1]Drop '!G7</f>
        <v>3.944457985793008</v>
      </c>
      <c r="H7" s="76">
        <f>DropOut!H7-'[1]Drop '!H7</f>
        <v>3.4998141152642503</v>
      </c>
      <c r="I7" s="76">
        <f>DropOut!I7-'[1]Drop '!I7</f>
        <v>-2.7361676854758272</v>
      </c>
      <c r="J7" s="76">
        <f>DropOut!J7-'[1]Drop '!J7</f>
        <v>-3.6546295795538271</v>
      </c>
      <c r="K7" s="76">
        <f>DropOut!K7-'[1]Drop '!K7</f>
        <v>-3.1521540288683241</v>
      </c>
    </row>
    <row r="8" spans="1:11" s="58" customFormat="1" ht="18.75" customHeight="1" x14ac:dyDescent="0.25">
      <c r="A8" s="35">
        <v>3</v>
      </c>
      <c r="B8" s="36" t="s">
        <v>49</v>
      </c>
      <c r="C8" s="76">
        <f>DropOut!C8-'[1]Drop '!C8</f>
        <v>-5.8234980820599915</v>
      </c>
      <c r="D8" s="76">
        <f>DropOut!D8-'[1]Drop '!D8</f>
        <v>-6.2551084431079929</v>
      </c>
      <c r="E8" s="76">
        <f>DropOut!E8-'[1]Drop '!E8</f>
        <v>-6.0392469800793904</v>
      </c>
      <c r="F8" s="76">
        <f>DropOut!F8-'[1]Drop '!F8</f>
        <v>-10.184613511944001</v>
      </c>
      <c r="G8" s="76">
        <f>DropOut!G8-'[1]Drop '!G8</f>
        <v>-4.3417294431979911</v>
      </c>
      <c r="H8" s="76">
        <f>DropOut!H8-'[1]Drop '!H8</f>
        <v>-7.2352887636712637</v>
      </c>
      <c r="I8" s="76">
        <f>DropOut!I8-'[1]Drop '!I8</f>
        <v>-0.57788213366477237</v>
      </c>
      <c r="J8" s="76">
        <f>DropOut!J8-'[1]Drop '!J8</f>
        <v>0.22874251687260028</v>
      </c>
      <c r="K8" s="76">
        <f>DropOut!K8-'[1]Drop '!K8</f>
        <v>-0.20352271312063408</v>
      </c>
    </row>
    <row r="9" spans="1:11" s="58" customFormat="1" ht="18.75" customHeight="1" x14ac:dyDescent="0.25">
      <c r="A9" s="35">
        <v>4</v>
      </c>
      <c r="B9" s="36" t="s">
        <v>18</v>
      </c>
      <c r="C9" s="76">
        <f>DropOut!C9-'[1]Drop '!C9</f>
        <v>-4.2787460399098336</v>
      </c>
      <c r="D9" s="76">
        <f>DropOut!D9-'[1]Drop '!D9</f>
        <v>-10.240202818152497</v>
      </c>
      <c r="E9" s="76">
        <f>DropOut!E9-'[1]Drop '!E9</f>
        <v>-6.7465351420997735</v>
      </c>
      <c r="F9" s="76">
        <f>DropOut!F9-'[1]Drop '!F9</f>
        <v>-6.4301714900543416</v>
      </c>
      <c r="G9" s="76">
        <f>DropOut!G9-'[1]Drop '!G9</f>
        <v>-9.3479324766137566</v>
      </c>
      <c r="H9" s="76">
        <f>DropOut!H9-'[1]Drop '!H9</f>
        <v>-7.732625208335449</v>
      </c>
      <c r="I9" s="76">
        <f>DropOut!I9-'[1]Drop '!I9</f>
        <v>-14.076351770003839</v>
      </c>
      <c r="J9" s="76">
        <f>DropOut!J9-'[1]Drop '!J9</f>
        <v>-17.207224750660032</v>
      </c>
      <c r="K9" s="76">
        <f>DropOut!K9-'[1]Drop '!K9</f>
        <v>-15.311398136597617</v>
      </c>
    </row>
    <row r="10" spans="1:11" s="58" customFormat="1" ht="18.75" customHeight="1" x14ac:dyDescent="0.25">
      <c r="A10" s="35">
        <v>5</v>
      </c>
      <c r="B10" s="40" t="s">
        <v>19</v>
      </c>
      <c r="C10" s="76">
        <f>DropOut!C10-'[1]Drop '!C10</f>
        <v>-11.114154239029073</v>
      </c>
      <c r="D10" s="76">
        <f>DropOut!D10-'[1]Drop '!D10</f>
        <v>7.3065243758935274</v>
      </c>
      <c r="E10" s="76">
        <f>DropOut!E10-'[1]Drop '!E10</f>
        <v>-3.1555653907485208</v>
      </c>
      <c r="F10" s="76">
        <f>DropOut!F10-'[1]Drop '!F10</f>
        <v>8.6773834031193786</v>
      </c>
      <c r="G10" s="76">
        <f>DropOut!G10-'[1]Drop '!G10</f>
        <v>6.5406101017153944</v>
      </c>
      <c r="H10" s="76">
        <f>DropOut!H10-'[1]Drop '!H10</f>
        <v>7.622931745273192</v>
      </c>
      <c r="I10" s="76" t="e">
        <f>DropOut!I10-'[1]Drop '!I10</f>
        <v>#VALUE!</v>
      </c>
      <c r="J10" s="76" t="e">
        <f>DropOut!J10-'[1]Drop '!J10</f>
        <v>#VALUE!</v>
      </c>
      <c r="K10" s="76" t="e">
        <f>DropOut!K10-'[1]Drop '!K10</f>
        <v>#VALUE!</v>
      </c>
    </row>
    <row r="11" spans="1:11" s="58" customFormat="1" ht="18.75" customHeight="1" x14ac:dyDescent="0.25">
      <c r="A11" s="35">
        <v>6</v>
      </c>
      <c r="B11" s="36" t="s">
        <v>20</v>
      </c>
      <c r="C11" s="76" t="e">
        <f>DropOut!C11-'[1]Drop '!C11</f>
        <v>#VALUE!</v>
      </c>
      <c r="D11" s="76">
        <f>DropOut!D11-'[1]Drop '!D11</f>
        <v>6.702544450828622</v>
      </c>
      <c r="E11" s="76" t="e">
        <f>DropOut!E11-'[1]Drop '!E11</f>
        <v>#VALUE!</v>
      </c>
      <c r="F11" s="76" t="e">
        <f>DropOut!F11-'[1]Drop '!F11</f>
        <v>#VALUE!</v>
      </c>
      <c r="G11" s="76" t="e">
        <f>DropOut!G11-'[1]Drop '!G11</f>
        <v>#VALUE!</v>
      </c>
      <c r="H11" s="76" t="e">
        <f>DropOut!H11-'[1]Drop '!H11</f>
        <v>#VALUE!</v>
      </c>
      <c r="I11" s="76">
        <f>DropOut!I11-'[1]Drop '!I11</f>
        <v>-6.5143341174002529</v>
      </c>
      <c r="J11" s="76">
        <f>DropOut!J11-'[1]Drop '!J11</f>
        <v>-5.7654185903125388</v>
      </c>
      <c r="K11" s="76">
        <f>DropOut!K11-'[1]Drop '!K11</f>
        <v>-6.1625217708888336</v>
      </c>
    </row>
    <row r="12" spans="1:11" s="58" customFormat="1" ht="18.75" customHeight="1" x14ac:dyDescent="0.25">
      <c r="A12" s="35">
        <v>7</v>
      </c>
      <c r="B12" s="36" t="s">
        <v>21</v>
      </c>
      <c r="C12" s="76">
        <f>DropOut!C12-'[1]Drop '!C12</f>
        <v>3.8007970045960349E-2</v>
      </c>
      <c r="D12" s="76">
        <f>DropOut!D12-'[1]Drop '!D12</f>
        <v>5.601504649187472E-2</v>
      </c>
      <c r="E12" s="76">
        <f>DropOut!E12-'[1]Drop '!E12</f>
        <v>4.4689792082206026E-2</v>
      </c>
      <c r="F12" s="76">
        <f>DropOut!F12-'[1]Drop '!F12</f>
        <v>12.389549443410687</v>
      </c>
      <c r="G12" s="76">
        <f>DropOut!G12-'[1]Drop '!G12</f>
        <v>1.3164403277129892</v>
      </c>
      <c r="H12" s="76">
        <f>DropOut!H12-'[1]Drop '!H12</f>
        <v>6.992601455052494</v>
      </c>
      <c r="I12" s="76">
        <f>DropOut!I12-'[1]Drop '!I12</f>
        <v>0.74412738778172383</v>
      </c>
      <c r="J12" s="76">
        <f>DropOut!J12-'[1]Drop '!J12</f>
        <v>-12.035300725519811</v>
      </c>
      <c r="K12" s="76">
        <f>DropOut!K12-'[1]Drop '!K12</f>
        <v>-4.2450305157962589</v>
      </c>
    </row>
    <row r="13" spans="1:11" s="58" customFormat="1" ht="18.75" customHeight="1" x14ac:dyDescent="0.25">
      <c r="A13" s="35">
        <v>8</v>
      </c>
      <c r="B13" s="36" t="s">
        <v>22</v>
      </c>
      <c r="C13" s="76">
        <f>DropOut!C13-'[1]Drop '!C13</f>
        <v>10.950965689230305</v>
      </c>
      <c r="D13" s="76">
        <f>DropOut!D13-'[1]Drop '!D13</f>
        <v>11.187373337148385</v>
      </c>
      <c r="E13" s="76">
        <f>DropOut!E13-'[1]Drop '!E13</f>
        <v>11.058423356358563</v>
      </c>
      <c r="F13" s="76">
        <f>DropOut!F13-'[1]Drop '!F13</f>
        <v>-14.3273493179202</v>
      </c>
      <c r="G13" s="76">
        <f>DropOut!G13-'[1]Drop '!G13</f>
        <v>-4.2436218809907622</v>
      </c>
      <c r="H13" s="76">
        <f>DropOut!H13-'[1]Drop '!H13</f>
        <v>-9.7577222151894869</v>
      </c>
      <c r="I13" s="76">
        <f>DropOut!I13-'[1]Drop '!I13</f>
        <v>-7.0098180851590062</v>
      </c>
      <c r="J13" s="76">
        <f>DropOut!J13-'[1]Drop '!J13</f>
        <v>-12.360106274419788</v>
      </c>
      <c r="K13" s="76">
        <f>DropOut!K13-'[1]Drop '!K13</f>
        <v>-9.4285336371599779</v>
      </c>
    </row>
    <row r="14" spans="1:11" s="58" customFormat="1" ht="18.75" customHeight="1" x14ac:dyDescent="0.25">
      <c r="A14" s="35">
        <v>9</v>
      </c>
      <c r="B14" s="36" t="s">
        <v>23</v>
      </c>
      <c r="C14" s="76">
        <f>DropOut!C14-'[1]Drop '!C14</f>
        <v>3.5247952809016261</v>
      </c>
      <c r="D14" s="76">
        <f>DropOut!D14-'[1]Drop '!D14</f>
        <v>2.4547824759665975</v>
      </c>
      <c r="E14" s="76">
        <f>DropOut!E14-'[1]Drop '!E14</f>
        <v>3.01955574247956</v>
      </c>
      <c r="F14" s="76" t="e">
        <f>DropOut!F14-'[1]Drop '!F14</f>
        <v>#VALUE!</v>
      </c>
      <c r="G14" s="76" t="e">
        <f>DropOut!G14-'[1]Drop '!G14</f>
        <v>#VALUE!</v>
      </c>
      <c r="H14" s="76" t="e">
        <f>DropOut!H14-'[1]Drop '!H14</f>
        <v>#VALUE!</v>
      </c>
      <c r="I14" s="76">
        <f>DropOut!I14-'[1]Drop '!I14</f>
        <v>-7.1109554662659438</v>
      </c>
      <c r="J14" s="76">
        <f>DropOut!J14-'[1]Drop '!J14</f>
        <v>-1.9313051926556426</v>
      </c>
      <c r="K14" s="76">
        <f>DropOut!K14-'[1]Drop '!K14</f>
        <v>-4.6014031640695876</v>
      </c>
    </row>
    <row r="15" spans="1:11" s="58" customFormat="1" ht="18.75" customHeight="1" x14ac:dyDescent="0.25">
      <c r="A15" s="35">
        <v>10</v>
      </c>
      <c r="B15" s="36" t="s">
        <v>24</v>
      </c>
      <c r="C15" s="76">
        <f>DropOut!C15-'[1]Drop '!C15</f>
        <v>0</v>
      </c>
      <c r="D15" s="76">
        <f>DropOut!D15-'[1]Drop '!D15</f>
        <v>0</v>
      </c>
      <c r="E15" s="76">
        <f>DropOut!E15-'[1]Drop '!E15</f>
        <v>0</v>
      </c>
      <c r="F15" s="76">
        <f>DropOut!F15-'[1]Drop '!F15</f>
        <v>-15.961007180097262</v>
      </c>
      <c r="G15" s="76">
        <f>DropOut!G15-'[1]Drop '!G15</f>
        <v>-15.797291280785839</v>
      </c>
      <c r="H15" s="76">
        <f>DropOut!H15-'[1]Drop '!H15</f>
        <v>-15.896309048428202</v>
      </c>
      <c r="I15" s="76">
        <f>DropOut!I15-'[1]Drop '!I15</f>
        <v>-2.2464915243674E-2</v>
      </c>
      <c r="J15" s="76">
        <f>DropOut!J15-'[1]Drop '!J15</f>
        <v>-1.7012798542373559</v>
      </c>
      <c r="K15" s="76">
        <f>DropOut!K15-'[1]Drop '!K15</f>
        <v>-0.70218150605920471</v>
      </c>
    </row>
    <row r="16" spans="1:11" s="58" customFormat="1" ht="18.75" customHeight="1" x14ac:dyDescent="0.25">
      <c r="A16" s="35">
        <v>11</v>
      </c>
      <c r="B16" s="36" t="s">
        <v>53</v>
      </c>
      <c r="C16" s="76">
        <f>DropOut!C16-'[1]Drop '!C16</f>
        <v>3.418430707574327</v>
      </c>
      <c r="D16" s="76">
        <f>DropOut!D16-'[1]Drop '!D16</f>
        <v>-0.83705006606977506</v>
      </c>
      <c r="E16" s="76">
        <f>DropOut!E16-'[1]Drop '!E16</f>
        <v>1.3862090038998787</v>
      </c>
      <c r="F16" s="76">
        <f>DropOut!F16-'[1]Drop '!F16</f>
        <v>-7.8348969771120878</v>
      </c>
      <c r="G16" s="76">
        <f>DropOut!G16-'[1]Drop '!G16</f>
        <v>-27.243941261839481</v>
      </c>
      <c r="H16" s="76">
        <f>DropOut!H16-'[1]Drop '!H16</f>
        <v>-16.728529388391621</v>
      </c>
      <c r="I16" s="76" t="e">
        <f>DropOut!I16-'[1]Drop '!I16</f>
        <v>#VALUE!</v>
      </c>
      <c r="J16" s="76" t="e">
        <f>DropOut!J16-'[1]Drop '!J16</f>
        <v>#VALUE!</v>
      </c>
      <c r="K16" s="76" t="e">
        <f>DropOut!K16-'[1]Drop '!K16</f>
        <v>#VALUE!</v>
      </c>
    </row>
    <row r="17" spans="1:11" s="58" customFormat="1" ht="18.75" customHeight="1" x14ac:dyDescent="0.25">
      <c r="A17" s="35">
        <v>12</v>
      </c>
      <c r="B17" s="36" t="s">
        <v>25</v>
      </c>
      <c r="C17" s="76">
        <f>DropOut!C17-'[1]Drop '!C17</f>
        <v>-2.4069528742007176</v>
      </c>
      <c r="D17" s="76">
        <f>DropOut!D17-'[1]Drop '!D17</f>
        <v>-2.1006968659913721</v>
      </c>
      <c r="E17" s="76">
        <f>DropOut!E17-'[1]Drop '!E17</f>
        <v>-2.2585210765299895</v>
      </c>
      <c r="F17" s="76">
        <f>DropOut!F17-'[1]Drop '!F17</f>
        <v>-4.9013043254799591</v>
      </c>
      <c r="G17" s="76">
        <f>DropOut!G17-'[1]Drop '!G17</f>
        <v>-5.2475888806286868</v>
      </c>
      <c r="H17" s="76">
        <f>DropOut!H17-'[1]Drop '!H17</f>
        <v>-5.0684830514566173</v>
      </c>
      <c r="I17" s="76">
        <f>DropOut!I17-'[1]Drop '!I17</f>
        <v>-2.3794318298973423</v>
      </c>
      <c r="J17" s="76">
        <f>DropOut!J17-'[1]Drop '!J17</f>
        <v>-4.2673578283430444</v>
      </c>
      <c r="K17" s="76">
        <f>DropOut!K17-'[1]Drop '!K17</f>
        <v>-3.2783236855795224</v>
      </c>
    </row>
    <row r="18" spans="1:11" s="58" customFormat="1" ht="18.75" customHeight="1" x14ac:dyDescent="0.25">
      <c r="A18" s="35">
        <v>13</v>
      </c>
      <c r="B18" s="36" t="s">
        <v>26</v>
      </c>
      <c r="C18" s="76" t="e">
        <f>DropOut!C18-'[1]Drop '!C18</f>
        <v>#VALUE!</v>
      </c>
      <c r="D18" s="76" t="e">
        <f>DropOut!D18-'[1]Drop '!D18</f>
        <v>#VALUE!</v>
      </c>
      <c r="E18" s="76" t="e">
        <f>DropOut!E18-'[1]Drop '!E18</f>
        <v>#VALUE!</v>
      </c>
      <c r="F18" s="76" t="e">
        <f>DropOut!F18-'[1]Drop '!F18</f>
        <v>#VALUE!</v>
      </c>
      <c r="G18" s="76" t="e">
        <f>DropOut!G18-'[1]Drop '!G18</f>
        <v>#VALUE!</v>
      </c>
      <c r="H18" s="76" t="e">
        <f>DropOut!H18-'[1]Drop '!H18</f>
        <v>#VALUE!</v>
      </c>
      <c r="I18" s="76" t="e">
        <f>DropOut!I18-'[1]Drop '!I18</f>
        <v>#VALUE!</v>
      </c>
      <c r="J18" s="76" t="e">
        <f>DropOut!J18-'[1]Drop '!J18</f>
        <v>#VALUE!</v>
      </c>
      <c r="K18" s="76" t="e">
        <f>DropOut!K18-'[1]Drop '!K18</f>
        <v>#VALUE!</v>
      </c>
    </row>
    <row r="19" spans="1:11" s="58" customFormat="1" ht="18.75" customHeight="1" x14ac:dyDescent="0.25">
      <c r="A19" s="35">
        <v>14</v>
      </c>
      <c r="B19" s="36" t="s">
        <v>27</v>
      </c>
      <c r="C19" s="76">
        <f>DropOut!C19-'[1]Drop '!C19</f>
        <v>11.69044155920767</v>
      </c>
      <c r="D19" s="76">
        <f>DropOut!D19-'[1]Drop '!D19</f>
        <v>4.5263870577399636</v>
      </c>
      <c r="E19" s="76">
        <f>DropOut!E19-'[1]Drop '!E19</f>
        <v>8.3303540670989058</v>
      </c>
      <c r="F19" s="76">
        <f>DropOut!F19-'[1]Drop '!F19</f>
        <v>14.250169872458258</v>
      </c>
      <c r="G19" s="76">
        <f>DropOut!G19-'[1]Drop '!G19</f>
        <v>3.5928338804819475</v>
      </c>
      <c r="H19" s="76">
        <f>DropOut!H19-'[1]Drop '!H19</f>
        <v>9.2952082650833887</v>
      </c>
      <c r="I19" s="76">
        <f>DropOut!I19-'[1]Drop '!I19</f>
        <v>-16.719268349093817</v>
      </c>
      <c r="J19" s="76">
        <f>DropOut!J19-'[1]Drop '!J19</f>
        <v>-12.001905806026848</v>
      </c>
      <c r="K19" s="76">
        <f>DropOut!K19-'[1]Drop '!K19</f>
        <v>-14.570454972353531</v>
      </c>
    </row>
    <row r="20" spans="1:11" s="58" customFormat="1" ht="18.75" customHeight="1" x14ac:dyDescent="0.25">
      <c r="A20" s="35">
        <v>15</v>
      </c>
      <c r="B20" s="36" t="s">
        <v>28</v>
      </c>
      <c r="C20" s="76">
        <f>DropOut!C20-'[1]Drop '!C20</f>
        <v>1.2380495957605007</v>
      </c>
      <c r="D20" s="76">
        <f>DropOut!D20-'[1]Drop '!D20</f>
        <v>-3.5189848309069944</v>
      </c>
      <c r="E20" s="76">
        <f>DropOut!E20-'[1]Drop '!E20</f>
        <v>-0.99424209919374107</v>
      </c>
      <c r="F20" s="76">
        <f>DropOut!F20-'[1]Drop '!F20</f>
        <v>0.13797688935420993</v>
      </c>
      <c r="G20" s="76">
        <f>DropOut!G20-'[1]Drop '!G20</f>
        <v>-0.1129833667241229</v>
      </c>
      <c r="H20" s="76">
        <f>DropOut!H20-'[1]Drop '!H20</f>
        <v>2.3941521088605811E-2</v>
      </c>
      <c r="I20" s="76">
        <f>DropOut!I20-'[1]Drop '!I20</f>
        <v>-2.1282937987154682</v>
      </c>
      <c r="J20" s="76">
        <f>DropOut!J20-'[1]Drop '!J20</f>
        <v>-2.5908869372197358</v>
      </c>
      <c r="K20" s="76">
        <f>DropOut!K20-'[1]Drop '!K20</f>
        <v>-2.3516131573686039</v>
      </c>
    </row>
    <row r="21" spans="1:11" s="58" customFormat="1" ht="18.75" customHeight="1" x14ac:dyDescent="0.25">
      <c r="A21" s="35">
        <v>16</v>
      </c>
      <c r="B21" s="36" t="s">
        <v>29</v>
      </c>
      <c r="C21" s="76">
        <f>DropOut!C21-'[1]Drop '!C21</f>
        <v>13.027716071755037</v>
      </c>
      <c r="D21" s="76">
        <f>DropOut!D21-'[1]Drop '!D21</f>
        <v>5.213306143971586</v>
      </c>
      <c r="E21" s="76">
        <f>DropOut!E21-'[1]Drop '!E21</f>
        <v>9.209316574140594</v>
      </c>
      <c r="F21" s="76">
        <f>DropOut!F21-'[1]Drop '!F21</f>
        <v>-5.9273091104379247</v>
      </c>
      <c r="G21" s="76">
        <f>DropOut!G21-'[1]Drop '!G21</f>
        <v>-2.688550202197078</v>
      </c>
      <c r="H21" s="76">
        <f>DropOut!H21-'[1]Drop '!H21</f>
        <v>-4.3435884980998907</v>
      </c>
      <c r="I21" s="76">
        <f>DropOut!I21-'[1]Drop '!I21</f>
        <v>-12.079633090408947</v>
      </c>
      <c r="J21" s="76">
        <f>DropOut!J21-'[1]Drop '!J21</f>
        <v>-10.922033146010101</v>
      </c>
      <c r="K21" s="76">
        <f>DropOut!K21-'[1]Drop '!K21</f>
        <v>-11.513547272968147</v>
      </c>
    </row>
    <row r="22" spans="1:11" s="58" customFormat="1" ht="18.75" customHeight="1" x14ac:dyDescent="0.25">
      <c r="A22" s="35">
        <v>17</v>
      </c>
      <c r="B22" s="36" t="s">
        <v>30</v>
      </c>
      <c r="C22" s="76">
        <f>DropOut!C22-'[1]Drop '!C22</f>
        <v>0.45106856500438397</v>
      </c>
      <c r="D22" s="76">
        <f>DropOut!D22-'[1]Drop '!D22</f>
        <v>1.1853250867253564</v>
      </c>
      <c r="E22" s="76">
        <f>DropOut!E22-'[1]Drop '!E22</f>
        <v>0.81933068230346606</v>
      </c>
      <c r="F22" s="76">
        <f>DropOut!F22-'[1]Drop '!F22</f>
        <v>-1.7148220266356304</v>
      </c>
      <c r="G22" s="76">
        <f>DropOut!G22-'[1]Drop '!G22</f>
        <v>-2.0173430159251922</v>
      </c>
      <c r="H22" s="76">
        <f>DropOut!H22-'[1]Drop '!H22</f>
        <v>-1.8636027950040557</v>
      </c>
      <c r="I22" s="76">
        <f>DropOut!I22-'[1]Drop '!I22</f>
        <v>-1.2662194254570238</v>
      </c>
      <c r="J22" s="76">
        <f>DropOut!J22-'[1]Drop '!J22</f>
        <v>0.24678938257375194</v>
      </c>
      <c r="K22" s="76">
        <f>DropOut!K22-'[1]Drop '!K22</f>
        <v>-0.51266881203719095</v>
      </c>
    </row>
    <row r="23" spans="1:11" s="58" customFormat="1" ht="18.75" customHeight="1" x14ac:dyDescent="0.25">
      <c r="A23" s="35">
        <v>18</v>
      </c>
      <c r="B23" s="36" t="s">
        <v>31</v>
      </c>
      <c r="C23" s="76">
        <f>DropOut!C23-'[1]Drop '!C23</f>
        <v>-7.5767082477622409</v>
      </c>
      <c r="D23" s="76">
        <f>DropOut!D23-'[1]Drop '!D23</f>
        <v>-8.7174068379345186</v>
      </c>
      <c r="E23" s="76">
        <f>DropOut!E23-'[1]Drop '!E23</f>
        <v>-8.1360819962589446</v>
      </c>
      <c r="F23" s="76">
        <f>DropOut!F23-'[1]Drop '!F23</f>
        <v>-18.841809081743143</v>
      </c>
      <c r="G23" s="76">
        <f>DropOut!G23-'[1]Drop '!G23</f>
        <v>-17.959810612526027</v>
      </c>
      <c r="H23" s="76">
        <f>DropOut!H23-'[1]Drop '!H23</f>
        <v>-18.428426537794465</v>
      </c>
      <c r="I23" s="76">
        <f>DropOut!I23-'[1]Drop '!I23</f>
        <v>-9.7966637590393404</v>
      </c>
      <c r="J23" s="76">
        <f>DropOut!J23-'[1]Drop '!J23</f>
        <v>-8.3802240873603111</v>
      </c>
      <c r="K23" s="76">
        <f>DropOut!K23-'[1]Drop '!K23</f>
        <v>-9.1777543412299067</v>
      </c>
    </row>
    <row r="24" spans="1:11" s="58" customFormat="1" ht="18.75" customHeight="1" x14ac:dyDescent="0.25">
      <c r="A24" s="35">
        <v>19</v>
      </c>
      <c r="B24" s="36" t="s">
        <v>55</v>
      </c>
      <c r="C24" s="76">
        <f>DropOut!C24-'[1]Drop '!C24</f>
        <v>0</v>
      </c>
      <c r="D24" s="76">
        <f>DropOut!D24-'[1]Drop '!D24</f>
        <v>0</v>
      </c>
      <c r="E24" s="76">
        <f>DropOut!E24-'[1]Drop '!E24</f>
        <v>0</v>
      </c>
      <c r="F24" s="76">
        <f>DropOut!F24-'[1]Drop '!F24</f>
        <v>12.670794746679846</v>
      </c>
      <c r="G24" s="76">
        <f>DropOut!G24-'[1]Drop '!G24</f>
        <v>15.091058132164548</v>
      </c>
      <c r="H24" s="76">
        <f>DropOut!H24-'[1]Drop '!H24</f>
        <v>13.828999395065615</v>
      </c>
      <c r="I24" s="76">
        <f>DropOut!I24-'[1]Drop '!I24</f>
        <v>0.13346797106748909</v>
      </c>
      <c r="J24" s="76">
        <f>DropOut!J24-'[1]Drop '!J24</f>
        <v>0.42107187333706975</v>
      </c>
      <c r="K24" s="76">
        <f>DropOut!K24-'[1]Drop '!K24</f>
        <v>0.26837721434748119</v>
      </c>
    </row>
    <row r="25" spans="1:11" s="58" customFormat="1" ht="18.75" customHeight="1" x14ac:dyDescent="0.25">
      <c r="A25" s="35">
        <v>20</v>
      </c>
      <c r="B25" s="2" t="s">
        <v>56</v>
      </c>
      <c r="C25" s="76">
        <f>DropOut!C25-'[1]Drop '!C25</f>
        <v>-15.67636883057358</v>
      </c>
      <c r="D25" s="76">
        <f>DropOut!D25-'[1]Drop '!D25</f>
        <v>-23.774235039213242</v>
      </c>
      <c r="E25" s="76">
        <f>DropOut!E25-'[1]Drop '!E25</f>
        <v>-19.430715567214129</v>
      </c>
      <c r="F25" s="76">
        <f>DropOut!F25-'[1]Drop '!F25</f>
        <v>1.2946388518835121</v>
      </c>
      <c r="G25" s="76">
        <f>DropOut!G25-'[1]Drop '!G25</f>
        <v>2.4672967648818656E-2</v>
      </c>
      <c r="H25" s="76">
        <f>DropOut!H25-'[1]Drop '!H25</f>
        <v>0.67709494554382132</v>
      </c>
      <c r="I25" s="76">
        <f>DropOut!I25-'[1]Drop '!I25</f>
        <v>-2.8171385955960204</v>
      </c>
      <c r="J25" s="76">
        <f>DropOut!J25-'[1]Drop '!J25</f>
        <v>-6.2255696237496636</v>
      </c>
      <c r="K25" s="76">
        <f>DropOut!K25-'[1]Drop '!K25</f>
        <v>-4.1880954248791227</v>
      </c>
    </row>
    <row r="26" spans="1:11" s="58" customFormat="1" ht="18.75" customHeight="1" x14ac:dyDescent="0.25">
      <c r="A26" s="35">
        <v>21</v>
      </c>
      <c r="B26" s="36" t="s">
        <v>87</v>
      </c>
      <c r="C26" s="76">
        <f>DropOut!C26-'[1]Drop '!C26</f>
        <v>28.965605328741976</v>
      </c>
      <c r="D26" s="76">
        <f>DropOut!D26-'[1]Drop '!D26</f>
        <v>25.594916219629187</v>
      </c>
      <c r="E26" s="76">
        <f>DropOut!E26-'[1]Drop '!E26</f>
        <v>27.485907902352949</v>
      </c>
      <c r="F26" s="76">
        <f>DropOut!F26-'[1]Drop '!F26</f>
        <v>29.21416559852074</v>
      </c>
      <c r="G26" s="76">
        <f>DropOut!G26-'[1]Drop '!G26</f>
        <v>27.100509589511741</v>
      </c>
      <c r="H26" s="76">
        <f>DropOut!H26-'[1]Drop '!H26</f>
        <v>28.283645423616008</v>
      </c>
      <c r="I26" s="76">
        <f>DropOut!I26-'[1]Drop '!I26</f>
        <v>-11.033891739802698</v>
      </c>
      <c r="J26" s="76">
        <f>DropOut!J26-'[1]Drop '!J26</f>
        <v>-8.7119420304450195</v>
      </c>
      <c r="K26" s="76">
        <f>DropOut!K26-'[1]Drop '!K26</f>
        <v>-9.9620371923036473</v>
      </c>
    </row>
    <row r="27" spans="1:11" s="58" customFormat="1" ht="18.75" customHeight="1" x14ac:dyDescent="0.25">
      <c r="A27" s="35">
        <v>22</v>
      </c>
      <c r="B27" s="36" t="s">
        <v>33</v>
      </c>
      <c r="C27" s="76">
        <f>DropOut!C27-'[1]Drop '!C27</f>
        <v>0.81527810035247228</v>
      </c>
      <c r="D27" s="76">
        <f>DropOut!D27-'[1]Drop '!D27</f>
        <v>-0.65669436404138537</v>
      </c>
      <c r="E27" s="76">
        <f>DropOut!E27-'[1]Drop '!E27</f>
        <v>0.12297527173039668</v>
      </c>
      <c r="F27" s="76">
        <f>DropOut!F27-'[1]Drop '!F27</f>
        <v>8.0166145905689632</v>
      </c>
      <c r="G27" s="76">
        <f>DropOut!G27-'[1]Drop '!G27</f>
        <v>-1.5890737287154408</v>
      </c>
      <c r="H27" s="76">
        <f>DropOut!H27-'[1]Drop '!H27</f>
        <v>3.000963326287966</v>
      </c>
      <c r="I27" s="76">
        <f>DropOut!I27-'[1]Drop '!I27</f>
        <v>-2.3248797904640242</v>
      </c>
      <c r="J27" s="76">
        <f>DropOut!J27-'[1]Drop '!J27</f>
        <v>-4.373983371701371</v>
      </c>
      <c r="K27" s="76">
        <f>DropOut!K27-'[1]Drop '!K27</f>
        <v>-3.1202629569321232</v>
      </c>
    </row>
    <row r="28" spans="1:11" s="58" customFormat="1" ht="18.75" customHeight="1" x14ac:dyDescent="0.25">
      <c r="A28" s="35">
        <v>23</v>
      </c>
      <c r="B28" s="36" t="s">
        <v>34</v>
      </c>
      <c r="C28" s="76">
        <f>DropOut!C28-'[1]Drop '!C28</f>
        <v>-9.6282864035051219</v>
      </c>
      <c r="D28" s="76" t="e">
        <f>DropOut!D28-'[1]Drop '!D28</f>
        <v>#VALUE!</v>
      </c>
      <c r="E28" s="76">
        <f>DropOut!E28-'[1]Drop '!E28</f>
        <v>-11.783038931693621</v>
      </c>
      <c r="F28" s="76">
        <f>DropOut!F28-'[1]Drop '!F28</f>
        <v>-3.1410267392713678</v>
      </c>
      <c r="G28" s="76">
        <f>DropOut!G28-'[1]Drop '!G28</f>
        <v>-8.5889173922980291</v>
      </c>
      <c r="H28" s="76">
        <f>DropOut!H28-'[1]Drop '!H28</f>
        <v>-5.5761049138437286</v>
      </c>
      <c r="I28" s="76">
        <f>DropOut!I28-'[1]Drop '!I28</f>
        <v>-18.395506476094916</v>
      </c>
      <c r="J28" s="76">
        <f>DropOut!J28-'[1]Drop '!J28</f>
        <v>-22.84494692909756</v>
      </c>
      <c r="K28" s="76">
        <f>DropOut!K28-'[1]Drop '!K28</f>
        <v>-20.527970956844143</v>
      </c>
    </row>
    <row r="29" spans="1:11" s="58" customFormat="1" ht="18.75" customHeight="1" x14ac:dyDescent="0.25">
      <c r="A29" s="35">
        <v>24</v>
      </c>
      <c r="B29" s="36" t="s">
        <v>35</v>
      </c>
      <c r="C29" s="76" t="e">
        <f>DropOut!C29-'[1]Drop '!C29</f>
        <v>#VALUE!</v>
      </c>
      <c r="D29" s="76" t="e">
        <f>DropOut!D29-'[1]Drop '!D29</f>
        <v>#VALUE!</v>
      </c>
      <c r="E29" s="76" t="e">
        <f>DropOut!E29-'[1]Drop '!E29</f>
        <v>#VALUE!</v>
      </c>
      <c r="F29" s="76">
        <f>DropOut!F29-'[1]Drop '!F29</f>
        <v>-1.3213730185047208</v>
      </c>
      <c r="G29" s="76">
        <f>DropOut!G29-'[1]Drop '!G29</f>
        <v>1.0568290907785993E-2</v>
      </c>
      <c r="H29" s="76">
        <f>DropOut!H29-'[1]Drop '!H29</f>
        <v>-0.67970563646472826</v>
      </c>
      <c r="I29" s="76">
        <f>DropOut!I29-'[1]Drop '!I29</f>
        <v>-9.3573358972778848</v>
      </c>
      <c r="J29" s="76">
        <f>DropOut!J29-'[1]Drop '!J29</f>
        <v>-6.6902991256166331</v>
      </c>
      <c r="K29" s="76">
        <f>DropOut!K29-'[1]Drop '!K29</f>
        <v>-8.1194958137739164</v>
      </c>
    </row>
    <row r="30" spans="1:11" s="58" customFormat="1" ht="18.75" customHeight="1" x14ac:dyDescent="0.25">
      <c r="A30" s="35">
        <v>25</v>
      </c>
      <c r="B30" s="36" t="s">
        <v>36</v>
      </c>
      <c r="C30" s="76">
        <f>DropOut!C30-'[1]Drop '!C30</f>
        <v>5.9781091558401833</v>
      </c>
      <c r="D30" s="76">
        <f>DropOut!D30-'[1]Drop '!D30</f>
        <v>5.312386746067272</v>
      </c>
      <c r="E30" s="76">
        <f>DropOut!E30-'[1]Drop '!E30</f>
        <v>5.6545036280555401</v>
      </c>
      <c r="F30" s="76">
        <f>DropOut!F30-'[1]Drop '!F30</f>
        <v>4.8125410745004586</v>
      </c>
      <c r="G30" s="76">
        <f>DropOut!G30-'[1]Drop '!G30</f>
        <v>4.1723257332078845</v>
      </c>
      <c r="H30" s="76">
        <f>DropOut!H30-'[1]Drop '!H30</f>
        <v>4.5493771872488935</v>
      </c>
      <c r="I30" s="76">
        <f>DropOut!I30-'[1]Drop '!I30</f>
        <v>-4.2760138725438566</v>
      </c>
      <c r="J30" s="76">
        <f>DropOut!J30-'[1]Drop '!J30</f>
        <v>-4.7938983947857352</v>
      </c>
      <c r="K30" s="76">
        <f>DropOut!K30-'[1]Drop '!K30</f>
        <v>-4.5195386032958496</v>
      </c>
    </row>
    <row r="31" spans="1:11" s="58" customFormat="1" ht="18.75" customHeight="1" x14ac:dyDescent="0.25">
      <c r="A31" s="35">
        <v>26</v>
      </c>
      <c r="B31" s="36" t="s">
        <v>37</v>
      </c>
      <c r="C31" s="76">
        <f>DropOut!C31-'[1]Drop '!C31</f>
        <v>-8.8754977577673841</v>
      </c>
      <c r="D31" s="76">
        <f>DropOut!D31-'[1]Drop '!D31</f>
        <v>-6.9289792207226313</v>
      </c>
      <c r="E31" s="76">
        <f>DropOut!E31-'[1]Drop '!E31</f>
        <v>-7.9711963658480656</v>
      </c>
      <c r="F31" s="76">
        <f>DropOut!F31-'[1]Drop '!F31</f>
        <v>-1.3545560336918356</v>
      </c>
      <c r="G31" s="76">
        <f>DropOut!G31-'[1]Drop '!G31</f>
        <v>-4.9857585883082081</v>
      </c>
      <c r="H31" s="76">
        <f>DropOut!H31-'[1]Drop '!H31</f>
        <v>-3.0431546541303334</v>
      </c>
      <c r="I31" s="76">
        <f>DropOut!I31-'[1]Drop '!I31</f>
        <v>0.57996340837196314</v>
      </c>
      <c r="J31" s="76">
        <f>DropOut!J31-'[1]Drop '!J31</f>
        <v>-0.66372783682498238</v>
      </c>
      <c r="K31" s="76">
        <f>DropOut!K31-'[1]Drop '!K31</f>
        <v>0.16498462156230076</v>
      </c>
    </row>
    <row r="32" spans="1:11" s="58" customFormat="1" ht="18.75" customHeight="1" x14ac:dyDescent="0.25">
      <c r="A32" s="35">
        <v>27</v>
      </c>
      <c r="B32" s="36" t="s">
        <v>38</v>
      </c>
      <c r="C32" s="76">
        <f>DropOut!C32-'[1]Drop '!C32</f>
        <v>-0.31578012575961623</v>
      </c>
      <c r="D32" s="76">
        <f>DropOut!D32-'[1]Drop '!D32</f>
        <v>0.83756208310837366</v>
      </c>
      <c r="E32" s="76">
        <f>DropOut!E32-'[1]Drop '!E32</f>
        <v>0.25031061883791494</v>
      </c>
      <c r="F32" s="76">
        <f>DropOut!F32-'[1]Drop '!F32</f>
        <v>0.97583055382288109</v>
      </c>
      <c r="G32" s="76">
        <f>DropOut!G32-'[1]Drop '!G32</f>
        <v>0.56975042302606838</v>
      </c>
      <c r="H32" s="76">
        <f>DropOut!H32-'[1]Drop '!H32</f>
        <v>0.78693558256928497</v>
      </c>
      <c r="I32" s="76" t="e">
        <f>DropOut!I32-'[1]Drop '!I32</f>
        <v>#VALUE!</v>
      </c>
      <c r="J32" s="76" t="e">
        <f>DropOut!J32-'[1]Drop '!J32</f>
        <v>#VALUE!</v>
      </c>
      <c r="K32" s="76" t="e">
        <f>DropOut!K32-'[1]Drop '!K32</f>
        <v>#VALUE!</v>
      </c>
    </row>
    <row r="33" spans="1:11" s="58" customFormat="1" ht="18.75" customHeight="1" x14ac:dyDescent="0.25">
      <c r="A33" s="35">
        <v>28</v>
      </c>
      <c r="B33" s="36" t="s">
        <v>39</v>
      </c>
      <c r="C33" s="76">
        <f>DropOut!C33-'[1]Drop '!C33</f>
        <v>5.2744917374104965</v>
      </c>
      <c r="D33" s="76">
        <f>DropOut!D33-'[1]Drop '!D33</f>
        <v>10.846394145079287</v>
      </c>
      <c r="E33" s="76">
        <f>DropOut!E33-'[1]Drop '!E33</f>
        <v>7.9162611142283765</v>
      </c>
      <c r="F33" s="76">
        <f>DropOut!F33-'[1]Drop '!F33</f>
        <v>-2.501339443236887</v>
      </c>
      <c r="G33" s="76">
        <f>DropOut!G33-'[1]Drop '!G33</f>
        <v>-0.26619269845589599</v>
      </c>
      <c r="H33" s="76">
        <f>DropOut!H33-'[1]Drop '!H33</f>
        <v>-1.4004128172834811</v>
      </c>
      <c r="I33" s="76">
        <f>DropOut!I33-'[1]Drop '!I33</f>
        <v>-7.9890038909819054</v>
      </c>
      <c r="J33" s="76">
        <f>DropOut!J33-'[1]Drop '!J33</f>
        <v>-7.1932194212908271</v>
      </c>
      <c r="K33" s="76">
        <f>DropOut!K33-'[1]Drop '!K33</f>
        <v>-7.6093136880916603</v>
      </c>
    </row>
    <row r="34" spans="1:11" s="58" customFormat="1" ht="18.75" customHeight="1" x14ac:dyDescent="0.25">
      <c r="A34" s="35">
        <v>29</v>
      </c>
      <c r="B34" s="36" t="s">
        <v>40</v>
      </c>
      <c r="C34" s="76">
        <f>DropOut!C34-'[1]Drop '!C34</f>
        <v>1.5436347730050075</v>
      </c>
      <c r="D34" s="76">
        <f>DropOut!D34-'[1]Drop '!D34</f>
        <v>4.1240891245077069</v>
      </c>
      <c r="E34" s="76">
        <f>DropOut!E34-'[1]Drop '!E34</f>
        <v>2.7975790642521234</v>
      </c>
      <c r="F34" s="76">
        <f>DropOut!F34-'[1]Drop '!F34</f>
        <v>2.8584240263843856</v>
      </c>
      <c r="G34" s="76">
        <f>DropOut!G34-'[1]Drop '!G34</f>
        <v>4.2209685535010326</v>
      </c>
      <c r="H34" s="76">
        <f>DropOut!H34-'[1]Drop '!H34</f>
        <v>3.5173290388135481</v>
      </c>
      <c r="I34" s="76">
        <f>DropOut!I34-'[1]Drop '!I34</f>
        <v>-13.660097250123641</v>
      </c>
      <c r="J34" s="76">
        <f>DropOut!J34-'[1]Drop '!J34</f>
        <v>-3.787936510271944</v>
      </c>
      <c r="K34" s="76">
        <f>DropOut!K34-'[1]Drop '!K34</f>
        <v>-8.972447664697274</v>
      </c>
    </row>
    <row r="35" spans="1:11" s="58" customFormat="1" ht="18.75" customHeight="1" x14ac:dyDescent="0.25">
      <c r="A35" s="35">
        <v>30</v>
      </c>
      <c r="B35" s="36" t="s">
        <v>41</v>
      </c>
      <c r="C35" s="76" t="e">
        <f>DropOut!C35-'[1]Drop '!C35</f>
        <v>#VALUE!</v>
      </c>
      <c r="D35" s="76" t="e">
        <f>DropOut!D35-'[1]Drop '!D35</f>
        <v>#VALUE!</v>
      </c>
      <c r="E35" s="76" t="e">
        <f>DropOut!E35-'[1]Drop '!E35</f>
        <v>#VALUE!</v>
      </c>
      <c r="F35" s="76" t="e">
        <f>DropOut!F35-'[1]Drop '!F35</f>
        <v>#VALUE!</v>
      </c>
      <c r="G35" s="76" t="e">
        <f>DropOut!G35-'[1]Drop '!G35</f>
        <v>#VALUE!</v>
      </c>
      <c r="H35" s="76" t="e">
        <f>DropOut!H35-'[1]Drop '!H35</f>
        <v>#VALUE!</v>
      </c>
      <c r="I35" s="76" t="e">
        <f>DropOut!I35-'[1]Drop '!I35</f>
        <v>#VALUE!</v>
      </c>
      <c r="J35" s="76" t="e">
        <f>DropOut!J35-'[1]Drop '!J35</f>
        <v>#VALUE!</v>
      </c>
      <c r="K35" s="76" t="e">
        <f>DropOut!K35-'[1]Drop '!K35</f>
        <v>#VALUE!</v>
      </c>
    </row>
    <row r="36" spans="1:11" s="58" customFormat="1" ht="18.75" customHeight="1" x14ac:dyDescent="0.25">
      <c r="A36" s="35">
        <v>31</v>
      </c>
      <c r="B36" s="36" t="s">
        <v>42</v>
      </c>
      <c r="C36" s="76">
        <f>DropOut!C36-'[1]Drop '!C36</f>
        <v>-6.1055050961723172</v>
      </c>
      <c r="D36" s="76">
        <f>DropOut!D36-'[1]Drop '!D36</f>
        <v>-3.453067068835292</v>
      </c>
      <c r="E36" s="76">
        <f>DropOut!E36-'[1]Drop '!E36</f>
        <v>-4.7841523543859417</v>
      </c>
      <c r="F36" s="76">
        <f>DropOut!F36-'[1]Drop '!F36</f>
        <v>-6.0742442016739133</v>
      </c>
      <c r="G36" s="76">
        <f>DropOut!G36-'[1]Drop '!G36</f>
        <v>-13.208206164830294</v>
      </c>
      <c r="H36" s="76">
        <f>DropOut!H36-'[1]Drop '!H36</f>
        <v>-9.6261132832673937</v>
      </c>
      <c r="I36" s="76">
        <f>DropOut!I36-'[1]Drop '!I36</f>
        <v>-3.1005578516014651</v>
      </c>
      <c r="J36" s="76">
        <f>DropOut!J36-'[1]Drop '!J36</f>
        <v>-5.2158097266878158</v>
      </c>
      <c r="K36" s="76">
        <f>DropOut!K36-'[1]Drop '!K36</f>
        <v>-4.0865706029956854</v>
      </c>
    </row>
    <row r="37" spans="1:11" s="58" customFormat="1" ht="18.75" customHeight="1" x14ac:dyDescent="0.25">
      <c r="A37" s="35">
        <v>32</v>
      </c>
      <c r="B37" s="36" t="s">
        <v>43</v>
      </c>
      <c r="C37" s="76">
        <f>DropOut!C37-'[1]Drop '!C37</f>
        <v>6.8390046457512295</v>
      </c>
      <c r="D37" s="76">
        <f>DropOut!D37-'[1]Drop '!D37</f>
        <v>3.7063145633105821</v>
      </c>
      <c r="E37" s="76">
        <f>DropOut!E37-'[1]Drop '!E37</f>
        <v>5.4160220804897845</v>
      </c>
      <c r="F37" s="76">
        <f>DropOut!F37-'[1]Drop '!F37</f>
        <v>3.8343465045592744</v>
      </c>
      <c r="G37" s="76">
        <f>DropOut!G37-'[1]Drop '!G37</f>
        <v>-3.9620549180940099</v>
      </c>
      <c r="H37" s="76">
        <f>DropOut!H37-'[1]Drop '!H37</f>
        <v>0.1530316651683119</v>
      </c>
      <c r="I37" s="76">
        <f>DropOut!I37-'[1]Drop '!I37</f>
        <v>-14.499939849792778</v>
      </c>
      <c r="J37" s="76">
        <f>DropOut!J37-'[1]Drop '!J37</f>
        <v>0.41481450047210444</v>
      </c>
      <c r="K37" s="76">
        <f>DropOut!K37-'[1]Drop '!K37</f>
        <v>-7.6074504058669667</v>
      </c>
    </row>
    <row r="38" spans="1:11" s="58" customFormat="1" ht="18.75" customHeight="1" x14ac:dyDescent="0.25">
      <c r="A38" s="35">
        <v>33</v>
      </c>
      <c r="B38" s="36" t="s">
        <v>44</v>
      </c>
      <c r="C38" s="76">
        <f>DropOut!C38-'[1]Drop '!C38</f>
        <v>-6.1319368425850875</v>
      </c>
      <c r="D38" s="76">
        <f>DropOut!D38-'[1]Drop '!D38</f>
        <v>-8.5708032534046161</v>
      </c>
      <c r="E38" s="76">
        <f>DropOut!E38-'[1]Drop '!E38</f>
        <v>-7.3530380337178407</v>
      </c>
      <c r="F38" s="76" t="e">
        <f>DropOut!F38-'[1]Drop '!F38</f>
        <v>#VALUE!</v>
      </c>
      <c r="G38" s="76" t="e">
        <f>DropOut!G38-'[1]Drop '!G38</f>
        <v>#VALUE!</v>
      </c>
      <c r="H38" s="76" t="e">
        <f>DropOut!H38-'[1]Drop '!H38</f>
        <v>#VALUE!</v>
      </c>
      <c r="I38" s="76">
        <f>DropOut!I38-'[1]Drop '!I38</f>
        <v>24.927814300586153</v>
      </c>
      <c r="J38" s="76">
        <f>DropOut!J38-'[1]Drop '!J38</f>
        <v>17.150079012737216</v>
      </c>
      <c r="K38" s="76">
        <f>DropOut!K38-'[1]Drop '!K38</f>
        <v>20.936301651214254</v>
      </c>
    </row>
    <row r="39" spans="1:11" s="58" customFormat="1" ht="18.75" customHeight="1" x14ac:dyDescent="0.25">
      <c r="A39" s="35">
        <v>34</v>
      </c>
      <c r="B39" s="36" t="s">
        <v>45</v>
      </c>
      <c r="C39" s="76">
        <f>DropOut!C39-'[1]Drop '!C39</f>
        <v>-3.5362928585954219</v>
      </c>
      <c r="D39" s="76">
        <f>DropOut!D39-'[1]Drop '!D39</f>
        <v>-4.9488701447464347</v>
      </c>
      <c r="E39" s="76">
        <f>DropOut!E39-'[1]Drop '!E39</f>
        <v>-4.0034965034965007</v>
      </c>
      <c r="F39" s="76">
        <f>DropOut!F39-'[1]Drop '!F39</f>
        <v>2.1732937884347887</v>
      </c>
      <c r="G39" s="76">
        <f>DropOut!G39-'[1]Drop '!G39</f>
        <v>5.8917048536425671</v>
      </c>
      <c r="H39" s="76">
        <f>DropOut!H39-'[1]Drop '!H39</f>
        <v>3.7064250191597381</v>
      </c>
      <c r="I39" s="76">
        <f>DropOut!I39-'[1]Drop '!I39</f>
        <v>13.54977873371406</v>
      </c>
      <c r="J39" s="76">
        <f>DropOut!J39-'[1]Drop '!J39</f>
        <v>-2.3496686827818216</v>
      </c>
      <c r="K39" s="76">
        <f>DropOut!K39-'[1]Drop '!K39</f>
        <v>6.124739281858897</v>
      </c>
    </row>
    <row r="40" spans="1:11" s="58" customFormat="1" ht="18.75" customHeight="1" x14ac:dyDescent="0.25">
      <c r="A40" s="35">
        <v>35</v>
      </c>
      <c r="B40" s="36" t="s">
        <v>46</v>
      </c>
      <c r="C40" s="76" t="e">
        <f>DropOut!C40-'[1]Drop '!C40</f>
        <v>#VALUE!</v>
      </c>
      <c r="D40" s="76" t="e">
        <f>DropOut!D40-'[1]Drop '!D40</f>
        <v>#VALUE!</v>
      </c>
      <c r="E40" s="76" t="e">
        <f>DropOut!E40-'[1]Drop '!E40</f>
        <v>#VALUE!</v>
      </c>
      <c r="F40" s="76" t="e">
        <f>DropOut!F40-'[1]Drop '!F40</f>
        <v>#VALUE!</v>
      </c>
      <c r="G40" s="76" t="e">
        <f>DropOut!G40-'[1]Drop '!G40</f>
        <v>#VALUE!</v>
      </c>
      <c r="H40" s="76" t="e">
        <f>DropOut!H40-'[1]Drop '!H40</f>
        <v>#VALUE!</v>
      </c>
      <c r="I40" s="76">
        <f>DropOut!I40-'[1]Drop '!I40</f>
        <v>-1.8512664074442799</v>
      </c>
      <c r="J40" s="76">
        <f>DropOut!J40-'[1]Drop '!J40</f>
        <v>1.2452902789588105E-2</v>
      </c>
      <c r="K40" s="76">
        <f>DropOut!K40-'[1]Drop '!K40</f>
        <v>-0.98684758701954056</v>
      </c>
    </row>
    <row r="41" spans="1:11" s="71" customFormat="1" ht="18" customHeight="1" x14ac:dyDescent="0.25">
      <c r="A41" s="271" t="s">
        <v>47</v>
      </c>
      <c r="B41" s="271"/>
      <c r="C41" s="76">
        <f>DropOut!C41-'[1]Drop '!C41</f>
        <v>-1.2085470558911311</v>
      </c>
      <c r="D41" s="76">
        <f>DropOut!D41-'[1]Drop '!D41</f>
        <v>-1.8593611280784934</v>
      </c>
      <c r="E41" s="76">
        <f>DropOut!E41-'[1]Drop '!E41</f>
        <v>-1.5080607719285695</v>
      </c>
      <c r="F41" s="76">
        <f>DropOut!F41-'[1]Drop '!F41</f>
        <v>-2.9245432202351651E-2</v>
      </c>
      <c r="G41" s="76">
        <f>DropOut!G41-'[1]Drop '!G41</f>
        <v>-3.2171181820484449</v>
      </c>
      <c r="H41" s="76">
        <f>DropOut!H41-'[1]Drop '!H41</f>
        <v>-1.5449536564505877</v>
      </c>
      <c r="I41" s="76">
        <f>DropOut!I41-'[1]Drop '!I41</f>
        <v>-3.128165849408191</v>
      </c>
      <c r="J41" s="76">
        <f>DropOut!J41-'[1]Drop '!J41</f>
        <v>-4.2239765464464085</v>
      </c>
      <c r="K41" s="76">
        <f>DropOut!K41-'[1]Drop '!K41</f>
        <v>-3.6063348937945889</v>
      </c>
    </row>
    <row r="42" spans="1:11" s="58" customFormat="1" x14ac:dyDescent="0.25">
      <c r="A42" s="59"/>
      <c r="B42" s="59"/>
      <c r="C42" s="42"/>
      <c r="D42" s="43"/>
      <c r="E42" s="60"/>
      <c r="F42" s="43"/>
      <c r="G42" s="43"/>
      <c r="H42" s="44"/>
      <c r="I42" s="43"/>
      <c r="J42" s="43"/>
      <c r="K42" s="44"/>
    </row>
    <row r="47" spans="1:11" s="69" customFormat="1" x14ac:dyDescent="0.25"/>
  </sheetData>
  <mergeCells count="6">
    <mergeCell ref="I3:K3"/>
    <mergeCell ref="A41:B41"/>
    <mergeCell ref="A3:A4"/>
    <mergeCell ref="B3:B4"/>
    <mergeCell ref="C3:E3"/>
    <mergeCell ref="F3:H3"/>
  </mergeCells>
  <conditionalFormatting sqref="C6:K41">
    <cfRule type="cellIs" dxfId="0" priority="1" operator="greaterThan">
      <formula>0</formula>
    </cfRule>
  </conditionalFormatting>
  <printOptions horizontalCentered="1"/>
  <pageMargins left="0.2" right="0.22" top="0.44" bottom="0.59" header="0.2" footer="0.33"/>
  <pageSetup paperSize="9" scale="98" firstPageNumber="7" orientation="portrait" useFirstPageNumber="1" r:id="rId1"/>
  <headerFooter alignWithMargins="0">
    <oddFooter>&amp;LSTATISTICS OF SCHOOL EDUCATION 2010-11&amp;R&amp;P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view="pageBreakPreview" zoomScaleSheetLayoutView="100" workbookViewId="0">
      <pane xSplit="2" ySplit="4" topLeftCell="BG38" activePane="bottomRight" state="frozen"/>
      <selection activeCell="B49" sqref="B49"/>
      <selection pane="topRight" activeCell="B49" sqref="B49"/>
      <selection pane="bottomLeft" activeCell="B49" sqref="B49"/>
      <selection pane="bottomRight" activeCell="BJ43" sqref="BJ43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66" width="8.85546875" style="5"/>
    <col min="67" max="67" width="9" style="5" bestFit="1" customWidth="1"/>
    <col min="68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51" customFormat="1" ht="24.75" customHeight="1" x14ac:dyDescent="0.25">
      <c r="A1" s="49"/>
      <c r="B1" s="50"/>
      <c r="C1" s="33" t="s">
        <v>172</v>
      </c>
      <c r="D1" s="33"/>
      <c r="E1" s="33"/>
      <c r="F1" s="33"/>
      <c r="G1" s="33"/>
      <c r="H1" s="33"/>
      <c r="I1" s="33" t="str">
        <f>C1</f>
        <v>Table B3: ENROLMENT IN SCHOOL EDUCATION</v>
      </c>
      <c r="J1" s="33"/>
      <c r="K1" s="33"/>
      <c r="L1" s="33"/>
      <c r="M1" s="33"/>
      <c r="N1" s="33"/>
      <c r="O1" s="33" t="str">
        <f>I1</f>
        <v>Table B3: ENROLMENT IN SCHOOL EDUCATION</v>
      </c>
      <c r="P1" s="33"/>
      <c r="Q1" s="33"/>
      <c r="R1" s="33"/>
      <c r="S1" s="33"/>
      <c r="T1" s="33"/>
      <c r="U1" s="33" t="str">
        <f>O1</f>
        <v>Table B3: ENROLMENT IN SCHOOL EDUCATION</v>
      </c>
      <c r="V1" s="33"/>
      <c r="W1" s="33"/>
      <c r="X1" s="33"/>
      <c r="Y1" s="33"/>
      <c r="Z1" s="33"/>
      <c r="AA1" s="33" t="str">
        <f>U1</f>
        <v>Table B3: ENROLMENT IN SCHOOL EDUCATION</v>
      </c>
      <c r="AB1" s="33"/>
      <c r="AC1" s="33"/>
      <c r="AD1" s="33"/>
      <c r="AE1" s="33"/>
      <c r="AF1" s="33"/>
      <c r="AG1" s="33" t="str">
        <f>AA1</f>
        <v>Table B3: ENROLMENT IN SCHOOL EDUCATION</v>
      </c>
      <c r="AH1" s="33"/>
      <c r="AI1" s="33"/>
      <c r="AJ1" s="33"/>
      <c r="AK1" s="33"/>
      <c r="AL1" s="33"/>
      <c r="AM1" s="33" t="str">
        <f>AG1</f>
        <v>Table B3: ENROLMENT IN SCHOOL EDUCATION</v>
      </c>
      <c r="AN1" s="33"/>
      <c r="AO1" s="33"/>
      <c r="AP1" s="33"/>
      <c r="AQ1" s="33"/>
      <c r="AR1" s="33"/>
      <c r="AS1" s="33" t="str">
        <f>AM1</f>
        <v>Table B3: ENROLMENT IN SCHOOL EDUCATION</v>
      </c>
      <c r="AT1" s="33"/>
      <c r="AU1" s="33"/>
      <c r="AV1" s="33"/>
      <c r="AW1" s="33"/>
      <c r="AX1" s="33"/>
      <c r="AY1" s="33" t="str">
        <f>AS1</f>
        <v>Table B3: ENROLMENT IN SCHOOL EDUCATION</v>
      </c>
      <c r="AZ1" s="33"/>
      <c r="BA1" s="33"/>
      <c r="BB1" s="33"/>
      <c r="BC1" s="33"/>
      <c r="BD1" s="33"/>
      <c r="BE1" s="33" t="str">
        <f>AY1</f>
        <v>Table B3: ENROLMENT IN SCHOOL EDUCATION</v>
      </c>
      <c r="BF1" s="33"/>
      <c r="BG1" s="33"/>
      <c r="BH1" s="33"/>
      <c r="BI1" s="33"/>
      <c r="BJ1" s="33"/>
      <c r="BK1" s="33"/>
      <c r="BL1" s="33"/>
      <c r="BM1" s="33"/>
    </row>
    <row r="2" spans="1:65" s="203" customFormat="1" ht="15.75" customHeight="1" x14ac:dyDescent="0.25">
      <c r="C2" s="205" t="s">
        <v>100</v>
      </c>
      <c r="I2" s="205" t="str">
        <f>C2</f>
        <v>Scheduled Tribe</v>
      </c>
      <c r="O2" s="205" t="str">
        <f>I2</f>
        <v>Scheduled Tribe</v>
      </c>
      <c r="U2" s="205" t="str">
        <f>O2</f>
        <v>Scheduled Tribe</v>
      </c>
      <c r="AA2" s="205" t="str">
        <f>U2</f>
        <v>Scheduled Tribe</v>
      </c>
      <c r="AG2" s="205" t="str">
        <f>AA2</f>
        <v>Scheduled Tribe</v>
      </c>
      <c r="AH2" s="205"/>
      <c r="AI2" s="205"/>
      <c r="AJ2" s="205"/>
      <c r="AK2" s="205"/>
      <c r="AL2" s="205"/>
      <c r="AM2" s="205" t="str">
        <f>AG2</f>
        <v>Scheduled Tribe</v>
      </c>
      <c r="AN2" s="205"/>
      <c r="AO2" s="205"/>
      <c r="AP2" s="205"/>
      <c r="AQ2" s="205"/>
      <c r="AR2" s="205"/>
      <c r="AS2" s="205" t="str">
        <f>AM2</f>
        <v>Scheduled Tribe</v>
      </c>
      <c r="AT2" s="205"/>
      <c r="AU2" s="205"/>
      <c r="AV2" s="205"/>
      <c r="AW2" s="205"/>
      <c r="AX2" s="205"/>
      <c r="AY2" s="205" t="str">
        <f>AS2</f>
        <v>Scheduled Tribe</v>
      </c>
      <c r="AZ2" s="205"/>
      <c r="BA2" s="205"/>
      <c r="BB2" s="205"/>
      <c r="BC2" s="205"/>
      <c r="BD2" s="205"/>
      <c r="BE2" s="205" t="str">
        <f>AY2</f>
        <v>Scheduled Tribe</v>
      </c>
      <c r="BF2" s="205"/>
      <c r="BG2" s="205"/>
      <c r="BH2" s="205"/>
      <c r="BI2" s="205"/>
      <c r="BJ2" s="205"/>
    </row>
    <row r="3" spans="1:65" s="53" customFormat="1" ht="32.25" customHeight="1" x14ac:dyDescent="0.25">
      <c r="A3" s="239" t="s">
        <v>70</v>
      </c>
      <c r="B3" s="239" t="s">
        <v>68</v>
      </c>
      <c r="C3" s="241" t="s">
        <v>0</v>
      </c>
      <c r="D3" s="241"/>
      <c r="E3" s="241"/>
      <c r="F3" s="241" t="s">
        <v>1</v>
      </c>
      <c r="G3" s="241"/>
      <c r="H3" s="241"/>
      <c r="I3" s="241" t="s">
        <v>2</v>
      </c>
      <c r="J3" s="241"/>
      <c r="K3" s="241"/>
      <c r="L3" s="241" t="s">
        <v>3</v>
      </c>
      <c r="M3" s="241"/>
      <c r="N3" s="241"/>
      <c r="O3" s="241" t="s">
        <v>4</v>
      </c>
      <c r="P3" s="241"/>
      <c r="Q3" s="241"/>
      <c r="R3" s="241" t="s">
        <v>5</v>
      </c>
      <c r="S3" s="241"/>
      <c r="T3" s="241"/>
      <c r="U3" s="239" t="s">
        <v>106</v>
      </c>
      <c r="V3" s="241"/>
      <c r="W3" s="241"/>
      <c r="X3" s="241" t="s">
        <v>6</v>
      </c>
      <c r="Y3" s="241"/>
      <c r="Z3" s="241"/>
      <c r="AA3" s="241" t="s">
        <v>7</v>
      </c>
      <c r="AB3" s="241"/>
      <c r="AC3" s="241"/>
      <c r="AD3" s="241" t="s">
        <v>8</v>
      </c>
      <c r="AE3" s="241"/>
      <c r="AF3" s="241"/>
      <c r="AG3" s="239" t="s">
        <v>107</v>
      </c>
      <c r="AH3" s="241"/>
      <c r="AI3" s="241"/>
      <c r="AJ3" s="239" t="s">
        <v>108</v>
      </c>
      <c r="AK3" s="241"/>
      <c r="AL3" s="241"/>
      <c r="AM3" s="241" t="s">
        <v>9</v>
      </c>
      <c r="AN3" s="241"/>
      <c r="AO3" s="241"/>
      <c r="AP3" s="241" t="s">
        <v>10</v>
      </c>
      <c r="AQ3" s="241"/>
      <c r="AR3" s="241"/>
      <c r="AS3" s="239" t="s">
        <v>109</v>
      </c>
      <c r="AT3" s="241"/>
      <c r="AU3" s="241"/>
      <c r="AV3" s="239" t="s">
        <v>110</v>
      </c>
      <c r="AW3" s="241"/>
      <c r="AX3" s="241"/>
      <c r="AY3" s="241" t="s">
        <v>11</v>
      </c>
      <c r="AZ3" s="241"/>
      <c r="BA3" s="241"/>
      <c r="BB3" s="241" t="s">
        <v>12</v>
      </c>
      <c r="BC3" s="241"/>
      <c r="BD3" s="241"/>
      <c r="BE3" s="239" t="s">
        <v>111</v>
      </c>
      <c r="BF3" s="239"/>
      <c r="BG3" s="239"/>
      <c r="BH3" s="239" t="s">
        <v>112</v>
      </c>
      <c r="BI3" s="239"/>
      <c r="BJ3" s="239"/>
      <c r="BK3" s="239" t="str">
        <f>EnrlSC!BK3</f>
        <v xml:space="preserve">Grand Total 
Pre-Primary to XII
 Pre-Primary to Class XII </v>
      </c>
      <c r="BL3" s="239"/>
      <c r="BM3" s="239"/>
    </row>
    <row r="4" spans="1:65" s="53" customFormat="1" ht="20.25" customHeight="1" x14ac:dyDescent="0.25">
      <c r="A4" s="239"/>
      <c r="B4" s="239"/>
      <c r="C4" s="27" t="s">
        <v>13</v>
      </c>
      <c r="D4" s="27" t="s">
        <v>14</v>
      </c>
      <c r="E4" s="27" t="s">
        <v>15</v>
      </c>
      <c r="F4" s="27" t="s">
        <v>13</v>
      </c>
      <c r="G4" s="27" t="s">
        <v>14</v>
      </c>
      <c r="H4" s="27" t="s">
        <v>15</v>
      </c>
      <c r="I4" s="27" t="s">
        <v>13</v>
      </c>
      <c r="J4" s="27" t="s">
        <v>14</v>
      </c>
      <c r="K4" s="27" t="s">
        <v>15</v>
      </c>
      <c r="L4" s="27" t="s">
        <v>13</v>
      </c>
      <c r="M4" s="27" t="s">
        <v>14</v>
      </c>
      <c r="N4" s="27" t="s">
        <v>15</v>
      </c>
      <c r="O4" s="27" t="s">
        <v>13</v>
      </c>
      <c r="P4" s="27" t="s">
        <v>14</v>
      </c>
      <c r="Q4" s="27" t="s">
        <v>15</v>
      </c>
      <c r="R4" s="27" t="s">
        <v>13</v>
      </c>
      <c r="S4" s="27" t="s">
        <v>14</v>
      </c>
      <c r="T4" s="27" t="s">
        <v>15</v>
      </c>
      <c r="U4" s="27" t="s">
        <v>13</v>
      </c>
      <c r="V4" s="27" t="s">
        <v>14</v>
      </c>
      <c r="W4" s="27" t="s">
        <v>15</v>
      </c>
      <c r="X4" s="27" t="s">
        <v>13</v>
      </c>
      <c r="Y4" s="27" t="s">
        <v>14</v>
      </c>
      <c r="Z4" s="27" t="s">
        <v>15</v>
      </c>
      <c r="AA4" s="27" t="s">
        <v>13</v>
      </c>
      <c r="AB4" s="27" t="s">
        <v>14</v>
      </c>
      <c r="AC4" s="27" t="s">
        <v>15</v>
      </c>
      <c r="AD4" s="27" t="s">
        <v>13</v>
      </c>
      <c r="AE4" s="27" t="s">
        <v>14</v>
      </c>
      <c r="AF4" s="27" t="s">
        <v>15</v>
      </c>
      <c r="AG4" s="27" t="s">
        <v>13</v>
      </c>
      <c r="AH4" s="27" t="s">
        <v>14</v>
      </c>
      <c r="AI4" s="27" t="s">
        <v>15</v>
      </c>
      <c r="AJ4" s="27" t="s">
        <v>13</v>
      </c>
      <c r="AK4" s="27" t="s">
        <v>14</v>
      </c>
      <c r="AL4" s="27" t="s">
        <v>15</v>
      </c>
      <c r="AM4" s="27" t="s">
        <v>13</v>
      </c>
      <c r="AN4" s="27" t="s">
        <v>14</v>
      </c>
      <c r="AO4" s="27" t="s">
        <v>15</v>
      </c>
      <c r="AP4" s="27" t="s">
        <v>13</v>
      </c>
      <c r="AQ4" s="27" t="s">
        <v>14</v>
      </c>
      <c r="AR4" s="27" t="s">
        <v>15</v>
      </c>
      <c r="AS4" s="27" t="s">
        <v>13</v>
      </c>
      <c r="AT4" s="27" t="s">
        <v>14</v>
      </c>
      <c r="AU4" s="27" t="s">
        <v>15</v>
      </c>
      <c r="AV4" s="27" t="s">
        <v>13</v>
      </c>
      <c r="AW4" s="27" t="s">
        <v>14</v>
      </c>
      <c r="AX4" s="27" t="s">
        <v>15</v>
      </c>
      <c r="AY4" s="27" t="s">
        <v>13</v>
      </c>
      <c r="AZ4" s="27" t="s">
        <v>14</v>
      </c>
      <c r="BA4" s="27" t="s">
        <v>15</v>
      </c>
      <c r="BB4" s="27" t="s">
        <v>13</v>
      </c>
      <c r="BC4" s="27" t="s">
        <v>14</v>
      </c>
      <c r="BD4" s="27" t="s">
        <v>15</v>
      </c>
      <c r="BE4" s="27" t="s">
        <v>13</v>
      </c>
      <c r="BF4" s="27" t="s">
        <v>14</v>
      </c>
      <c r="BG4" s="27" t="s">
        <v>15</v>
      </c>
      <c r="BH4" s="27" t="s">
        <v>13</v>
      </c>
      <c r="BI4" s="27" t="s">
        <v>14</v>
      </c>
      <c r="BJ4" s="27" t="s">
        <v>15</v>
      </c>
      <c r="BK4" s="130" t="s">
        <v>13</v>
      </c>
      <c r="BL4" s="130" t="s">
        <v>14</v>
      </c>
      <c r="BM4" s="130" t="s">
        <v>15</v>
      </c>
    </row>
    <row r="5" spans="1:65" s="56" customFormat="1" ht="13.5" customHeight="1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2">
        <v>37</v>
      </c>
      <c r="AL5" s="32">
        <v>38</v>
      </c>
      <c r="AM5" s="32">
        <v>39</v>
      </c>
      <c r="AN5" s="32">
        <v>40</v>
      </c>
      <c r="AO5" s="32">
        <v>41</v>
      </c>
      <c r="AP5" s="32">
        <v>42</v>
      </c>
      <c r="AQ5" s="32">
        <v>43</v>
      </c>
      <c r="AR5" s="32">
        <v>44</v>
      </c>
      <c r="AS5" s="32">
        <v>45</v>
      </c>
      <c r="AT5" s="32">
        <v>46</v>
      </c>
      <c r="AU5" s="32">
        <v>47</v>
      </c>
      <c r="AV5" s="32">
        <v>48</v>
      </c>
      <c r="AW5" s="32">
        <v>49</v>
      </c>
      <c r="AX5" s="32">
        <v>50</v>
      </c>
      <c r="AY5" s="32">
        <v>51</v>
      </c>
      <c r="AZ5" s="32">
        <v>52</v>
      </c>
      <c r="BA5" s="32">
        <v>53</v>
      </c>
      <c r="BB5" s="32">
        <v>54</v>
      </c>
      <c r="BC5" s="32">
        <v>55</v>
      </c>
      <c r="BD5" s="32">
        <v>56</v>
      </c>
      <c r="BE5" s="32">
        <v>57</v>
      </c>
      <c r="BF5" s="32">
        <v>58</v>
      </c>
      <c r="BG5" s="32">
        <v>59</v>
      </c>
      <c r="BH5" s="32">
        <v>60</v>
      </c>
      <c r="BI5" s="32">
        <v>61</v>
      </c>
      <c r="BJ5" s="32">
        <v>62</v>
      </c>
      <c r="BK5" s="202"/>
      <c r="BL5" s="202"/>
      <c r="BM5" s="202"/>
    </row>
    <row r="6" spans="1:65" s="58" customFormat="1" ht="18.75" customHeight="1" x14ac:dyDescent="0.25">
      <c r="A6" s="35">
        <v>1</v>
      </c>
      <c r="B6" s="36" t="s">
        <v>16</v>
      </c>
      <c r="C6" s="37">
        <v>13039</v>
      </c>
      <c r="D6" s="37">
        <v>9009</v>
      </c>
      <c r="E6" s="37">
        <f t="shared" ref="E6:E40" si="0">C6+D6</f>
        <v>22048</v>
      </c>
      <c r="F6" s="37">
        <v>100523</v>
      </c>
      <c r="G6" s="37">
        <v>95574</v>
      </c>
      <c r="H6" s="37">
        <f t="shared" ref="H6:H40" si="1">F6+G6</f>
        <v>196097</v>
      </c>
      <c r="I6" s="37">
        <v>81523</v>
      </c>
      <c r="J6" s="37">
        <v>79741</v>
      </c>
      <c r="K6" s="37">
        <f t="shared" ref="K6:K40" si="2">I6+J6</f>
        <v>161264</v>
      </c>
      <c r="L6" s="37">
        <v>77230</v>
      </c>
      <c r="M6" s="37">
        <v>72355</v>
      </c>
      <c r="N6" s="37">
        <f t="shared" ref="N6:N40" si="3">L6+M6</f>
        <v>149585</v>
      </c>
      <c r="O6" s="37">
        <v>70271</v>
      </c>
      <c r="P6" s="37">
        <v>64652</v>
      </c>
      <c r="Q6" s="37">
        <f t="shared" ref="Q6:Q40" si="4">O6+P6</f>
        <v>134923</v>
      </c>
      <c r="R6" s="37">
        <v>66863</v>
      </c>
      <c r="S6" s="37">
        <v>61328</v>
      </c>
      <c r="T6" s="37">
        <f t="shared" ref="T6:T40" si="5">R6+S6</f>
        <v>128191</v>
      </c>
      <c r="U6" s="37">
        <f>F6+I6+L6+O6+R6</f>
        <v>396410</v>
      </c>
      <c r="V6" s="37">
        <f>G6+J6+M6+P6+S6</f>
        <v>373650</v>
      </c>
      <c r="W6" s="37">
        <f>U6+V6</f>
        <v>770060</v>
      </c>
      <c r="X6" s="37">
        <v>57716</v>
      </c>
      <c r="Y6" s="37">
        <v>49946</v>
      </c>
      <c r="Z6" s="38">
        <f t="shared" ref="Z6:Z40" si="6">X6+Y6</f>
        <v>107662</v>
      </c>
      <c r="AA6" s="37">
        <v>50474</v>
      </c>
      <c r="AB6" s="37">
        <v>43138</v>
      </c>
      <c r="AC6" s="38">
        <f t="shared" ref="AC6:AC40" si="7">AA6+AB6</f>
        <v>93612</v>
      </c>
      <c r="AD6" s="37">
        <v>44710</v>
      </c>
      <c r="AE6" s="37">
        <v>38703</v>
      </c>
      <c r="AF6" s="38">
        <f t="shared" ref="AF6:AF40" si="8">AD6+AE6</f>
        <v>83413</v>
      </c>
      <c r="AG6" s="37">
        <f>X6+AA6+AD6</f>
        <v>152900</v>
      </c>
      <c r="AH6" s="37">
        <f>Y6+AB6+AE6</f>
        <v>131787</v>
      </c>
      <c r="AI6" s="37">
        <f>AG6+AH6</f>
        <v>284687</v>
      </c>
      <c r="AJ6" s="37">
        <f>U6+AG6</f>
        <v>549310</v>
      </c>
      <c r="AK6" s="37">
        <f>V6+AH6</f>
        <v>505437</v>
      </c>
      <c r="AL6" s="37">
        <f>AJ6+AK6</f>
        <v>1054747</v>
      </c>
      <c r="AM6" s="37">
        <v>41297</v>
      </c>
      <c r="AN6" s="37">
        <v>36888</v>
      </c>
      <c r="AO6" s="38">
        <f t="shared" ref="AO6:AO40" si="9">AM6+AN6</f>
        <v>78185</v>
      </c>
      <c r="AP6" s="37">
        <v>38916</v>
      </c>
      <c r="AQ6" s="37">
        <v>34149</v>
      </c>
      <c r="AR6" s="38">
        <f t="shared" ref="AR6:AR40" si="10">AP6+AQ6</f>
        <v>73065</v>
      </c>
      <c r="AS6" s="37">
        <f>AM6+AP6</f>
        <v>80213</v>
      </c>
      <c r="AT6" s="37">
        <f>AN6+AQ6</f>
        <v>71037</v>
      </c>
      <c r="AU6" s="37">
        <f>AS6+AT6</f>
        <v>151250</v>
      </c>
      <c r="AV6" s="37">
        <f>U6+AG6+AS6</f>
        <v>629523</v>
      </c>
      <c r="AW6" s="37">
        <f>V6+AH6+AT6</f>
        <v>576474</v>
      </c>
      <c r="AX6" s="37">
        <f>AV6+AW6</f>
        <v>1205997</v>
      </c>
      <c r="AY6" s="37">
        <f>261+32783</f>
        <v>33044</v>
      </c>
      <c r="AZ6" s="37">
        <f>286+23016</f>
        <v>23302</v>
      </c>
      <c r="BA6" s="38">
        <f>AY6+AZ6</f>
        <v>56346</v>
      </c>
      <c r="BB6" s="37">
        <f>197+24890</f>
        <v>25087</v>
      </c>
      <c r="BC6" s="37">
        <f>226+17894</f>
        <v>18120</v>
      </c>
      <c r="BD6" s="38">
        <f t="shared" ref="BD6:BD40" si="11">BB6+BC6</f>
        <v>43207</v>
      </c>
      <c r="BE6" s="37">
        <f>AY6+BB6</f>
        <v>58131</v>
      </c>
      <c r="BF6" s="37">
        <f>AZ6+BC6</f>
        <v>41422</v>
      </c>
      <c r="BG6" s="37">
        <f>BE6+BF6</f>
        <v>99553</v>
      </c>
      <c r="BH6" s="37">
        <f t="shared" ref="BH6:BI40" si="12">U6+AG6+AS6+BE6</f>
        <v>687654</v>
      </c>
      <c r="BI6" s="37">
        <f t="shared" si="12"/>
        <v>617896</v>
      </c>
      <c r="BJ6" s="37">
        <f>BH6+BI6</f>
        <v>1305550</v>
      </c>
      <c r="BK6" s="37">
        <f>C6+BH6</f>
        <v>700693</v>
      </c>
      <c r="BL6" s="37">
        <f>D6+BI6</f>
        <v>626905</v>
      </c>
      <c r="BM6" s="37">
        <f>BK6+BL6</f>
        <v>1327598</v>
      </c>
    </row>
    <row r="7" spans="1:65" s="58" customFormat="1" ht="18.75" customHeight="1" x14ac:dyDescent="0.25">
      <c r="A7" s="35">
        <v>2</v>
      </c>
      <c r="B7" s="36" t="s">
        <v>17</v>
      </c>
      <c r="C7" s="37">
        <v>22554</v>
      </c>
      <c r="D7" s="37">
        <v>20227</v>
      </c>
      <c r="E7" s="37">
        <f t="shared" si="0"/>
        <v>42781</v>
      </c>
      <c r="F7" s="37">
        <v>27352</v>
      </c>
      <c r="G7" s="37">
        <v>25827</v>
      </c>
      <c r="H7" s="37">
        <f t="shared" si="1"/>
        <v>53179</v>
      </c>
      <c r="I7" s="37">
        <v>18674</v>
      </c>
      <c r="J7" s="37">
        <v>18252</v>
      </c>
      <c r="K7" s="37">
        <f t="shared" si="2"/>
        <v>36926</v>
      </c>
      <c r="L7" s="37">
        <v>15989</v>
      </c>
      <c r="M7" s="37">
        <v>15008</v>
      </c>
      <c r="N7" s="37">
        <f t="shared" si="3"/>
        <v>30997</v>
      </c>
      <c r="O7" s="37">
        <v>13870</v>
      </c>
      <c r="P7" s="37">
        <v>13071</v>
      </c>
      <c r="Q7" s="37">
        <f t="shared" si="4"/>
        <v>26941</v>
      </c>
      <c r="R7" s="37">
        <v>12893</v>
      </c>
      <c r="S7" s="37">
        <v>11963</v>
      </c>
      <c r="T7" s="37">
        <f t="shared" si="5"/>
        <v>24856</v>
      </c>
      <c r="U7" s="37">
        <f t="shared" ref="U7:V40" si="13">F7+I7+L7+O7+R7</f>
        <v>88778</v>
      </c>
      <c r="V7" s="37">
        <f t="shared" si="13"/>
        <v>84121</v>
      </c>
      <c r="W7" s="37">
        <f t="shared" ref="W7:W40" si="14">U7+V7</f>
        <v>172899</v>
      </c>
      <c r="X7" s="37">
        <v>11309</v>
      </c>
      <c r="Y7" s="37">
        <v>11073</v>
      </c>
      <c r="Z7" s="38">
        <f t="shared" si="6"/>
        <v>22382</v>
      </c>
      <c r="AA7" s="37">
        <v>9922</v>
      </c>
      <c r="AB7" s="37">
        <v>9547</v>
      </c>
      <c r="AC7" s="38">
        <f t="shared" si="7"/>
        <v>19469</v>
      </c>
      <c r="AD7" s="37">
        <v>9152</v>
      </c>
      <c r="AE7" s="37">
        <v>8742</v>
      </c>
      <c r="AF7" s="38">
        <f t="shared" si="8"/>
        <v>17894</v>
      </c>
      <c r="AG7" s="37">
        <f t="shared" ref="AG7:AH40" si="15">X7+AA7+AD7</f>
        <v>30383</v>
      </c>
      <c r="AH7" s="37">
        <f t="shared" si="15"/>
        <v>29362</v>
      </c>
      <c r="AI7" s="37">
        <f t="shared" ref="AI7:AI40" si="16">AG7+AH7</f>
        <v>59745</v>
      </c>
      <c r="AJ7" s="37">
        <f t="shared" ref="AJ7:AK40" si="17">U7+AG7</f>
        <v>119161</v>
      </c>
      <c r="AK7" s="37">
        <f t="shared" si="17"/>
        <v>113483</v>
      </c>
      <c r="AL7" s="37">
        <f t="shared" ref="AL7:AL40" si="18">AJ7+AK7</f>
        <v>232644</v>
      </c>
      <c r="AM7" s="37">
        <v>7590</v>
      </c>
      <c r="AN7" s="37">
        <v>6769</v>
      </c>
      <c r="AO7" s="38">
        <f t="shared" si="9"/>
        <v>14359</v>
      </c>
      <c r="AP7" s="37">
        <v>6632</v>
      </c>
      <c r="AQ7" s="37">
        <v>5684</v>
      </c>
      <c r="AR7" s="38">
        <f t="shared" si="10"/>
        <v>12316</v>
      </c>
      <c r="AS7" s="37">
        <f t="shared" ref="AS7:AT40" si="19">AM7+AP7</f>
        <v>14222</v>
      </c>
      <c r="AT7" s="37">
        <f t="shared" si="19"/>
        <v>12453</v>
      </c>
      <c r="AU7" s="37">
        <f t="shared" ref="AU7:AU40" si="20">AS7+AT7</f>
        <v>26675</v>
      </c>
      <c r="AV7" s="37">
        <f t="shared" ref="AV7:AW40" si="21">U7+AG7+AS7</f>
        <v>133383</v>
      </c>
      <c r="AW7" s="37">
        <f t="shared" si="21"/>
        <v>125936</v>
      </c>
      <c r="AX7" s="37">
        <f t="shared" ref="AX7:AX40" si="22">AV7+AW7</f>
        <v>259319</v>
      </c>
      <c r="AY7" s="36">
        <v>4616</v>
      </c>
      <c r="AZ7" s="37">
        <v>4212</v>
      </c>
      <c r="BA7" s="38">
        <f>AY7+AZ7</f>
        <v>8828</v>
      </c>
      <c r="BB7" s="37">
        <v>4487</v>
      </c>
      <c r="BC7" s="37">
        <v>3796</v>
      </c>
      <c r="BD7" s="38">
        <f t="shared" si="11"/>
        <v>8283</v>
      </c>
      <c r="BE7" s="37">
        <f>AY7+BB7</f>
        <v>9103</v>
      </c>
      <c r="BF7" s="37">
        <f>AZ7+BC7</f>
        <v>8008</v>
      </c>
      <c r="BG7" s="37">
        <f>BE7+BF7</f>
        <v>17111</v>
      </c>
      <c r="BH7" s="37">
        <f t="shared" si="12"/>
        <v>142486</v>
      </c>
      <c r="BI7" s="37">
        <f t="shared" si="12"/>
        <v>133944</v>
      </c>
      <c r="BJ7" s="37">
        <f t="shared" ref="BJ7:BJ40" si="23">BH7+BI7</f>
        <v>276430</v>
      </c>
      <c r="BK7" s="37">
        <f t="shared" ref="BK7:BL40" si="24">C7+BH7</f>
        <v>165040</v>
      </c>
      <c r="BL7" s="37">
        <f t="shared" si="24"/>
        <v>154171</v>
      </c>
      <c r="BM7" s="37">
        <f t="shared" ref="BM7:BM40" si="25">BK7+BL7</f>
        <v>319211</v>
      </c>
    </row>
    <row r="8" spans="1:65" s="58" customFormat="1" ht="18.75" customHeight="1" x14ac:dyDescent="0.25">
      <c r="A8" s="35">
        <v>3</v>
      </c>
      <c r="B8" s="36" t="s">
        <v>49</v>
      </c>
      <c r="C8" s="37">
        <v>79777</v>
      </c>
      <c r="D8" s="37">
        <v>77174</v>
      </c>
      <c r="E8" s="37">
        <f t="shared" si="0"/>
        <v>156951</v>
      </c>
      <c r="F8" s="37">
        <v>51911</v>
      </c>
      <c r="G8" s="37">
        <v>51591</v>
      </c>
      <c r="H8" s="37">
        <f t="shared" si="1"/>
        <v>103502</v>
      </c>
      <c r="I8" s="37">
        <v>42567</v>
      </c>
      <c r="J8" s="37">
        <v>42757</v>
      </c>
      <c r="K8" s="37">
        <f t="shared" si="2"/>
        <v>85324</v>
      </c>
      <c r="L8" s="37">
        <v>39025</v>
      </c>
      <c r="M8" s="37">
        <v>38715</v>
      </c>
      <c r="N8" s="37">
        <f t="shared" si="3"/>
        <v>77740</v>
      </c>
      <c r="O8" s="37">
        <v>36527</v>
      </c>
      <c r="P8" s="37">
        <v>35852</v>
      </c>
      <c r="Q8" s="37">
        <f t="shared" si="4"/>
        <v>72379</v>
      </c>
      <c r="R8" s="37">
        <v>38224</v>
      </c>
      <c r="S8" s="37">
        <v>39271</v>
      </c>
      <c r="T8" s="37">
        <f t="shared" si="5"/>
        <v>77495</v>
      </c>
      <c r="U8" s="37">
        <f t="shared" si="13"/>
        <v>208254</v>
      </c>
      <c r="V8" s="37">
        <f t="shared" si="13"/>
        <v>208186</v>
      </c>
      <c r="W8" s="37">
        <f t="shared" si="14"/>
        <v>416440</v>
      </c>
      <c r="X8" s="37">
        <v>37668</v>
      </c>
      <c r="Y8" s="37">
        <v>38487</v>
      </c>
      <c r="Z8" s="38">
        <f t="shared" si="6"/>
        <v>76155</v>
      </c>
      <c r="AA8" s="37">
        <v>37163</v>
      </c>
      <c r="AB8" s="37">
        <v>38034</v>
      </c>
      <c r="AC8" s="38">
        <f t="shared" si="7"/>
        <v>75197</v>
      </c>
      <c r="AD8" s="37">
        <v>32036</v>
      </c>
      <c r="AE8" s="37">
        <v>26983</v>
      </c>
      <c r="AF8" s="38">
        <f t="shared" si="8"/>
        <v>59019</v>
      </c>
      <c r="AG8" s="37">
        <f t="shared" si="15"/>
        <v>106867</v>
      </c>
      <c r="AH8" s="37">
        <f t="shared" si="15"/>
        <v>103504</v>
      </c>
      <c r="AI8" s="37">
        <f t="shared" si="16"/>
        <v>210371</v>
      </c>
      <c r="AJ8" s="37">
        <f t="shared" si="17"/>
        <v>315121</v>
      </c>
      <c r="AK8" s="37">
        <f t="shared" si="17"/>
        <v>311690</v>
      </c>
      <c r="AL8" s="37">
        <f t="shared" si="18"/>
        <v>626811</v>
      </c>
      <c r="AM8" s="37">
        <v>27208</v>
      </c>
      <c r="AN8" s="37">
        <v>23298</v>
      </c>
      <c r="AO8" s="38">
        <f t="shared" si="9"/>
        <v>50506</v>
      </c>
      <c r="AP8" s="37">
        <v>23310</v>
      </c>
      <c r="AQ8" s="37">
        <v>20444</v>
      </c>
      <c r="AR8" s="38">
        <f t="shared" si="10"/>
        <v>43754</v>
      </c>
      <c r="AS8" s="37">
        <f t="shared" si="19"/>
        <v>50518</v>
      </c>
      <c r="AT8" s="37">
        <f t="shared" si="19"/>
        <v>43742</v>
      </c>
      <c r="AU8" s="37">
        <f t="shared" si="20"/>
        <v>94260</v>
      </c>
      <c r="AV8" s="37">
        <f t="shared" si="21"/>
        <v>365639</v>
      </c>
      <c r="AW8" s="37">
        <f t="shared" si="21"/>
        <v>355432</v>
      </c>
      <c r="AX8" s="37">
        <f t="shared" si="22"/>
        <v>721071</v>
      </c>
      <c r="AY8" s="37">
        <v>8935</v>
      </c>
      <c r="AZ8" s="37">
        <v>6373</v>
      </c>
      <c r="BA8" s="38">
        <f t="shared" ref="BA8:BA40" si="26">AY8+AZ8</f>
        <v>15308</v>
      </c>
      <c r="BB8" s="37">
        <v>8332</v>
      </c>
      <c r="BC8" s="37">
        <v>5821</v>
      </c>
      <c r="BD8" s="38">
        <f t="shared" si="11"/>
        <v>14153</v>
      </c>
      <c r="BE8" s="37">
        <f t="shared" ref="BE8:BF40" si="27">AY8+BB8</f>
        <v>17267</v>
      </c>
      <c r="BF8" s="37">
        <f t="shared" si="27"/>
        <v>12194</v>
      </c>
      <c r="BG8" s="37">
        <f t="shared" ref="BG8:BG40" si="28">BE8+BF8</f>
        <v>29461</v>
      </c>
      <c r="BH8" s="37">
        <f t="shared" si="12"/>
        <v>382906</v>
      </c>
      <c r="BI8" s="37">
        <f t="shared" si="12"/>
        <v>367626</v>
      </c>
      <c r="BJ8" s="37">
        <f t="shared" si="23"/>
        <v>750532</v>
      </c>
      <c r="BK8" s="37">
        <f t="shared" si="24"/>
        <v>462683</v>
      </c>
      <c r="BL8" s="37">
        <f t="shared" si="24"/>
        <v>444800</v>
      </c>
      <c r="BM8" s="37">
        <f t="shared" si="25"/>
        <v>907483</v>
      </c>
    </row>
    <row r="9" spans="1:65" s="58" customFormat="1" ht="18.75" customHeight="1" x14ac:dyDescent="0.25">
      <c r="A9" s="35">
        <v>4</v>
      </c>
      <c r="B9" s="36" t="s">
        <v>18</v>
      </c>
      <c r="C9" s="37">
        <v>0</v>
      </c>
      <c r="D9" s="37">
        <v>0</v>
      </c>
      <c r="E9" s="37">
        <f t="shared" si="0"/>
        <v>0</v>
      </c>
      <c r="F9" s="37">
        <v>30340</v>
      </c>
      <c r="G9" s="37">
        <v>19991</v>
      </c>
      <c r="H9" s="37">
        <f t="shared" si="1"/>
        <v>50331</v>
      </c>
      <c r="I9" s="37">
        <v>24168</v>
      </c>
      <c r="J9" s="37">
        <v>16766</v>
      </c>
      <c r="K9" s="37">
        <f t="shared" si="2"/>
        <v>40934</v>
      </c>
      <c r="L9" s="37">
        <v>20445</v>
      </c>
      <c r="M9" s="37">
        <v>13794</v>
      </c>
      <c r="N9" s="37">
        <f t="shared" si="3"/>
        <v>34239</v>
      </c>
      <c r="O9" s="37">
        <v>17828</v>
      </c>
      <c r="P9" s="37">
        <v>12154</v>
      </c>
      <c r="Q9" s="37">
        <f t="shared" si="4"/>
        <v>29982</v>
      </c>
      <c r="R9" s="37">
        <v>15009</v>
      </c>
      <c r="S9" s="37">
        <v>10778</v>
      </c>
      <c r="T9" s="37">
        <f t="shared" si="5"/>
        <v>25787</v>
      </c>
      <c r="U9" s="37">
        <f t="shared" si="13"/>
        <v>107790</v>
      </c>
      <c r="V9" s="37">
        <f t="shared" si="13"/>
        <v>73483</v>
      </c>
      <c r="W9" s="37">
        <f t="shared" si="14"/>
        <v>181273</v>
      </c>
      <c r="X9" s="37">
        <v>10470</v>
      </c>
      <c r="Y9" s="37">
        <v>7377</v>
      </c>
      <c r="Z9" s="38">
        <f t="shared" si="6"/>
        <v>17847</v>
      </c>
      <c r="AA9" s="37">
        <v>8505</v>
      </c>
      <c r="AB9" s="37">
        <v>6051</v>
      </c>
      <c r="AC9" s="38">
        <f t="shared" si="7"/>
        <v>14556</v>
      </c>
      <c r="AD9" s="37">
        <v>6932</v>
      </c>
      <c r="AE9" s="37">
        <v>5035</v>
      </c>
      <c r="AF9" s="38">
        <f t="shared" si="8"/>
        <v>11967</v>
      </c>
      <c r="AG9" s="37">
        <f t="shared" si="15"/>
        <v>25907</v>
      </c>
      <c r="AH9" s="37">
        <f t="shared" si="15"/>
        <v>18463</v>
      </c>
      <c r="AI9" s="37">
        <f t="shared" si="16"/>
        <v>44370</v>
      </c>
      <c r="AJ9" s="37">
        <f t="shared" si="17"/>
        <v>133697</v>
      </c>
      <c r="AK9" s="37">
        <f t="shared" si="17"/>
        <v>91946</v>
      </c>
      <c r="AL9" s="37">
        <f t="shared" si="18"/>
        <v>225643</v>
      </c>
      <c r="AM9" s="37">
        <v>5187</v>
      </c>
      <c r="AN9" s="37">
        <v>3059</v>
      </c>
      <c r="AO9" s="38">
        <f t="shared" si="9"/>
        <v>8246</v>
      </c>
      <c r="AP9" s="37">
        <v>4168</v>
      </c>
      <c r="AQ9" s="37">
        <v>2460</v>
      </c>
      <c r="AR9" s="38">
        <f t="shared" si="10"/>
        <v>6628</v>
      </c>
      <c r="AS9" s="37">
        <f t="shared" si="19"/>
        <v>9355</v>
      </c>
      <c r="AT9" s="37">
        <f t="shared" si="19"/>
        <v>5519</v>
      </c>
      <c r="AU9" s="37">
        <f t="shared" si="20"/>
        <v>14874</v>
      </c>
      <c r="AV9" s="37">
        <f t="shared" si="21"/>
        <v>143052</v>
      </c>
      <c r="AW9" s="37">
        <f t="shared" si="21"/>
        <v>97465</v>
      </c>
      <c r="AX9" s="37">
        <f t="shared" si="22"/>
        <v>240517</v>
      </c>
      <c r="AY9" s="37">
        <v>3806</v>
      </c>
      <c r="AZ9" s="37">
        <v>1860</v>
      </c>
      <c r="BA9" s="38">
        <f t="shared" si="26"/>
        <v>5666</v>
      </c>
      <c r="BB9" s="37">
        <v>3084</v>
      </c>
      <c r="BC9" s="37">
        <v>1766</v>
      </c>
      <c r="BD9" s="38">
        <f t="shared" si="11"/>
        <v>4850</v>
      </c>
      <c r="BE9" s="37">
        <f t="shared" si="27"/>
        <v>6890</v>
      </c>
      <c r="BF9" s="37">
        <f t="shared" si="27"/>
        <v>3626</v>
      </c>
      <c r="BG9" s="37">
        <f t="shared" si="28"/>
        <v>10516</v>
      </c>
      <c r="BH9" s="37">
        <f t="shared" si="12"/>
        <v>149942</v>
      </c>
      <c r="BI9" s="37">
        <f t="shared" si="12"/>
        <v>101091</v>
      </c>
      <c r="BJ9" s="37">
        <f t="shared" si="23"/>
        <v>251033</v>
      </c>
      <c r="BK9" s="37">
        <f t="shared" si="24"/>
        <v>149942</v>
      </c>
      <c r="BL9" s="37">
        <f t="shared" si="24"/>
        <v>101091</v>
      </c>
      <c r="BM9" s="37">
        <f t="shared" si="25"/>
        <v>251033</v>
      </c>
    </row>
    <row r="10" spans="1:65" s="58" customFormat="1" ht="18.75" customHeight="1" x14ac:dyDescent="0.25">
      <c r="A10" s="35">
        <v>5</v>
      </c>
      <c r="B10" s="40" t="s">
        <v>19</v>
      </c>
      <c r="C10" s="37">
        <v>11824</v>
      </c>
      <c r="D10" s="37">
        <v>10489</v>
      </c>
      <c r="E10" s="37">
        <f t="shared" si="0"/>
        <v>22313</v>
      </c>
      <c r="F10" s="37">
        <v>122697</v>
      </c>
      <c r="G10" s="37">
        <v>115670</v>
      </c>
      <c r="H10" s="37">
        <f t="shared" si="1"/>
        <v>238367</v>
      </c>
      <c r="I10" s="37">
        <v>108628</v>
      </c>
      <c r="J10" s="37">
        <v>101736</v>
      </c>
      <c r="K10" s="37">
        <f t="shared" si="2"/>
        <v>210364</v>
      </c>
      <c r="L10" s="37">
        <v>102426</v>
      </c>
      <c r="M10" s="37">
        <v>95201</v>
      </c>
      <c r="N10" s="37">
        <f t="shared" si="3"/>
        <v>197627</v>
      </c>
      <c r="O10" s="37">
        <v>94539</v>
      </c>
      <c r="P10" s="37">
        <v>88230</v>
      </c>
      <c r="Q10" s="37">
        <f t="shared" si="4"/>
        <v>182769</v>
      </c>
      <c r="R10" s="37">
        <v>86927</v>
      </c>
      <c r="S10" s="37">
        <v>79485</v>
      </c>
      <c r="T10" s="37">
        <f t="shared" si="5"/>
        <v>166412</v>
      </c>
      <c r="U10" s="37">
        <f t="shared" si="13"/>
        <v>515217</v>
      </c>
      <c r="V10" s="37">
        <f t="shared" si="13"/>
        <v>480322</v>
      </c>
      <c r="W10" s="37">
        <f t="shared" si="14"/>
        <v>995539</v>
      </c>
      <c r="X10" s="37">
        <v>78686</v>
      </c>
      <c r="Y10" s="37">
        <v>70301</v>
      </c>
      <c r="Z10" s="38">
        <f t="shared" si="6"/>
        <v>148987</v>
      </c>
      <c r="AA10" s="37">
        <v>69588</v>
      </c>
      <c r="AB10" s="37">
        <v>61252</v>
      </c>
      <c r="AC10" s="38">
        <f t="shared" si="7"/>
        <v>130840</v>
      </c>
      <c r="AD10" s="37">
        <v>61398</v>
      </c>
      <c r="AE10" s="37">
        <v>54017</v>
      </c>
      <c r="AF10" s="38">
        <f t="shared" si="8"/>
        <v>115415</v>
      </c>
      <c r="AG10" s="37">
        <f t="shared" si="15"/>
        <v>209672</v>
      </c>
      <c r="AH10" s="37">
        <f t="shared" si="15"/>
        <v>185570</v>
      </c>
      <c r="AI10" s="37">
        <f t="shared" si="16"/>
        <v>395242</v>
      </c>
      <c r="AJ10" s="37">
        <f t="shared" si="17"/>
        <v>724889</v>
      </c>
      <c r="AK10" s="37">
        <f t="shared" si="17"/>
        <v>665892</v>
      </c>
      <c r="AL10" s="37">
        <f t="shared" si="18"/>
        <v>1390781</v>
      </c>
      <c r="AM10" s="37">
        <v>53047</v>
      </c>
      <c r="AN10" s="37">
        <v>48198</v>
      </c>
      <c r="AO10" s="38">
        <f t="shared" si="9"/>
        <v>101245</v>
      </c>
      <c r="AP10" s="37">
        <v>45856</v>
      </c>
      <c r="AQ10" s="37">
        <v>42110</v>
      </c>
      <c r="AR10" s="38">
        <f t="shared" si="10"/>
        <v>87966</v>
      </c>
      <c r="AS10" s="37">
        <f t="shared" si="19"/>
        <v>98903</v>
      </c>
      <c r="AT10" s="37">
        <f t="shared" si="19"/>
        <v>90308</v>
      </c>
      <c r="AU10" s="37">
        <f t="shared" si="20"/>
        <v>189211</v>
      </c>
      <c r="AV10" s="37">
        <f t="shared" si="21"/>
        <v>823792</v>
      </c>
      <c r="AW10" s="37">
        <f t="shared" si="21"/>
        <v>756200</v>
      </c>
      <c r="AX10" s="37">
        <f t="shared" si="22"/>
        <v>1579992</v>
      </c>
      <c r="AY10" s="37">
        <v>27077</v>
      </c>
      <c r="AZ10" s="37">
        <v>21364</v>
      </c>
      <c r="BA10" s="38">
        <f t="shared" si="26"/>
        <v>48441</v>
      </c>
      <c r="BB10" s="37">
        <v>23713</v>
      </c>
      <c r="BC10" s="37">
        <v>17297</v>
      </c>
      <c r="BD10" s="38">
        <f t="shared" si="11"/>
        <v>41010</v>
      </c>
      <c r="BE10" s="37">
        <f t="shared" si="27"/>
        <v>50790</v>
      </c>
      <c r="BF10" s="37">
        <f t="shared" si="27"/>
        <v>38661</v>
      </c>
      <c r="BG10" s="37">
        <f t="shared" si="28"/>
        <v>89451</v>
      </c>
      <c r="BH10" s="37">
        <f t="shared" si="12"/>
        <v>874582</v>
      </c>
      <c r="BI10" s="37">
        <f t="shared" si="12"/>
        <v>794861</v>
      </c>
      <c r="BJ10" s="37">
        <f t="shared" si="23"/>
        <v>1669443</v>
      </c>
      <c r="BK10" s="37">
        <f t="shared" si="24"/>
        <v>886406</v>
      </c>
      <c r="BL10" s="37">
        <f t="shared" si="24"/>
        <v>805350</v>
      </c>
      <c r="BM10" s="37">
        <f t="shared" si="25"/>
        <v>1691756</v>
      </c>
    </row>
    <row r="11" spans="1:65" s="58" customFormat="1" ht="18.75" customHeight="1" x14ac:dyDescent="0.25">
      <c r="A11" s="35">
        <v>6</v>
      </c>
      <c r="B11" s="36" t="s">
        <v>20</v>
      </c>
      <c r="C11" s="37">
        <v>0</v>
      </c>
      <c r="D11" s="41">
        <v>0</v>
      </c>
      <c r="E11" s="37">
        <f t="shared" si="0"/>
        <v>0</v>
      </c>
      <c r="F11" s="41">
        <v>839</v>
      </c>
      <c r="G11" s="41">
        <v>785</v>
      </c>
      <c r="H11" s="37">
        <f t="shared" si="1"/>
        <v>1624</v>
      </c>
      <c r="I11" s="41">
        <v>871</v>
      </c>
      <c r="J11" s="41">
        <v>799</v>
      </c>
      <c r="K11" s="37">
        <f t="shared" si="2"/>
        <v>1670</v>
      </c>
      <c r="L11" s="41">
        <v>867</v>
      </c>
      <c r="M11" s="41">
        <v>845</v>
      </c>
      <c r="N11" s="37">
        <f t="shared" si="3"/>
        <v>1712</v>
      </c>
      <c r="O11" s="41">
        <v>952</v>
      </c>
      <c r="P11" s="41">
        <v>852</v>
      </c>
      <c r="Q11" s="37">
        <f t="shared" si="4"/>
        <v>1804</v>
      </c>
      <c r="R11" s="41">
        <v>1347</v>
      </c>
      <c r="S11" s="41">
        <v>1161</v>
      </c>
      <c r="T11" s="37">
        <f t="shared" si="5"/>
        <v>2508</v>
      </c>
      <c r="U11" s="37">
        <f t="shared" si="13"/>
        <v>4876</v>
      </c>
      <c r="V11" s="37">
        <f t="shared" si="13"/>
        <v>4442</v>
      </c>
      <c r="W11" s="37">
        <f t="shared" si="14"/>
        <v>9318</v>
      </c>
      <c r="X11" s="41">
        <v>1246</v>
      </c>
      <c r="Y11" s="41">
        <v>1101</v>
      </c>
      <c r="Z11" s="38">
        <f t="shared" si="6"/>
        <v>2347</v>
      </c>
      <c r="AA11" s="41">
        <v>1134</v>
      </c>
      <c r="AB11" s="41">
        <v>991</v>
      </c>
      <c r="AC11" s="38">
        <f t="shared" si="7"/>
        <v>2125</v>
      </c>
      <c r="AD11" s="41">
        <v>1279</v>
      </c>
      <c r="AE11" s="41">
        <v>1141</v>
      </c>
      <c r="AF11" s="38">
        <f t="shared" si="8"/>
        <v>2420</v>
      </c>
      <c r="AG11" s="37">
        <f t="shared" si="15"/>
        <v>3659</v>
      </c>
      <c r="AH11" s="37">
        <f t="shared" si="15"/>
        <v>3233</v>
      </c>
      <c r="AI11" s="37">
        <f t="shared" si="16"/>
        <v>6892</v>
      </c>
      <c r="AJ11" s="37">
        <f t="shared" si="17"/>
        <v>8535</v>
      </c>
      <c r="AK11" s="37">
        <f t="shared" si="17"/>
        <v>7675</v>
      </c>
      <c r="AL11" s="37">
        <f t="shared" si="18"/>
        <v>16210</v>
      </c>
      <c r="AM11" s="41">
        <v>968</v>
      </c>
      <c r="AN11" s="41">
        <v>944</v>
      </c>
      <c r="AO11" s="38">
        <f t="shared" si="9"/>
        <v>1912</v>
      </c>
      <c r="AP11" s="41">
        <v>756</v>
      </c>
      <c r="AQ11" s="41">
        <v>722</v>
      </c>
      <c r="AR11" s="38">
        <f t="shared" si="10"/>
        <v>1478</v>
      </c>
      <c r="AS11" s="37">
        <f t="shared" si="19"/>
        <v>1724</v>
      </c>
      <c r="AT11" s="37">
        <f t="shared" si="19"/>
        <v>1666</v>
      </c>
      <c r="AU11" s="37">
        <f t="shared" si="20"/>
        <v>3390</v>
      </c>
      <c r="AV11" s="37">
        <f t="shared" si="21"/>
        <v>10259</v>
      </c>
      <c r="AW11" s="37">
        <f t="shared" si="21"/>
        <v>9341</v>
      </c>
      <c r="AX11" s="37">
        <f t="shared" si="22"/>
        <v>19600</v>
      </c>
      <c r="AY11" s="41">
        <v>665</v>
      </c>
      <c r="AZ11" s="41">
        <v>652</v>
      </c>
      <c r="BA11" s="38">
        <f t="shared" si="26"/>
        <v>1317</v>
      </c>
      <c r="BB11" s="41">
        <v>362</v>
      </c>
      <c r="BC11" s="41">
        <v>400</v>
      </c>
      <c r="BD11" s="38">
        <f t="shared" si="11"/>
        <v>762</v>
      </c>
      <c r="BE11" s="37">
        <f t="shared" si="27"/>
        <v>1027</v>
      </c>
      <c r="BF11" s="37">
        <f t="shared" si="27"/>
        <v>1052</v>
      </c>
      <c r="BG11" s="37">
        <f t="shared" si="28"/>
        <v>2079</v>
      </c>
      <c r="BH11" s="37">
        <f t="shared" si="12"/>
        <v>11286</v>
      </c>
      <c r="BI11" s="37">
        <f t="shared" si="12"/>
        <v>10393</v>
      </c>
      <c r="BJ11" s="37">
        <f t="shared" si="23"/>
        <v>21679</v>
      </c>
      <c r="BK11" s="37">
        <f t="shared" si="24"/>
        <v>11286</v>
      </c>
      <c r="BL11" s="37">
        <f t="shared" si="24"/>
        <v>10393</v>
      </c>
      <c r="BM11" s="37">
        <f t="shared" si="25"/>
        <v>21679</v>
      </c>
    </row>
    <row r="12" spans="1:65" s="58" customFormat="1" ht="18.75" customHeight="1" x14ac:dyDescent="0.25">
      <c r="A12" s="35">
        <v>7</v>
      </c>
      <c r="B12" s="36" t="s">
        <v>21</v>
      </c>
      <c r="C12" s="37">
        <v>0</v>
      </c>
      <c r="D12" s="37">
        <v>0</v>
      </c>
      <c r="E12" s="37">
        <f t="shared" si="0"/>
        <v>0</v>
      </c>
      <c r="F12" s="37">
        <v>182385</v>
      </c>
      <c r="G12" s="37">
        <v>166015</v>
      </c>
      <c r="H12" s="37">
        <f t="shared" si="1"/>
        <v>348400</v>
      </c>
      <c r="I12" s="37">
        <v>137462</v>
      </c>
      <c r="J12" s="37">
        <v>128918</v>
      </c>
      <c r="K12" s="37">
        <f t="shared" si="2"/>
        <v>266380</v>
      </c>
      <c r="L12" s="37">
        <v>121267</v>
      </c>
      <c r="M12" s="37">
        <v>113730</v>
      </c>
      <c r="N12" s="37">
        <f t="shared" si="3"/>
        <v>234997</v>
      </c>
      <c r="O12" s="37">
        <v>104388</v>
      </c>
      <c r="P12" s="37">
        <v>97901</v>
      </c>
      <c r="Q12" s="37">
        <f t="shared" si="4"/>
        <v>202289</v>
      </c>
      <c r="R12" s="37">
        <v>89259</v>
      </c>
      <c r="S12" s="37">
        <v>83713</v>
      </c>
      <c r="T12" s="37">
        <f t="shared" si="5"/>
        <v>172972</v>
      </c>
      <c r="U12" s="37">
        <f t="shared" si="13"/>
        <v>634761</v>
      </c>
      <c r="V12" s="37">
        <f t="shared" si="13"/>
        <v>590277</v>
      </c>
      <c r="W12" s="37">
        <f t="shared" si="14"/>
        <v>1225038</v>
      </c>
      <c r="X12" s="37">
        <v>73128</v>
      </c>
      <c r="Y12" s="37">
        <v>68584</v>
      </c>
      <c r="Z12" s="38">
        <f t="shared" si="6"/>
        <v>141712</v>
      </c>
      <c r="AA12" s="37">
        <v>59143</v>
      </c>
      <c r="AB12" s="37">
        <v>55464</v>
      </c>
      <c r="AC12" s="38">
        <f t="shared" si="7"/>
        <v>114607</v>
      </c>
      <c r="AD12" s="41">
        <v>55605</v>
      </c>
      <c r="AE12" s="41">
        <v>43473</v>
      </c>
      <c r="AF12" s="39">
        <f>AD12+AE12</f>
        <v>99078</v>
      </c>
      <c r="AG12" s="37">
        <f t="shared" si="15"/>
        <v>187876</v>
      </c>
      <c r="AH12" s="37">
        <f t="shared" si="15"/>
        <v>167521</v>
      </c>
      <c r="AI12" s="37">
        <f t="shared" si="16"/>
        <v>355397</v>
      </c>
      <c r="AJ12" s="37">
        <f t="shared" si="17"/>
        <v>822637</v>
      </c>
      <c r="AK12" s="37">
        <f t="shared" si="17"/>
        <v>757798</v>
      </c>
      <c r="AL12" s="37">
        <f t="shared" si="18"/>
        <v>1580435</v>
      </c>
      <c r="AM12" s="41">
        <v>56287</v>
      </c>
      <c r="AN12" s="41">
        <v>46041</v>
      </c>
      <c r="AO12" s="38">
        <f>AM12+AN12</f>
        <v>102328</v>
      </c>
      <c r="AP12" s="41">
        <v>36821</v>
      </c>
      <c r="AQ12" s="41">
        <v>37408</v>
      </c>
      <c r="AR12" s="38">
        <f>AP12+AQ12</f>
        <v>74229</v>
      </c>
      <c r="AS12" s="37">
        <f t="shared" si="19"/>
        <v>93108</v>
      </c>
      <c r="AT12" s="37">
        <f t="shared" si="19"/>
        <v>83449</v>
      </c>
      <c r="AU12" s="37">
        <f t="shared" si="20"/>
        <v>176557</v>
      </c>
      <c r="AV12" s="37">
        <f t="shared" si="21"/>
        <v>915745</v>
      </c>
      <c r="AW12" s="37">
        <f t="shared" si="21"/>
        <v>841247</v>
      </c>
      <c r="AX12" s="37">
        <f t="shared" si="22"/>
        <v>1756992</v>
      </c>
      <c r="AY12" s="41">
        <v>28920</v>
      </c>
      <c r="AZ12" s="41">
        <v>23408</v>
      </c>
      <c r="BA12" s="38">
        <f>AY12+AZ12</f>
        <v>52328</v>
      </c>
      <c r="BB12" s="41">
        <v>23120</v>
      </c>
      <c r="BC12" s="41">
        <v>18565</v>
      </c>
      <c r="BD12" s="38">
        <f>BB12+BC12</f>
        <v>41685</v>
      </c>
      <c r="BE12" s="37">
        <f t="shared" si="27"/>
        <v>52040</v>
      </c>
      <c r="BF12" s="37">
        <f t="shared" si="27"/>
        <v>41973</v>
      </c>
      <c r="BG12" s="37">
        <f t="shared" si="28"/>
        <v>94013</v>
      </c>
      <c r="BH12" s="37">
        <f t="shared" si="12"/>
        <v>967785</v>
      </c>
      <c r="BI12" s="37">
        <f t="shared" si="12"/>
        <v>883220</v>
      </c>
      <c r="BJ12" s="37">
        <f t="shared" si="23"/>
        <v>1851005</v>
      </c>
      <c r="BK12" s="37">
        <f t="shared" si="24"/>
        <v>967785</v>
      </c>
      <c r="BL12" s="37">
        <f t="shared" si="24"/>
        <v>883220</v>
      </c>
      <c r="BM12" s="37">
        <f t="shared" si="25"/>
        <v>1851005</v>
      </c>
    </row>
    <row r="13" spans="1:65" s="58" customFormat="1" ht="18.75" customHeight="1" x14ac:dyDescent="0.25">
      <c r="A13" s="35">
        <v>8</v>
      </c>
      <c r="B13" s="36" t="s">
        <v>22</v>
      </c>
      <c r="C13" s="37">
        <v>0</v>
      </c>
      <c r="D13" s="37">
        <v>0</v>
      </c>
      <c r="E13" s="37">
        <f t="shared" si="0"/>
        <v>0</v>
      </c>
      <c r="F13" s="37">
        <v>0</v>
      </c>
      <c r="G13" s="37">
        <v>0</v>
      </c>
      <c r="H13" s="37">
        <f t="shared" si="1"/>
        <v>0</v>
      </c>
      <c r="I13" s="37">
        <v>0</v>
      </c>
      <c r="J13" s="37">
        <v>0</v>
      </c>
      <c r="K13" s="37">
        <f t="shared" si="2"/>
        <v>0</v>
      </c>
      <c r="L13" s="37">
        <v>0</v>
      </c>
      <c r="M13" s="37">
        <v>0</v>
      </c>
      <c r="N13" s="37">
        <f t="shared" si="3"/>
        <v>0</v>
      </c>
      <c r="O13" s="37">
        <v>0</v>
      </c>
      <c r="P13" s="37">
        <v>0</v>
      </c>
      <c r="Q13" s="37">
        <f t="shared" si="4"/>
        <v>0</v>
      </c>
      <c r="R13" s="37">
        <v>0</v>
      </c>
      <c r="S13" s="37">
        <v>0</v>
      </c>
      <c r="T13" s="37">
        <f t="shared" si="5"/>
        <v>0</v>
      </c>
      <c r="U13" s="37">
        <f t="shared" si="13"/>
        <v>0</v>
      </c>
      <c r="V13" s="37">
        <f t="shared" si="13"/>
        <v>0</v>
      </c>
      <c r="W13" s="37">
        <f t="shared" si="14"/>
        <v>0</v>
      </c>
      <c r="X13" s="37">
        <v>0</v>
      </c>
      <c r="Y13" s="37">
        <v>0</v>
      </c>
      <c r="Z13" s="38">
        <f t="shared" si="6"/>
        <v>0</v>
      </c>
      <c r="AA13" s="37">
        <v>0</v>
      </c>
      <c r="AB13" s="37">
        <v>0</v>
      </c>
      <c r="AC13" s="38">
        <f t="shared" si="7"/>
        <v>0</v>
      </c>
      <c r="AD13" s="37">
        <v>0</v>
      </c>
      <c r="AE13" s="37">
        <v>0</v>
      </c>
      <c r="AF13" s="38">
        <f t="shared" si="8"/>
        <v>0</v>
      </c>
      <c r="AG13" s="37">
        <f t="shared" si="15"/>
        <v>0</v>
      </c>
      <c r="AH13" s="37">
        <f t="shared" si="15"/>
        <v>0</v>
      </c>
      <c r="AI13" s="37">
        <f t="shared" si="16"/>
        <v>0</v>
      </c>
      <c r="AJ13" s="37">
        <f t="shared" si="17"/>
        <v>0</v>
      </c>
      <c r="AK13" s="37">
        <f t="shared" si="17"/>
        <v>0</v>
      </c>
      <c r="AL13" s="37">
        <f t="shared" si="18"/>
        <v>0</v>
      </c>
      <c r="AM13" s="37">
        <v>0</v>
      </c>
      <c r="AN13" s="37">
        <v>0</v>
      </c>
      <c r="AO13" s="38">
        <f t="shared" si="9"/>
        <v>0</v>
      </c>
      <c r="AP13" s="37">
        <v>0</v>
      </c>
      <c r="AQ13" s="37">
        <v>0</v>
      </c>
      <c r="AR13" s="38">
        <f t="shared" si="10"/>
        <v>0</v>
      </c>
      <c r="AS13" s="37">
        <f t="shared" si="19"/>
        <v>0</v>
      </c>
      <c r="AT13" s="37">
        <f t="shared" si="19"/>
        <v>0</v>
      </c>
      <c r="AU13" s="37">
        <f t="shared" si="20"/>
        <v>0</v>
      </c>
      <c r="AV13" s="37">
        <f t="shared" si="21"/>
        <v>0</v>
      </c>
      <c r="AW13" s="37">
        <f t="shared" si="21"/>
        <v>0</v>
      </c>
      <c r="AX13" s="37">
        <f t="shared" si="22"/>
        <v>0</v>
      </c>
      <c r="AY13" s="37">
        <v>0</v>
      </c>
      <c r="AZ13" s="37">
        <v>0</v>
      </c>
      <c r="BA13" s="38">
        <f t="shared" si="26"/>
        <v>0</v>
      </c>
      <c r="BB13" s="37">
        <v>0</v>
      </c>
      <c r="BC13" s="37">
        <v>0</v>
      </c>
      <c r="BD13" s="38">
        <f>BB13+BC13</f>
        <v>0</v>
      </c>
      <c r="BE13" s="37">
        <f t="shared" si="27"/>
        <v>0</v>
      </c>
      <c r="BF13" s="37">
        <f t="shared" si="27"/>
        <v>0</v>
      </c>
      <c r="BG13" s="37">
        <f t="shared" si="28"/>
        <v>0</v>
      </c>
      <c r="BH13" s="37">
        <f t="shared" si="12"/>
        <v>0</v>
      </c>
      <c r="BI13" s="37">
        <f t="shared" si="12"/>
        <v>0</v>
      </c>
      <c r="BJ13" s="37">
        <f t="shared" si="23"/>
        <v>0</v>
      </c>
      <c r="BK13" s="37">
        <f t="shared" si="24"/>
        <v>0</v>
      </c>
      <c r="BL13" s="37">
        <f t="shared" si="24"/>
        <v>0</v>
      </c>
      <c r="BM13" s="37">
        <f t="shared" si="25"/>
        <v>0</v>
      </c>
    </row>
    <row r="14" spans="1:65" s="58" customFormat="1" ht="18.75" customHeight="1" x14ac:dyDescent="0.25">
      <c r="A14" s="35">
        <v>9</v>
      </c>
      <c r="B14" s="36" t="s">
        <v>23</v>
      </c>
      <c r="C14" s="37">
        <v>0</v>
      </c>
      <c r="D14" s="37">
        <v>0</v>
      </c>
      <c r="E14" s="37">
        <f t="shared" si="0"/>
        <v>0</v>
      </c>
      <c r="F14" s="37">
        <v>3582</v>
      </c>
      <c r="G14" s="37">
        <v>3374</v>
      </c>
      <c r="H14" s="37">
        <f t="shared" si="1"/>
        <v>6956</v>
      </c>
      <c r="I14" s="37">
        <v>3695</v>
      </c>
      <c r="J14" s="37">
        <v>3505</v>
      </c>
      <c r="K14" s="37">
        <f t="shared" si="2"/>
        <v>7200</v>
      </c>
      <c r="L14" s="37">
        <v>3396</v>
      </c>
      <c r="M14" s="37">
        <v>3347</v>
      </c>
      <c r="N14" s="37">
        <f t="shared" si="3"/>
        <v>6743</v>
      </c>
      <c r="O14" s="37">
        <v>3624</v>
      </c>
      <c r="P14" s="37">
        <v>3348</v>
      </c>
      <c r="Q14" s="37">
        <f t="shared" si="4"/>
        <v>6972</v>
      </c>
      <c r="R14" s="37">
        <v>3649</v>
      </c>
      <c r="S14" s="37">
        <v>3442</v>
      </c>
      <c r="T14" s="37">
        <f t="shared" si="5"/>
        <v>7091</v>
      </c>
      <c r="U14" s="37">
        <f t="shared" si="13"/>
        <v>17946</v>
      </c>
      <c r="V14" s="37">
        <f t="shared" si="13"/>
        <v>17016</v>
      </c>
      <c r="W14" s="37">
        <f t="shared" si="14"/>
        <v>34962</v>
      </c>
      <c r="X14" s="37">
        <v>3877</v>
      </c>
      <c r="Y14" s="37">
        <v>3680</v>
      </c>
      <c r="Z14" s="38">
        <f t="shared" si="6"/>
        <v>7557</v>
      </c>
      <c r="AA14" s="37">
        <v>4235</v>
      </c>
      <c r="AB14" s="37">
        <v>3895</v>
      </c>
      <c r="AC14" s="38">
        <f t="shared" si="7"/>
        <v>8130</v>
      </c>
      <c r="AD14" s="37">
        <v>4664</v>
      </c>
      <c r="AE14" s="37">
        <v>4174</v>
      </c>
      <c r="AF14" s="38">
        <f t="shared" si="8"/>
        <v>8838</v>
      </c>
      <c r="AG14" s="37">
        <f t="shared" si="15"/>
        <v>12776</v>
      </c>
      <c r="AH14" s="37">
        <f t="shared" si="15"/>
        <v>11749</v>
      </c>
      <c r="AI14" s="37">
        <f t="shared" si="16"/>
        <v>24525</v>
      </c>
      <c r="AJ14" s="37">
        <f t="shared" si="17"/>
        <v>30722</v>
      </c>
      <c r="AK14" s="37">
        <f t="shared" si="17"/>
        <v>28765</v>
      </c>
      <c r="AL14" s="37">
        <f t="shared" si="18"/>
        <v>59487</v>
      </c>
      <c r="AM14" s="37">
        <v>3805</v>
      </c>
      <c r="AN14" s="37">
        <v>3790</v>
      </c>
      <c r="AO14" s="38">
        <f t="shared" si="9"/>
        <v>7595</v>
      </c>
      <c r="AP14" s="37">
        <v>3467</v>
      </c>
      <c r="AQ14" s="37">
        <v>3285</v>
      </c>
      <c r="AR14" s="38">
        <f t="shared" si="10"/>
        <v>6752</v>
      </c>
      <c r="AS14" s="37">
        <f t="shared" si="19"/>
        <v>7272</v>
      </c>
      <c r="AT14" s="37">
        <f t="shared" si="19"/>
        <v>7075</v>
      </c>
      <c r="AU14" s="37">
        <f t="shared" si="20"/>
        <v>14347</v>
      </c>
      <c r="AV14" s="37">
        <f t="shared" si="21"/>
        <v>37994</v>
      </c>
      <c r="AW14" s="37">
        <f t="shared" si="21"/>
        <v>35840</v>
      </c>
      <c r="AX14" s="37">
        <f t="shared" si="22"/>
        <v>73834</v>
      </c>
      <c r="AY14" s="37">
        <v>3323</v>
      </c>
      <c r="AZ14" s="37">
        <v>2870</v>
      </c>
      <c r="BA14" s="38">
        <f t="shared" si="26"/>
        <v>6193</v>
      </c>
      <c r="BB14" s="37">
        <v>2806</v>
      </c>
      <c r="BC14" s="37">
        <v>2545</v>
      </c>
      <c r="BD14" s="38">
        <f t="shared" si="11"/>
        <v>5351</v>
      </c>
      <c r="BE14" s="37">
        <f t="shared" si="27"/>
        <v>6129</v>
      </c>
      <c r="BF14" s="37">
        <f t="shared" si="27"/>
        <v>5415</v>
      </c>
      <c r="BG14" s="37">
        <f t="shared" si="28"/>
        <v>11544</v>
      </c>
      <c r="BH14" s="37">
        <f t="shared" si="12"/>
        <v>44123</v>
      </c>
      <c r="BI14" s="37">
        <f t="shared" si="12"/>
        <v>41255</v>
      </c>
      <c r="BJ14" s="37">
        <f t="shared" si="23"/>
        <v>85378</v>
      </c>
      <c r="BK14" s="37">
        <f t="shared" si="24"/>
        <v>44123</v>
      </c>
      <c r="BL14" s="37">
        <f t="shared" si="24"/>
        <v>41255</v>
      </c>
      <c r="BM14" s="37">
        <f t="shared" si="25"/>
        <v>85378</v>
      </c>
    </row>
    <row r="15" spans="1:65" s="58" customFormat="1" ht="18.75" customHeight="1" x14ac:dyDescent="0.25">
      <c r="A15" s="35">
        <v>10</v>
      </c>
      <c r="B15" s="36" t="s">
        <v>24</v>
      </c>
      <c r="C15" s="37">
        <v>3867</v>
      </c>
      <c r="D15" s="37">
        <v>3250</v>
      </c>
      <c r="E15" s="37">
        <f t="shared" si="0"/>
        <v>7117</v>
      </c>
      <c r="F15" s="37">
        <v>15048</v>
      </c>
      <c r="G15" s="37">
        <v>13418</v>
      </c>
      <c r="H15" s="37">
        <f t="shared" si="1"/>
        <v>28466</v>
      </c>
      <c r="I15" s="37">
        <v>14393</v>
      </c>
      <c r="J15" s="37">
        <v>12539</v>
      </c>
      <c r="K15" s="37">
        <f t="shared" si="2"/>
        <v>26932</v>
      </c>
      <c r="L15" s="37">
        <v>13636</v>
      </c>
      <c r="M15" s="37">
        <v>11778</v>
      </c>
      <c r="N15" s="37">
        <f t="shared" si="3"/>
        <v>25414</v>
      </c>
      <c r="O15" s="37">
        <v>13081</v>
      </c>
      <c r="P15" s="37">
        <v>10933</v>
      </c>
      <c r="Q15" s="37">
        <f t="shared" si="4"/>
        <v>24014</v>
      </c>
      <c r="R15" s="36">
        <v>13782</v>
      </c>
      <c r="S15" s="37">
        <v>11229</v>
      </c>
      <c r="T15" s="37">
        <f t="shared" si="5"/>
        <v>25011</v>
      </c>
      <c r="U15" s="37">
        <f t="shared" si="13"/>
        <v>69940</v>
      </c>
      <c r="V15" s="37">
        <f t="shared" si="13"/>
        <v>59897</v>
      </c>
      <c r="W15" s="37">
        <f t="shared" si="14"/>
        <v>129837</v>
      </c>
      <c r="X15" s="37">
        <v>12052</v>
      </c>
      <c r="Y15" s="37">
        <v>11947</v>
      </c>
      <c r="Z15" s="39">
        <f t="shared" si="6"/>
        <v>23999</v>
      </c>
      <c r="AA15" s="37">
        <v>8354</v>
      </c>
      <c r="AB15" s="37">
        <v>6206</v>
      </c>
      <c r="AC15" s="39">
        <f t="shared" si="7"/>
        <v>14560</v>
      </c>
      <c r="AD15" s="37">
        <v>8955</v>
      </c>
      <c r="AE15" s="37">
        <v>5440</v>
      </c>
      <c r="AF15" s="39">
        <f t="shared" si="8"/>
        <v>14395</v>
      </c>
      <c r="AG15" s="37">
        <f t="shared" si="15"/>
        <v>29361</v>
      </c>
      <c r="AH15" s="37">
        <f t="shared" si="15"/>
        <v>23593</v>
      </c>
      <c r="AI15" s="37">
        <f t="shared" si="16"/>
        <v>52954</v>
      </c>
      <c r="AJ15" s="37">
        <f t="shared" si="17"/>
        <v>99301</v>
      </c>
      <c r="AK15" s="37">
        <f t="shared" si="17"/>
        <v>83490</v>
      </c>
      <c r="AL15" s="37">
        <f t="shared" si="18"/>
        <v>182791</v>
      </c>
      <c r="AM15" s="37">
        <v>5947</v>
      </c>
      <c r="AN15" s="37">
        <v>3999</v>
      </c>
      <c r="AO15" s="39">
        <f t="shared" si="9"/>
        <v>9946</v>
      </c>
      <c r="AP15" s="37">
        <v>4377</v>
      </c>
      <c r="AQ15" s="37">
        <v>2592</v>
      </c>
      <c r="AR15" s="39">
        <f t="shared" si="10"/>
        <v>6969</v>
      </c>
      <c r="AS15" s="37">
        <f t="shared" si="19"/>
        <v>10324</v>
      </c>
      <c r="AT15" s="37">
        <f t="shared" si="19"/>
        <v>6591</v>
      </c>
      <c r="AU15" s="37">
        <f t="shared" si="20"/>
        <v>16915</v>
      </c>
      <c r="AV15" s="37">
        <f t="shared" si="21"/>
        <v>109625</v>
      </c>
      <c r="AW15" s="37">
        <f t="shared" si="21"/>
        <v>90081</v>
      </c>
      <c r="AX15" s="37">
        <f t="shared" si="22"/>
        <v>199706</v>
      </c>
      <c r="AY15" s="37">
        <v>3390</v>
      </c>
      <c r="AZ15" s="37">
        <v>2101</v>
      </c>
      <c r="BA15" s="39">
        <f t="shared" si="26"/>
        <v>5491</v>
      </c>
      <c r="BB15" s="37">
        <v>3170</v>
      </c>
      <c r="BC15" s="37">
        <v>2051</v>
      </c>
      <c r="BD15" s="38">
        <f t="shared" si="11"/>
        <v>5221</v>
      </c>
      <c r="BE15" s="37">
        <f t="shared" si="27"/>
        <v>6560</v>
      </c>
      <c r="BF15" s="37">
        <f t="shared" si="27"/>
        <v>4152</v>
      </c>
      <c r="BG15" s="37">
        <f t="shared" si="28"/>
        <v>10712</v>
      </c>
      <c r="BH15" s="37">
        <f t="shared" si="12"/>
        <v>116185</v>
      </c>
      <c r="BI15" s="37">
        <f t="shared" si="12"/>
        <v>94233</v>
      </c>
      <c r="BJ15" s="37">
        <f t="shared" si="23"/>
        <v>210418</v>
      </c>
      <c r="BK15" s="37">
        <f t="shared" si="24"/>
        <v>120052</v>
      </c>
      <c r="BL15" s="37">
        <f t="shared" si="24"/>
        <v>97483</v>
      </c>
      <c r="BM15" s="37">
        <f t="shared" si="25"/>
        <v>217535</v>
      </c>
    </row>
    <row r="16" spans="1:65" s="58" customFormat="1" ht="18.75" customHeight="1" x14ac:dyDescent="0.25">
      <c r="A16" s="35">
        <v>11</v>
      </c>
      <c r="B16" s="36" t="s">
        <v>53</v>
      </c>
      <c r="C16" s="37">
        <v>14450</v>
      </c>
      <c r="D16" s="41">
        <v>10913</v>
      </c>
      <c r="E16" s="37">
        <f t="shared" si="0"/>
        <v>25363</v>
      </c>
      <c r="F16" s="37">
        <v>200660</v>
      </c>
      <c r="G16" s="41">
        <v>190882</v>
      </c>
      <c r="H16" s="37">
        <f t="shared" si="1"/>
        <v>391542</v>
      </c>
      <c r="I16" s="37">
        <v>157044</v>
      </c>
      <c r="J16" s="41">
        <v>151767</v>
      </c>
      <c r="K16" s="37">
        <f t="shared" si="2"/>
        <v>308811</v>
      </c>
      <c r="L16" s="37">
        <v>147553</v>
      </c>
      <c r="M16" s="41">
        <v>141478</v>
      </c>
      <c r="N16" s="37">
        <f t="shared" si="3"/>
        <v>289031</v>
      </c>
      <c r="O16" s="37">
        <v>138693</v>
      </c>
      <c r="P16" s="41">
        <v>131740</v>
      </c>
      <c r="Q16" s="37">
        <f t="shared" si="4"/>
        <v>270433</v>
      </c>
      <c r="R16" s="37">
        <v>132515</v>
      </c>
      <c r="S16" s="41">
        <v>125203</v>
      </c>
      <c r="T16" s="37">
        <f t="shared" si="5"/>
        <v>257718</v>
      </c>
      <c r="U16" s="37">
        <f t="shared" ref="U16" si="29">F16+I16+L16+O16+R16</f>
        <v>776465</v>
      </c>
      <c r="V16" s="37">
        <f t="shared" ref="V16" si="30">G16+J16+M16+P16+S16</f>
        <v>741070</v>
      </c>
      <c r="W16" s="37">
        <f t="shared" si="14"/>
        <v>1517535</v>
      </c>
      <c r="X16" s="37">
        <v>89981</v>
      </c>
      <c r="Y16" s="41">
        <v>87104</v>
      </c>
      <c r="Z16" s="39">
        <f t="shared" si="6"/>
        <v>177085</v>
      </c>
      <c r="AA16" s="37">
        <v>82481</v>
      </c>
      <c r="AB16" s="41">
        <v>79384</v>
      </c>
      <c r="AC16" s="39">
        <f t="shared" si="7"/>
        <v>161865</v>
      </c>
      <c r="AD16" s="37">
        <v>71399</v>
      </c>
      <c r="AE16" s="41">
        <v>67659</v>
      </c>
      <c r="AF16" s="39">
        <f t="shared" si="8"/>
        <v>139058</v>
      </c>
      <c r="AG16" s="37">
        <f t="shared" ref="AG16" si="31">X16+AA16+AD16</f>
        <v>243861</v>
      </c>
      <c r="AH16" s="37">
        <f t="shared" ref="AH16" si="32">Y16+AB16+AE16</f>
        <v>234147</v>
      </c>
      <c r="AI16" s="37">
        <f t="shared" ref="AI16" si="33">AG16+AH16</f>
        <v>478008</v>
      </c>
      <c r="AJ16" s="37">
        <f t="shared" ref="AJ16" si="34">U16+AG16</f>
        <v>1020326</v>
      </c>
      <c r="AK16" s="37">
        <f t="shared" ref="AK16" si="35">V16+AH16</f>
        <v>975217</v>
      </c>
      <c r="AL16" s="37">
        <f t="shared" ref="AL16" si="36">AJ16+AK16</f>
        <v>1995543</v>
      </c>
      <c r="AM16" s="37">
        <v>48354</v>
      </c>
      <c r="AN16" s="41">
        <v>43755</v>
      </c>
      <c r="AO16" s="39">
        <f t="shared" si="9"/>
        <v>92109</v>
      </c>
      <c r="AP16" s="37">
        <v>34806</v>
      </c>
      <c r="AQ16" s="41">
        <v>31571</v>
      </c>
      <c r="AR16" s="39">
        <f t="shared" si="10"/>
        <v>66377</v>
      </c>
      <c r="AS16" s="37">
        <f t="shared" ref="AS16" si="37">AM16+AP16</f>
        <v>83160</v>
      </c>
      <c r="AT16" s="37">
        <f t="shared" ref="AT16" si="38">AN16+AQ16</f>
        <v>75326</v>
      </c>
      <c r="AU16" s="37">
        <f t="shared" ref="AU16" si="39">AS16+AT16</f>
        <v>158486</v>
      </c>
      <c r="AV16" s="37">
        <f t="shared" ref="AV16" si="40">U16+AG16+AS16</f>
        <v>1103486</v>
      </c>
      <c r="AW16" s="37">
        <f t="shared" ref="AW16" si="41">V16+AH16+AT16</f>
        <v>1050543</v>
      </c>
      <c r="AX16" s="37">
        <f t="shared" ref="AX16" si="42">AV16+AW16</f>
        <v>2154029</v>
      </c>
      <c r="AY16" s="37">
        <v>10943</v>
      </c>
      <c r="AZ16" s="41">
        <v>9591</v>
      </c>
      <c r="BA16" s="39">
        <f t="shared" si="26"/>
        <v>20534</v>
      </c>
      <c r="BB16" s="37">
        <v>8975</v>
      </c>
      <c r="BC16" s="41">
        <v>7058</v>
      </c>
      <c r="BD16" s="38">
        <f t="shared" si="11"/>
        <v>16033</v>
      </c>
      <c r="BE16" s="37">
        <f t="shared" si="27"/>
        <v>19918</v>
      </c>
      <c r="BF16" s="37">
        <f t="shared" si="27"/>
        <v>16649</v>
      </c>
      <c r="BG16" s="37">
        <f t="shared" si="28"/>
        <v>36567</v>
      </c>
      <c r="BH16" s="37">
        <f t="shared" si="12"/>
        <v>1123404</v>
      </c>
      <c r="BI16" s="37">
        <f t="shared" si="12"/>
        <v>1067192</v>
      </c>
      <c r="BJ16" s="37">
        <f t="shared" si="23"/>
        <v>2190596</v>
      </c>
      <c r="BK16" s="37">
        <f t="shared" si="24"/>
        <v>1137854</v>
      </c>
      <c r="BL16" s="37">
        <f t="shared" si="24"/>
        <v>1078105</v>
      </c>
      <c r="BM16" s="37">
        <f t="shared" si="25"/>
        <v>2215959</v>
      </c>
    </row>
    <row r="17" spans="1:65" s="58" customFormat="1" ht="18.75" customHeight="1" x14ac:dyDescent="0.25">
      <c r="A17" s="35">
        <v>12</v>
      </c>
      <c r="B17" s="36" t="s">
        <v>25</v>
      </c>
      <c r="C17" s="37">
        <v>0</v>
      </c>
      <c r="D17" s="37">
        <v>0</v>
      </c>
      <c r="E17" s="37">
        <f t="shared" si="0"/>
        <v>0</v>
      </c>
      <c r="F17" s="37">
        <v>47510</v>
      </c>
      <c r="G17" s="37">
        <v>44715</v>
      </c>
      <c r="H17" s="37">
        <f t="shared" si="1"/>
        <v>92225</v>
      </c>
      <c r="I17" s="37">
        <v>43721</v>
      </c>
      <c r="J17" s="37">
        <v>41152</v>
      </c>
      <c r="K17" s="37">
        <f t="shared" si="2"/>
        <v>84873</v>
      </c>
      <c r="L17" s="37">
        <v>44692</v>
      </c>
      <c r="M17" s="37">
        <v>42084</v>
      </c>
      <c r="N17" s="37">
        <f t="shared" si="3"/>
        <v>86776</v>
      </c>
      <c r="O17" s="37">
        <v>45574</v>
      </c>
      <c r="P17" s="37">
        <v>42697</v>
      </c>
      <c r="Q17" s="37">
        <f t="shared" si="4"/>
        <v>88271</v>
      </c>
      <c r="R17" s="37">
        <v>44517</v>
      </c>
      <c r="S17" s="37">
        <v>41543</v>
      </c>
      <c r="T17" s="37">
        <f t="shared" si="5"/>
        <v>86060</v>
      </c>
      <c r="U17" s="37">
        <f t="shared" si="13"/>
        <v>226014</v>
      </c>
      <c r="V17" s="37">
        <f t="shared" si="13"/>
        <v>212191</v>
      </c>
      <c r="W17" s="37">
        <f t="shared" si="14"/>
        <v>438205</v>
      </c>
      <c r="X17" s="37">
        <v>42696</v>
      </c>
      <c r="Y17" s="37">
        <v>39667</v>
      </c>
      <c r="Z17" s="38">
        <f t="shared" si="6"/>
        <v>82363</v>
      </c>
      <c r="AA17" s="37">
        <v>38322</v>
      </c>
      <c r="AB17" s="37">
        <v>35284</v>
      </c>
      <c r="AC17" s="38">
        <f>AA17+AB17</f>
        <v>73606</v>
      </c>
      <c r="AD17" s="37">
        <v>38281</v>
      </c>
      <c r="AE17" s="37">
        <v>33211</v>
      </c>
      <c r="AF17" s="38">
        <f t="shared" si="8"/>
        <v>71492</v>
      </c>
      <c r="AG17" s="37">
        <f t="shared" si="15"/>
        <v>119299</v>
      </c>
      <c r="AH17" s="37">
        <f t="shared" si="15"/>
        <v>108162</v>
      </c>
      <c r="AI17" s="37">
        <f t="shared" si="16"/>
        <v>227461</v>
      </c>
      <c r="AJ17" s="37">
        <f t="shared" si="17"/>
        <v>345313</v>
      </c>
      <c r="AK17" s="37">
        <f t="shared" si="17"/>
        <v>320353</v>
      </c>
      <c r="AL17" s="37">
        <f t="shared" si="18"/>
        <v>665666</v>
      </c>
      <c r="AM17" s="37">
        <v>32640</v>
      </c>
      <c r="AN17" s="37">
        <v>28079</v>
      </c>
      <c r="AO17" s="38">
        <f t="shared" si="9"/>
        <v>60719</v>
      </c>
      <c r="AP17" s="37">
        <v>27979</v>
      </c>
      <c r="AQ17" s="37">
        <v>25671</v>
      </c>
      <c r="AR17" s="38">
        <f t="shared" si="10"/>
        <v>53650</v>
      </c>
      <c r="AS17" s="37">
        <f t="shared" si="19"/>
        <v>60619</v>
      </c>
      <c r="AT17" s="37">
        <f t="shared" si="19"/>
        <v>53750</v>
      </c>
      <c r="AU17" s="37">
        <f t="shared" si="20"/>
        <v>114369</v>
      </c>
      <c r="AV17" s="37">
        <f t="shared" si="21"/>
        <v>405932</v>
      </c>
      <c r="AW17" s="37">
        <f t="shared" si="21"/>
        <v>374103</v>
      </c>
      <c r="AX17" s="37">
        <f t="shared" si="22"/>
        <v>780035</v>
      </c>
      <c r="AY17" s="37">
        <v>18412</v>
      </c>
      <c r="AZ17" s="37">
        <v>14197</v>
      </c>
      <c r="BA17" s="38">
        <f t="shared" si="26"/>
        <v>32609</v>
      </c>
      <c r="BB17" s="37">
        <v>11957</v>
      </c>
      <c r="BC17" s="37">
        <v>10381</v>
      </c>
      <c r="BD17" s="38">
        <f t="shared" si="11"/>
        <v>22338</v>
      </c>
      <c r="BE17" s="37">
        <f t="shared" si="27"/>
        <v>30369</v>
      </c>
      <c r="BF17" s="37">
        <f t="shared" si="27"/>
        <v>24578</v>
      </c>
      <c r="BG17" s="37">
        <f t="shared" si="28"/>
        <v>54947</v>
      </c>
      <c r="BH17" s="37">
        <f t="shared" si="12"/>
        <v>436301</v>
      </c>
      <c r="BI17" s="37">
        <f t="shared" si="12"/>
        <v>398681</v>
      </c>
      <c r="BJ17" s="37">
        <f t="shared" si="23"/>
        <v>834982</v>
      </c>
      <c r="BK17" s="37">
        <f t="shared" si="24"/>
        <v>436301</v>
      </c>
      <c r="BL17" s="37">
        <f t="shared" si="24"/>
        <v>398681</v>
      </c>
      <c r="BM17" s="37">
        <f t="shared" si="25"/>
        <v>834982</v>
      </c>
    </row>
    <row r="18" spans="1:65" s="58" customFormat="1" ht="18.75" customHeight="1" x14ac:dyDescent="0.25">
      <c r="A18" s="35">
        <v>13</v>
      </c>
      <c r="B18" s="36" t="s">
        <v>26</v>
      </c>
      <c r="C18" s="37">
        <v>0</v>
      </c>
      <c r="D18" s="37">
        <v>0</v>
      </c>
      <c r="E18" s="37">
        <f t="shared" si="0"/>
        <v>0</v>
      </c>
      <c r="F18" s="37">
        <v>4182</v>
      </c>
      <c r="G18" s="37">
        <v>3744</v>
      </c>
      <c r="H18" s="37">
        <f t="shared" si="1"/>
        <v>7926</v>
      </c>
      <c r="I18" s="37">
        <v>4253</v>
      </c>
      <c r="J18" s="37">
        <v>3838</v>
      </c>
      <c r="K18" s="37">
        <f t="shared" si="2"/>
        <v>8091</v>
      </c>
      <c r="L18" s="37">
        <v>4586</v>
      </c>
      <c r="M18" s="37">
        <v>4224</v>
      </c>
      <c r="N18" s="37">
        <f t="shared" si="3"/>
        <v>8810</v>
      </c>
      <c r="O18" s="37">
        <v>4530</v>
      </c>
      <c r="P18" s="37">
        <v>4189</v>
      </c>
      <c r="Q18" s="37">
        <f t="shared" si="4"/>
        <v>8719</v>
      </c>
      <c r="R18" s="37">
        <v>4857</v>
      </c>
      <c r="S18" s="37">
        <v>4452</v>
      </c>
      <c r="T18" s="37">
        <f t="shared" si="5"/>
        <v>9309</v>
      </c>
      <c r="U18" s="37">
        <f t="shared" si="13"/>
        <v>22408</v>
      </c>
      <c r="V18" s="37">
        <f t="shared" si="13"/>
        <v>20447</v>
      </c>
      <c r="W18" s="37">
        <f t="shared" si="14"/>
        <v>42855</v>
      </c>
      <c r="X18" s="37">
        <v>4774</v>
      </c>
      <c r="Y18" s="37">
        <v>4283</v>
      </c>
      <c r="Z18" s="38">
        <f t="shared" si="6"/>
        <v>9057</v>
      </c>
      <c r="AA18" s="37">
        <v>4529</v>
      </c>
      <c r="AB18" s="37">
        <v>4113</v>
      </c>
      <c r="AC18" s="38">
        <f t="shared" si="7"/>
        <v>8642</v>
      </c>
      <c r="AD18" s="37">
        <v>4032</v>
      </c>
      <c r="AE18" s="37">
        <v>3985</v>
      </c>
      <c r="AF18" s="38">
        <f t="shared" si="8"/>
        <v>8017</v>
      </c>
      <c r="AG18" s="37">
        <f t="shared" si="15"/>
        <v>13335</v>
      </c>
      <c r="AH18" s="37">
        <f t="shared" si="15"/>
        <v>12381</v>
      </c>
      <c r="AI18" s="37">
        <f t="shared" si="16"/>
        <v>25716</v>
      </c>
      <c r="AJ18" s="37">
        <f t="shared" si="17"/>
        <v>35743</v>
      </c>
      <c r="AK18" s="37">
        <f t="shared" si="17"/>
        <v>32828</v>
      </c>
      <c r="AL18" s="37">
        <f t="shared" si="18"/>
        <v>68571</v>
      </c>
      <c r="AM18" s="37">
        <v>3447</v>
      </c>
      <c r="AN18" s="37">
        <v>3435</v>
      </c>
      <c r="AO18" s="38">
        <f t="shared" si="9"/>
        <v>6882</v>
      </c>
      <c r="AP18" s="37">
        <v>2467</v>
      </c>
      <c r="AQ18" s="37">
        <v>2562</v>
      </c>
      <c r="AR18" s="38">
        <f t="shared" si="10"/>
        <v>5029</v>
      </c>
      <c r="AS18" s="37">
        <f t="shared" si="19"/>
        <v>5914</v>
      </c>
      <c r="AT18" s="37">
        <f t="shared" si="19"/>
        <v>5997</v>
      </c>
      <c r="AU18" s="37">
        <f t="shared" si="20"/>
        <v>11911</v>
      </c>
      <c r="AV18" s="37">
        <f t="shared" si="21"/>
        <v>41657</v>
      </c>
      <c r="AW18" s="37">
        <f t="shared" si="21"/>
        <v>38825</v>
      </c>
      <c r="AX18" s="37">
        <f t="shared" si="22"/>
        <v>80482</v>
      </c>
      <c r="AY18" s="37">
        <v>790</v>
      </c>
      <c r="AZ18" s="37">
        <v>783</v>
      </c>
      <c r="BA18" s="38">
        <f t="shared" si="26"/>
        <v>1573</v>
      </c>
      <c r="BB18" s="37">
        <v>692</v>
      </c>
      <c r="BC18" s="37">
        <v>775</v>
      </c>
      <c r="BD18" s="38">
        <f t="shared" si="11"/>
        <v>1467</v>
      </c>
      <c r="BE18" s="37">
        <f t="shared" si="27"/>
        <v>1482</v>
      </c>
      <c r="BF18" s="37">
        <f t="shared" si="27"/>
        <v>1558</v>
      </c>
      <c r="BG18" s="37">
        <f t="shared" si="28"/>
        <v>3040</v>
      </c>
      <c r="BH18" s="37">
        <f t="shared" si="12"/>
        <v>43139</v>
      </c>
      <c r="BI18" s="37">
        <f t="shared" si="12"/>
        <v>40383</v>
      </c>
      <c r="BJ18" s="37">
        <f t="shared" si="23"/>
        <v>83522</v>
      </c>
      <c r="BK18" s="37">
        <f t="shared" si="24"/>
        <v>43139</v>
      </c>
      <c r="BL18" s="37">
        <f t="shared" si="24"/>
        <v>40383</v>
      </c>
      <c r="BM18" s="37">
        <f t="shared" si="25"/>
        <v>83522</v>
      </c>
    </row>
    <row r="19" spans="1:65" s="58" customFormat="1" ht="18.75" customHeight="1" x14ac:dyDescent="0.25">
      <c r="A19" s="35">
        <v>14</v>
      </c>
      <c r="B19" s="36" t="s">
        <v>27</v>
      </c>
      <c r="C19" s="37">
        <v>0</v>
      </c>
      <c r="D19" s="37">
        <v>0</v>
      </c>
      <c r="E19" s="37">
        <f t="shared" si="0"/>
        <v>0</v>
      </c>
      <c r="F19" s="37">
        <v>350179</v>
      </c>
      <c r="G19" s="37">
        <v>315834</v>
      </c>
      <c r="H19" s="37">
        <f t="shared" si="1"/>
        <v>666013</v>
      </c>
      <c r="I19" s="37">
        <v>310379</v>
      </c>
      <c r="J19" s="37">
        <v>297494</v>
      </c>
      <c r="K19" s="37">
        <f t="shared" si="2"/>
        <v>607873</v>
      </c>
      <c r="L19" s="37">
        <v>277519</v>
      </c>
      <c r="M19" s="37">
        <v>278446</v>
      </c>
      <c r="N19" s="37">
        <f t="shared" si="3"/>
        <v>555965</v>
      </c>
      <c r="O19" s="37">
        <v>253889</v>
      </c>
      <c r="P19" s="37">
        <v>256114</v>
      </c>
      <c r="Q19" s="37">
        <f t="shared" si="4"/>
        <v>510003</v>
      </c>
      <c r="R19" s="37">
        <v>222707</v>
      </c>
      <c r="S19" s="37">
        <v>232218</v>
      </c>
      <c r="T19" s="37">
        <f t="shared" si="5"/>
        <v>454925</v>
      </c>
      <c r="U19" s="37">
        <f t="shared" si="13"/>
        <v>1414673</v>
      </c>
      <c r="V19" s="37">
        <f t="shared" si="13"/>
        <v>1380106</v>
      </c>
      <c r="W19" s="37">
        <f t="shared" si="14"/>
        <v>2794779</v>
      </c>
      <c r="X19" s="37">
        <v>177530</v>
      </c>
      <c r="Y19" s="37">
        <v>188932</v>
      </c>
      <c r="Z19" s="38">
        <f t="shared" si="6"/>
        <v>366462</v>
      </c>
      <c r="AA19" s="37">
        <v>159823</v>
      </c>
      <c r="AB19" s="37">
        <v>165107</v>
      </c>
      <c r="AC19" s="38">
        <f t="shared" si="7"/>
        <v>324930</v>
      </c>
      <c r="AD19" s="37">
        <v>130109</v>
      </c>
      <c r="AE19" s="37">
        <v>125099</v>
      </c>
      <c r="AF19" s="38">
        <f t="shared" si="8"/>
        <v>255208</v>
      </c>
      <c r="AG19" s="37">
        <f t="shared" si="15"/>
        <v>467462</v>
      </c>
      <c r="AH19" s="37">
        <f t="shared" si="15"/>
        <v>479138</v>
      </c>
      <c r="AI19" s="37">
        <f t="shared" si="16"/>
        <v>946600</v>
      </c>
      <c r="AJ19" s="37">
        <f t="shared" si="17"/>
        <v>1882135</v>
      </c>
      <c r="AK19" s="37">
        <f t="shared" si="17"/>
        <v>1859244</v>
      </c>
      <c r="AL19" s="37">
        <f t="shared" si="18"/>
        <v>3741379</v>
      </c>
      <c r="AM19" s="37">
        <v>101772</v>
      </c>
      <c r="AN19" s="37">
        <v>62472</v>
      </c>
      <c r="AO19" s="38">
        <f t="shared" si="9"/>
        <v>164244</v>
      </c>
      <c r="AP19" s="37">
        <v>83729</v>
      </c>
      <c r="AQ19" s="37">
        <v>46917</v>
      </c>
      <c r="AR19" s="38">
        <f t="shared" si="10"/>
        <v>130646</v>
      </c>
      <c r="AS19" s="37">
        <f t="shared" si="19"/>
        <v>185501</v>
      </c>
      <c r="AT19" s="37">
        <f t="shared" si="19"/>
        <v>109389</v>
      </c>
      <c r="AU19" s="37">
        <f t="shared" si="20"/>
        <v>294890</v>
      </c>
      <c r="AV19" s="37">
        <f t="shared" si="21"/>
        <v>2067636</v>
      </c>
      <c r="AW19" s="37">
        <f t="shared" si="21"/>
        <v>1968633</v>
      </c>
      <c r="AX19" s="37">
        <f t="shared" si="22"/>
        <v>4036269</v>
      </c>
      <c r="AY19" s="37">
        <v>50425</v>
      </c>
      <c r="AZ19" s="37">
        <v>32648</v>
      </c>
      <c r="BA19" s="38">
        <f t="shared" si="26"/>
        <v>83073</v>
      </c>
      <c r="BB19" s="37">
        <v>47195</v>
      </c>
      <c r="BC19" s="37">
        <v>30681</v>
      </c>
      <c r="BD19" s="38">
        <f t="shared" si="11"/>
        <v>77876</v>
      </c>
      <c r="BE19" s="37">
        <f t="shared" si="27"/>
        <v>97620</v>
      </c>
      <c r="BF19" s="37">
        <f t="shared" si="27"/>
        <v>63329</v>
      </c>
      <c r="BG19" s="37">
        <f t="shared" si="28"/>
        <v>160949</v>
      </c>
      <c r="BH19" s="37">
        <f t="shared" si="12"/>
        <v>2165256</v>
      </c>
      <c r="BI19" s="37">
        <f t="shared" si="12"/>
        <v>2031962</v>
      </c>
      <c r="BJ19" s="37">
        <f t="shared" si="23"/>
        <v>4197218</v>
      </c>
      <c r="BK19" s="37">
        <f t="shared" si="24"/>
        <v>2165256</v>
      </c>
      <c r="BL19" s="37">
        <f t="shared" si="24"/>
        <v>2031962</v>
      </c>
      <c r="BM19" s="37">
        <f t="shared" si="25"/>
        <v>4197218</v>
      </c>
    </row>
    <row r="20" spans="1:65" s="58" customFormat="1" ht="18.75" customHeight="1" x14ac:dyDescent="0.25">
      <c r="A20" s="35">
        <v>15</v>
      </c>
      <c r="B20" s="36" t="s">
        <v>28</v>
      </c>
      <c r="C20" s="36">
        <v>138441</v>
      </c>
      <c r="D20" s="36">
        <v>130971</v>
      </c>
      <c r="E20" s="37">
        <f t="shared" si="0"/>
        <v>269412</v>
      </c>
      <c r="F20" s="36">
        <v>151375</v>
      </c>
      <c r="G20" s="36">
        <v>138740</v>
      </c>
      <c r="H20" s="37">
        <f t="shared" si="1"/>
        <v>290115</v>
      </c>
      <c r="I20" s="36">
        <v>153292</v>
      </c>
      <c r="J20" s="36">
        <v>140449</v>
      </c>
      <c r="K20" s="37">
        <f t="shared" si="2"/>
        <v>293741</v>
      </c>
      <c r="L20" s="36">
        <v>142339</v>
      </c>
      <c r="M20" s="36">
        <v>130559</v>
      </c>
      <c r="N20" s="37">
        <f t="shared" si="3"/>
        <v>272898</v>
      </c>
      <c r="O20" s="36">
        <v>133259</v>
      </c>
      <c r="P20" s="36">
        <v>120682</v>
      </c>
      <c r="Q20" s="37">
        <f t="shared" si="4"/>
        <v>253941</v>
      </c>
      <c r="R20" s="36">
        <v>119610</v>
      </c>
      <c r="S20" s="36">
        <v>104730</v>
      </c>
      <c r="T20" s="37">
        <f t="shared" si="5"/>
        <v>224340</v>
      </c>
      <c r="U20" s="37">
        <f t="shared" si="13"/>
        <v>699875</v>
      </c>
      <c r="V20" s="37">
        <f t="shared" si="13"/>
        <v>635160</v>
      </c>
      <c r="W20" s="37">
        <f t="shared" si="14"/>
        <v>1335035</v>
      </c>
      <c r="X20" s="36">
        <v>117475</v>
      </c>
      <c r="Y20" s="36">
        <v>98093</v>
      </c>
      <c r="Z20" s="38">
        <f t="shared" si="6"/>
        <v>215568</v>
      </c>
      <c r="AA20" s="36">
        <v>101882</v>
      </c>
      <c r="AB20" s="36">
        <v>88475</v>
      </c>
      <c r="AC20" s="38">
        <f t="shared" si="7"/>
        <v>190357</v>
      </c>
      <c r="AD20" s="36">
        <v>88286</v>
      </c>
      <c r="AE20" s="36">
        <v>74023</v>
      </c>
      <c r="AF20" s="38">
        <f t="shared" si="8"/>
        <v>162309</v>
      </c>
      <c r="AG20" s="37">
        <f t="shared" si="15"/>
        <v>307643</v>
      </c>
      <c r="AH20" s="37">
        <f t="shared" si="15"/>
        <v>260591</v>
      </c>
      <c r="AI20" s="37">
        <f t="shared" si="16"/>
        <v>568234</v>
      </c>
      <c r="AJ20" s="37">
        <f t="shared" si="17"/>
        <v>1007518</v>
      </c>
      <c r="AK20" s="37">
        <f t="shared" si="17"/>
        <v>895751</v>
      </c>
      <c r="AL20" s="37">
        <f t="shared" si="18"/>
        <v>1903269</v>
      </c>
      <c r="AM20" s="36">
        <v>60353</v>
      </c>
      <c r="AN20" s="36">
        <v>40614</v>
      </c>
      <c r="AO20" s="36">
        <f t="shared" si="9"/>
        <v>100967</v>
      </c>
      <c r="AP20" s="36">
        <v>55053</v>
      </c>
      <c r="AQ20" s="36">
        <v>36873</v>
      </c>
      <c r="AR20" s="36">
        <f t="shared" si="10"/>
        <v>91926</v>
      </c>
      <c r="AS20" s="37">
        <f t="shared" si="19"/>
        <v>115406</v>
      </c>
      <c r="AT20" s="37">
        <f t="shared" si="19"/>
        <v>77487</v>
      </c>
      <c r="AU20" s="37">
        <f t="shared" si="20"/>
        <v>192893</v>
      </c>
      <c r="AV20" s="37">
        <f t="shared" si="21"/>
        <v>1122924</v>
      </c>
      <c r="AW20" s="37">
        <f t="shared" si="21"/>
        <v>973238</v>
      </c>
      <c r="AX20" s="37">
        <f t="shared" si="22"/>
        <v>2096162</v>
      </c>
      <c r="AY20" s="36">
        <v>48175</v>
      </c>
      <c r="AZ20" s="36">
        <v>36762</v>
      </c>
      <c r="BA20" s="38">
        <f t="shared" si="26"/>
        <v>84937</v>
      </c>
      <c r="BB20" s="36">
        <v>46550</v>
      </c>
      <c r="BC20" s="36">
        <v>35523</v>
      </c>
      <c r="BD20" s="38">
        <f t="shared" si="11"/>
        <v>82073</v>
      </c>
      <c r="BE20" s="37">
        <f t="shared" si="27"/>
        <v>94725</v>
      </c>
      <c r="BF20" s="37">
        <f t="shared" si="27"/>
        <v>72285</v>
      </c>
      <c r="BG20" s="37">
        <f t="shared" si="28"/>
        <v>167010</v>
      </c>
      <c r="BH20" s="37">
        <f t="shared" si="12"/>
        <v>1217649</v>
      </c>
      <c r="BI20" s="37">
        <f t="shared" si="12"/>
        <v>1045523</v>
      </c>
      <c r="BJ20" s="37">
        <f t="shared" si="23"/>
        <v>2263172</v>
      </c>
      <c r="BK20" s="37">
        <f t="shared" si="24"/>
        <v>1356090</v>
      </c>
      <c r="BL20" s="37">
        <f t="shared" si="24"/>
        <v>1176494</v>
      </c>
      <c r="BM20" s="37">
        <f t="shared" si="25"/>
        <v>2532584</v>
      </c>
    </row>
    <row r="21" spans="1:65" s="58" customFormat="1" ht="18.75" customHeight="1" x14ac:dyDescent="0.25">
      <c r="A21" s="35">
        <v>16</v>
      </c>
      <c r="B21" s="36" t="s">
        <v>29</v>
      </c>
      <c r="C21" s="37">
        <v>26212</v>
      </c>
      <c r="D21" s="37">
        <v>24952</v>
      </c>
      <c r="E21" s="37">
        <f t="shared" si="0"/>
        <v>51164</v>
      </c>
      <c r="F21" s="37">
        <v>19825</v>
      </c>
      <c r="G21" s="37">
        <v>14318</v>
      </c>
      <c r="H21" s="37">
        <f t="shared" si="1"/>
        <v>34143</v>
      </c>
      <c r="I21" s="37">
        <v>18153</v>
      </c>
      <c r="J21" s="37">
        <v>14369</v>
      </c>
      <c r="K21" s="37">
        <f t="shared" si="2"/>
        <v>32522</v>
      </c>
      <c r="L21" s="37">
        <v>13525</v>
      </c>
      <c r="M21" s="37">
        <v>12551</v>
      </c>
      <c r="N21" s="37">
        <f t="shared" si="3"/>
        <v>26076</v>
      </c>
      <c r="O21" s="37">
        <v>12153</v>
      </c>
      <c r="P21" s="37">
        <v>12141</v>
      </c>
      <c r="Q21" s="37">
        <f t="shared" si="4"/>
        <v>24294</v>
      </c>
      <c r="R21" s="37">
        <v>11122</v>
      </c>
      <c r="S21" s="37">
        <v>8744</v>
      </c>
      <c r="T21" s="37">
        <f t="shared" si="5"/>
        <v>19866</v>
      </c>
      <c r="U21" s="37">
        <f t="shared" si="13"/>
        <v>74778</v>
      </c>
      <c r="V21" s="37">
        <f t="shared" si="13"/>
        <v>62123</v>
      </c>
      <c r="W21" s="37">
        <f t="shared" si="14"/>
        <v>136901</v>
      </c>
      <c r="X21" s="37">
        <v>7423</v>
      </c>
      <c r="Y21" s="37">
        <v>7128</v>
      </c>
      <c r="Z21" s="38">
        <f>X21+Y21</f>
        <v>14551</v>
      </c>
      <c r="AA21" s="37">
        <v>7303</v>
      </c>
      <c r="AB21" s="37">
        <v>6634</v>
      </c>
      <c r="AC21" s="38">
        <f t="shared" si="7"/>
        <v>13937</v>
      </c>
      <c r="AD21" s="37">
        <v>7095</v>
      </c>
      <c r="AE21" s="37">
        <v>6123</v>
      </c>
      <c r="AF21" s="38">
        <f>AD21+AE21</f>
        <v>13218</v>
      </c>
      <c r="AG21" s="37">
        <f t="shared" si="15"/>
        <v>21821</v>
      </c>
      <c r="AH21" s="37">
        <f t="shared" si="15"/>
        <v>19885</v>
      </c>
      <c r="AI21" s="37">
        <f t="shared" si="16"/>
        <v>41706</v>
      </c>
      <c r="AJ21" s="37">
        <f t="shared" si="17"/>
        <v>96599</v>
      </c>
      <c r="AK21" s="37">
        <f t="shared" si="17"/>
        <v>82008</v>
      </c>
      <c r="AL21" s="37">
        <f t="shared" si="18"/>
        <v>178607</v>
      </c>
      <c r="AM21" s="37">
        <v>5912</v>
      </c>
      <c r="AN21" s="37">
        <v>4595</v>
      </c>
      <c r="AO21" s="38">
        <f>AM21+AN21</f>
        <v>10507</v>
      </c>
      <c r="AP21" s="37">
        <v>6403</v>
      </c>
      <c r="AQ21" s="37">
        <v>5557</v>
      </c>
      <c r="AR21" s="38">
        <f>AP21+AQ21</f>
        <v>11960</v>
      </c>
      <c r="AS21" s="37">
        <f t="shared" si="19"/>
        <v>12315</v>
      </c>
      <c r="AT21" s="37">
        <f t="shared" si="19"/>
        <v>10152</v>
      </c>
      <c r="AU21" s="37">
        <f t="shared" si="20"/>
        <v>22467</v>
      </c>
      <c r="AV21" s="37">
        <f t="shared" si="21"/>
        <v>108914</v>
      </c>
      <c r="AW21" s="37">
        <f t="shared" si="21"/>
        <v>92160</v>
      </c>
      <c r="AX21" s="37">
        <f t="shared" si="22"/>
        <v>201074</v>
      </c>
      <c r="AY21" s="37">
        <v>1534</v>
      </c>
      <c r="AZ21" s="37">
        <v>1341</v>
      </c>
      <c r="BA21" s="38">
        <f>AY21+AZ21</f>
        <v>2875</v>
      </c>
      <c r="BB21" s="37">
        <v>1578</v>
      </c>
      <c r="BC21" s="37">
        <v>1342</v>
      </c>
      <c r="BD21" s="38">
        <f>BB21+BC21</f>
        <v>2920</v>
      </c>
      <c r="BE21" s="37">
        <f t="shared" si="27"/>
        <v>3112</v>
      </c>
      <c r="BF21" s="37">
        <f t="shared" si="27"/>
        <v>2683</v>
      </c>
      <c r="BG21" s="37">
        <f t="shared" si="28"/>
        <v>5795</v>
      </c>
      <c r="BH21" s="37">
        <f t="shared" si="12"/>
        <v>112026</v>
      </c>
      <c r="BI21" s="37">
        <f t="shared" si="12"/>
        <v>94843</v>
      </c>
      <c r="BJ21" s="37">
        <f t="shared" si="23"/>
        <v>206869</v>
      </c>
      <c r="BK21" s="37">
        <f t="shared" si="24"/>
        <v>138238</v>
      </c>
      <c r="BL21" s="37">
        <f t="shared" si="24"/>
        <v>119795</v>
      </c>
      <c r="BM21" s="37">
        <f t="shared" si="25"/>
        <v>258033</v>
      </c>
    </row>
    <row r="22" spans="1:65" s="58" customFormat="1" ht="18.75" customHeight="1" x14ac:dyDescent="0.25">
      <c r="A22" s="35">
        <v>17</v>
      </c>
      <c r="B22" s="36" t="s">
        <v>30</v>
      </c>
      <c r="C22" s="37">
        <v>137201</v>
      </c>
      <c r="D22" s="37">
        <v>134878</v>
      </c>
      <c r="E22" s="37">
        <f t="shared" si="0"/>
        <v>272079</v>
      </c>
      <c r="F22" s="37">
        <v>65149</v>
      </c>
      <c r="G22" s="37">
        <v>62677</v>
      </c>
      <c r="H22" s="37">
        <f t="shared" si="1"/>
        <v>127826</v>
      </c>
      <c r="I22" s="37">
        <v>48536</v>
      </c>
      <c r="J22" s="37">
        <v>48401</v>
      </c>
      <c r="K22" s="37">
        <f t="shared" si="2"/>
        <v>96937</v>
      </c>
      <c r="L22" s="37">
        <v>41872</v>
      </c>
      <c r="M22" s="37">
        <v>41115</v>
      </c>
      <c r="N22" s="37">
        <f t="shared" si="3"/>
        <v>82987</v>
      </c>
      <c r="O22" s="37">
        <v>34888</v>
      </c>
      <c r="P22" s="37">
        <v>36011</v>
      </c>
      <c r="Q22" s="37">
        <f t="shared" si="4"/>
        <v>70899</v>
      </c>
      <c r="R22" s="37">
        <v>33049</v>
      </c>
      <c r="S22" s="37">
        <v>35349</v>
      </c>
      <c r="T22" s="37">
        <f t="shared" si="5"/>
        <v>68398</v>
      </c>
      <c r="U22" s="37">
        <f t="shared" si="13"/>
        <v>223494</v>
      </c>
      <c r="V22" s="37">
        <f t="shared" si="13"/>
        <v>223553</v>
      </c>
      <c r="W22" s="37">
        <f t="shared" si="14"/>
        <v>447047</v>
      </c>
      <c r="X22" s="37">
        <v>27032</v>
      </c>
      <c r="Y22" s="37">
        <v>30356</v>
      </c>
      <c r="Z22" s="38">
        <f t="shared" si="6"/>
        <v>57388</v>
      </c>
      <c r="AA22" s="37">
        <v>22923</v>
      </c>
      <c r="AB22" s="37">
        <v>25915</v>
      </c>
      <c r="AC22" s="38">
        <f t="shared" si="7"/>
        <v>48838</v>
      </c>
      <c r="AD22" s="37">
        <v>14510</v>
      </c>
      <c r="AE22" s="37">
        <v>16787</v>
      </c>
      <c r="AF22" s="38">
        <f t="shared" si="8"/>
        <v>31297</v>
      </c>
      <c r="AG22" s="37">
        <f t="shared" si="15"/>
        <v>64465</v>
      </c>
      <c r="AH22" s="37">
        <f t="shared" si="15"/>
        <v>73058</v>
      </c>
      <c r="AI22" s="37">
        <f t="shared" si="16"/>
        <v>137523</v>
      </c>
      <c r="AJ22" s="37">
        <f t="shared" si="17"/>
        <v>287959</v>
      </c>
      <c r="AK22" s="37">
        <f t="shared" si="17"/>
        <v>296611</v>
      </c>
      <c r="AL22" s="37">
        <f t="shared" si="18"/>
        <v>584570</v>
      </c>
      <c r="AM22" s="37">
        <v>12925</v>
      </c>
      <c r="AN22" s="37">
        <v>14123</v>
      </c>
      <c r="AO22" s="38">
        <f t="shared" si="9"/>
        <v>27048</v>
      </c>
      <c r="AP22" s="37">
        <v>10295</v>
      </c>
      <c r="AQ22" s="37">
        <v>11681</v>
      </c>
      <c r="AR22" s="38">
        <f t="shared" si="10"/>
        <v>21976</v>
      </c>
      <c r="AS22" s="37">
        <f t="shared" si="19"/>
        <v>23220</v>
      </c>
      <c r="AT22" s="37">
        <f t="shared" si="19"/>
        <v>25804</v>
      </c>
      <c r="AU22" s="37">
        <f t="shared" si="20"/>
        <v>49024</v>
      </c>
      <c r="AV22" s="37">
        <f t="shared" si="21"/>
        <v>311179</v>
      </c>
      <c r="AW22" s="37">
        <f t="shared" si="21"/>
        <v>322415</v>
      </c>
      <c r="AX22" s="37">
        <f t="shared" si="22"/>
        <v>633594</v>
      </c>
      <c r="AY22" s="37">
        <v>2980</v>
      </c>
      <c r="AZ22" s="37">
        <v>3639</v>
      </c>
      <c r="BA22" s="38">
        <f>AY22+AZ22</f>
        <v>6619</v>
      </c>
      <c r="BB22" s="37">
        <v>2284</v>
      </c>
      <c r="BC22" s="37">
        <v>2865</v>
      </c>
      <c r="BD22" s="38">
        <f>BB22+BC22</f>
        <v>5149</v>
      </c>
      <c r="BE22" s="37">
        <f t="shared" si="27"/>
        <v>5264</v>
      </c>
      <c r="BF22" s="37">
        <f t="shared" si="27"/>
        <v>6504</v>
      </c>
      <c r="BG22" s="37">
        <f t="shared" si="28"/>
        <v>11768</v>
      </c>
      <c r="BH22" s="37">
        <f t="shared" si="12"/>
        <v>316443</v>
      </c>
      <c r="BI22" s="37">
        <f t="shared" si="12"/>
        <v>328919</v>
      </c>
      <c r="BJ22" s="37">
        <f t="shared" si="23"/>
        <v>645362</v>
      </c>
      <c r="BK22" s="37">
        <f t="shared" si="24"/>
        <v>453644</v>
      </c>
      <c r="BL22" s="37">
        <f t="shared" si="24"/>
        <v>463797</v>
      </c>
      <c r="BM22" s="37">
        <f t="shared" si="25"/>
        <v>917441</v>
      </c>
    </row>
    <row r="23" spans="1:65" s="58" customFormat="1" ht="18.75" customHeight="1" x14ac:dyDescent="0.25">
      <c r="A23" s="35">
        <v>18</v>
      </c>
      <c r="B23" s="36" t="s">
        <v>31</v>
      </c>
      <c r="C23" s="41">
        <v>19530</v>
      </c>
      <c r="D23" s="41">
        <v>18579</v>
      </c>
      <c r="E23" s="37">
        <f t="shared" si="0"/>
        <v>38109</v>
      </c>
      <c r="F23" s="41">
        <v>20702</v>
      </c>
      <c r="G23" s="41">
        <v>18776</v>
      </c>
      <c r="H23" s="37">
        <f t="shared" si="1"/>
        <v>39478</v>
      </c>
      <c r="I23" s="41">
        <v>16034</v>
      </c>
      <c r="J23" s="41">
        <v>14707</v>
      </c>
      <c r="K23" s="37">
        <f t="shared" si="2"/>
        <v>30741</v>
      </c>
      <c r="L23" s="41">
        <v>15119</v>
      </c>
      <c r="M23" s="41">
        <v>13880</v>
      </c>
      <c r="N23" s="37">
        <f t="shared" si="3"/>
        <v>28999</v>
      </c>
      <c r="O23" s="41">
        <v>13839</v>
      </c>
      <c r="P23" s="41">
        <v>12941</v>
      </c>
      <c r="Q23" s="37">
        <f t="shared" si="4"/>
        <v>26780</v>
      </c>
      <c r="R23" s="41">
        <v>11914</v>
      </c>
      <c r="S23" s="41">
        <v>10924</v>
      </c>
      <c r="T23" s="37">
        <f t="shared" si="5"/>
        <v>22838</v>
      </c>
      <c r="U23" s="37">
        <f t="shared" si="13"/>
        <v>77608</v>
      </c>
      <c r="V23" s="37">
        <f t="shared" si="13"/>
        <v>71228</v>
      </c>
      <c r="W23" s="37">
        <f t="shared" si="14"/>
        <v>148836</v>
      </c>
      <c r="X23" s="41">
        <v>11668</v>
      </c>
      <c r="Y23" s="41">
        <v>10549</v>
      </c>
      <c r="Z23" s="38">
        <f t="shared" si="6"/>
        <v>22217</v>
      </c>
      <c r="AA23" s="41">
        <v>11200</v>
      </c>
      <c r="AB23" s="41">
        <v>10402</v>
      </c>
      <c r="AC23" s="38">
        <f t="shared" si="7"/>
        <v>21602</v>
      </c>
      <c r="AD23" s="41">
        <v>10473</v>
      </c>
      <c r="AE23" s="41">
        <v>9945</v>
      </c>
      <c r="AF23" s="38">
        <f t="shared" si="8"/>
        <v>20418</v>
      </c>
      <c r="AG23" s="37">
        <f t="shared" si="15"/>
        <v>33341</v>
      </c>
      <c r="AH23" s="37">
        <f t="shared" si="15"/>
        <v>30896</v>
      </c>
      <c r="AI23" s="37">
        <f t="shared" si="16"/>
        <v>64237</v>
      </c>
      <c r="AJ23" s="37">
        <f t="shared" si="17"/>
        <v>110949</v>
      </c>
      <c r="AK23" s="37">
        <f t="shared" si="17"/>
        <v>102124</v>
      </c>
      <c r="AL23" s="37">
        <f t="shared" si="18"/>
        <v>213073</v>
      </c>
      <c r="AM23" s="41">
        <v>8420</v>
      </c>
      <c r="AN23" s="41">
        <v>8617</v>
      </c>
      <c r="AO23" s="38">
        <f t="shared" si="9"/>
        <v>17037</v>
      </c>
      <c r="AP23" s="41">
        <v>6922</v>
      </c>
      <c r="AQ23" s="41">
        <v>7074</v>
      </c>
      <c r="AR23" s="38">
        <f t="shared" si="10"/>
        <v>13996</v>
      </c>
      <c r="AS23" s="37">
        <f t="shared" si="19"/>
        <v>15342</v>
      </c>
      <c r="AT23" s="37">
        <f t="shared" si="19"/>
        <v>15691</v>
      </c>
      <c r="AU23" s="37">
        <f t="shared" si="20"/>
        <v>31033</v>
      </c>
      <c r="AV23" s="37">
        <f t="shared" si="21"/>
        <v>126291</v>
      </c>
      <c r="AW23" s="37">
        <f t="shared" si="21"/>
        <v>117815</v>
      </c>
      <c r="AX23" s="37">
        <f t="shared" si="22"/>
        <v>244106</v>
      </c>
      <c r="AY23" s="41">
        <v>4766</v>
      </c>
      <c r="AZ23" s="41">
        <v>4661</v>
      </c>
      <c r="BA23" s="38">
        <f t="shared" si="26"/>
        <v>9427</v>
      </c>
      <c r="BB23" s="41">
        <v>4339</v>
      </c>
      <c r="BC23" s="37">
        <v>4368</v>
      </c>
      <c r="BD23" s="38">
        <f t="shared" si="11"/>
        <v>8707</v>
      </c>
      <c r="BE23" s="37">
        <f t="shared" si="27"/>
        <v>9105</v>
      </c>
      <c r="BF23" s="37">
        <f t="shared" si="27"/>
        <v>9029</v>
      </c>
      <c r="BG23" s="37">
        <f t="shared" si="28"/>
        <v>18134</v>
      </c>
      <c r="BH23" s="37">
        <f t="shared" si="12"/>
        <v>135396</v>
      </c>
      <c r="BI23" s="37">
        <f t="shared" si="12"/>
        <v>126844</v>
      </c>
      <c r="BJ23" s="37">
        <f t="shared" si="23"/>
        <v>262240</v>
      </c>
      <c r="BK23" s="37">
        <f t="shared" si="24"/>
        <v>154926</v>
      </c>
      <c r="BL23" s="37">
        <f t="shared" si="24"/>
        <v>145423</v>
      </c>
      <c r="BM23" s="37">
        <f t="shared" si="25"/>
        <v>300349</v>
      </c>
    </row>
    <row r="24" spans="1:65" s="58" customFormat="1" ht="18.75" customHeight="1" x14ac:dyDescent="0.25">
      <c r="A24" s="35">
        <v>19</v>
      </c>
      <c r="B24" s="36" t="s">
        <v>55</v>
      </c>
      <c r="C24" s="37">
        <v>57032</v>
      </c>
      <c r="D24" s="37">
        <v>51783</v>
      </c>
      <c r="E24" s="37">
        <f t="shared" si="0"/>
        <v>108815</v>
      </c>
      <c r="F24" s="37">
        <v>26938</v>
      </c>
      <c r="G24" s="37">
        <v>24251</v>
      </c>
      <c r="H24" s="37">
        <f t="shared" si="1"/>
        <v>51189</v>
      </c>
      <c r="I24" s="37">
        <v>23857</v>
      </c>
      <c r="J24" s="37">
        <v>23304</v>
      </c>
      <c r="K24" s="37">
        <f t="shared" si="2"/>
        <v>47161</v>
      </c>
      <c r="L24" s="37">
        <v>21678</v>
      </c>
      <c r="M24" s="37">
        <v>19768</v>
      </c>
      <c r="N24" s="37">
        <f t="shared" si="3"/>
        <v>41446</v>
      </c>
      <c r="O24" s="37">
        <v>18602</v>
      </c>
      <c r="P24" s="37">
        <v>17171</v>
      </c>
      <c r="Q24" s="37">
        <f t="shared" si="4"/>
        <v>35773</v>
      </c>
      <c r="R24" s="37">
        <v>16451</v>
      </c>
      <c r="S24" s="37">
        <v>14696</v>
      </c>
      <c r="T24" s="37">
        <f t="shared" si="5"/>
        <v>31147</v>
      </c>
      <c r="U24" s="37">
        <f t="shared" si="13"/>
        <v>107526</v>
      </c>
      <c r="V24" s="37">
        <f t="shared" si="13"/>
        <v>99190</v>
      </c>
      <c r="W24" s="37">
        <f t="shared" si="14"/>
        <v>206716</v>
      </c>
      <c r="X24" s="37">
        <v>14875</v>
      </c>
      <c r="Y24" s="37">
        <v>14003</v>
      </c>
      <c r="Z24" s="38">
        <f t="shared" si="6"/>
        <v>28878</v>
      </c>
      <c r="AA24" s="37">
        <v>14517</v>
      </c>
      <c r="AB24" s="37">
        <v>13198</v>
      </c>
      <c r="AC24" s="38">
        <f t="shared" si="7"/>
        <v>27715</v>
      </c>
      <c r="AD24" s="37">
        <v>14201</v>
      </c>
      <c r="AE24" s="37">
        <v>13109</v>
      </c>
      <c r="AF24" s="38">
        <f t="shared" si="8"/>
        <v>27310</v>
      </c>
      <c r="AG24" s="37">
        <f t="shared" si="15"/>
        <v>43593</v>
      </c>
      <c r="AH24" s="37">
        <f t="shared" si="15"/>
        <v>40310</v>
      </c>
      <c r="AI24" s="37">
        <f t="shared" si="16"/>
        <v>83903</v>
      </c>
      <c r="AJ24" s="37">
        <f t="shared" si="17"/>
        <v>151119</v>
      </c>
      <c r="AK24" s="37">
        <f t="shared" si="17"/>
        <v>139500</v>
      </c>
      <c r="AL24" s="37">
        <f t="shared" si="18"/>
        <v>290619</v>
      </c>
      <c r="AM24" s="37">
        <v>8593</v>
      </c>
      <c r="AN24" s="37">
        <v>8465</v>
      </c>
      <c r="AO24" s="38">
        <f t="shared" si="9"/>
        <v>17058</v>
      </c>
      <c r="AP24" s="37">
        <v>6992</v>
      </c>
      <c r="AQ24" s="37">
        <v>6891</v>
      </c>
      <c r="AR24" s="38">
        <f t="shared" si="10"/>
        <v>13883</v>
      </c>
      <c r="AS24" s="37">
        <f t="shared" si="19"/>
        <v>15585</v>
      </c>
      <c r="AT24" s="37">
        <f t="shared" si="19"/>
        <v>15356</v>
      </c>
      <c r="AU24" s="37">
        <f t="shared" si="20"/>
        <v>30941</v>
      </c>
      <c r="AV24" s="37">
        <f t="shared" si="21"/>
        <v>166704</v>
      </c>
      <c r="AW24" s="37">
        <f t="shared" si="21"/>
        <v>154856</v>
      </c>
      <c r="AX24" s="37">
        <f t="shared" si="22"/>
        <v>321560</v>
      </c>
      <c r="AY24" s="37">
        <v>5614</v>
      </c>
      <c r="AZ24" s="37">
        <v>5048</v>
      </c>
      <c r="BA24" s="38">
        <f t="shared" si="26"/>
        <v>10662</v>
      </c>
      <c r="BB24" s="37">
        <v>4655</v>
      </c>
      <c r="BC24" s="37">
        <v>4179</v>
      </c>
      <c r="BD24" s="38">
        <f t="shared" si="11"/>
        <v>8834</v>
      </c>
      <c r="BE24" s="37">
        <f t="shared" si="27"/>
        <v>10269</v>
      </c>
      <c r="BF24" s="37">
        <f t="shared" si="27"/>
        <v>9227</v>
      </c>
      <c r="BG24" s="37">
        <f t="shared" si="28"/>
        <v>19496</v>
      </c>
      <c r="BH24" s="37">
        <f t="shared" si="12"/>
        <v>176973</v>
      </c>
      <c r="BI24" s="37">
        <f t="shared" si="12"/>
        <v>164083</v>
      </c>
      <c r="BJ24" s="37">
        <f t="shared" si="23"/>
        <v>341056</v>
      </c>
      <c r="BK24" s="37">
        <f t="shared" si="24"/>
        <v>234005</v>
      </c>
      <c r="BL24" s="37">
        <f t="shared" si="24"/>
        <v>215866</v>
      </c>
      <c r="BM24" s="37">
        <f t="shared" si="25"/>
        <v>449871</v>
      </c>
    </row>
    <row r="25" spans="1:65" s="58" customFormat="1" ht="18.75" customHeight="1" x14ac:dyDescent="0.25">
      <c r="A25" s="35">
        <v>20</v>
      </c>
      <c r="B25" s="2" t="s">
        <v>56</v>
      </c>
      <c r="C25" s="37">
        <v>0</v>
      </c>
      <c r="D25" s="37">
        <v>0</v>
      </c>
      <c r="E25" s="37">
        <f t="shared" si="0"/>
        <v>0</v>
      </c>
      <c r="F25" s="37">
        <v>172276</v>
      </c>
      <c r="G25" s="37">
        <v>161140</v>
      </c>
      <c r="H25" s="37">
        <f t="shared" si="1"/>
        <v>333416</v>
      </c>
      <c r="I25" s="37">
        <v>143101</v>
      </c>
      <c r="J25" s="37">
        <v>135160</v>
      </c>
      <c r="K25" s="37">
        <f t="shared" si="2"/>
        <v>278261</v>
      </c>
      <c r="L25" s="37">
        <v>135794</v>
      </c>
      <c r="M25" s="37">
        <v>128726</v>
      </c>
      <c r="N25" s="37">
        <f t="shared" si="3"/>
        <v>264520</v>
      </c>
      <c r="O25" s="37">
        <v>122358</v>
      </c>
      <c r="P25" s="37">
        <v>124057</v>
      </c>
      <c r="Q25" s="37">
        <f t="shared" si="4"/>
        <v>246415</v>
      </c>
      <c r="R25" s="37">
        <v>111105</v>
      </c>
      <c r="S25" s="37">
        <v>105015</v>
      </c>
      <c r="T25" s="37">
        <f t="shared" si="5"/>
        <v>216120</v>
      </c>
      <c r="U25" s="37">
        <f t="shared" si="13"/>
        <v>684634</v>
      </c>
      <c r="V25" s="37">
        <f t="shared" si="13"/>
        <v>654098</v>
      </c>
      <c r="W25" s="37">
        <f t="shared" si="14"/>
        <v>1338732</v>
      </c>
      <c r="X25" s="37">
        <v>82902</v>
      </c>
      <c r="Y25" s="37">
        <v>74288</v>
      </c>
      <c r="Z25" s="38">
        <f t="shared" si="6"/>
        <v>157190</v>
      </c>
      <c r="AA25" s="37">
        <v>79670</v>
      </c>
      <c r="AB25" s="37">
        <v>69987</v>
      </c>
      <c r="AC25" s="38">
        <f t="shared" si="7"/>
        <v>149657</v>
      </c>
      <c r="AD25" s="37">
        <v>47459</v>
      </c>
      <c r="AE25" s="37">
        <v>40571</v>
      </c>
      <c r="AF25" s="38">
        <f t="shared" si="8"/>
        <v>88030</v>
      </c>
      <c r="AG25" s="37">
        <f t="shared" si="15"/>
        <v>210031</v>
      </c>
      <c r="AH25" s="37">
        <f t="shared" si="15"/>
        <v>184846</v>
      </c>
      <c r="AI25" s="37">
        <f t="shared" si="16"/>
        <v>394877</v>
      </c>
      <c r="AJ25" s="37">
        <f t="shared" si="17"/>
        <v>894665</v>
      </c>
      <c r="AK25" s="37">
        <f t="shared" si="17"/>
        <v>838944</v>
      </c>
      <c r="AL25" s="37">
        <f t="shared" si="18"/>
        <v>1733609</v>
      </c>
      <c r="AM25" s="37">
        <v>45595</v>
      </c>
      <c r="AN25" s="37">
        <v>39545</v>
      </c>
      <c r="AO25" s="38">
        <f t="shared" si="9"/>
        <v>85140</v>
      </c>
      <c r="AP25" s="37">
        <v>33553</v>
      </c>
      <c r="AQ25" s="37">
        <v>28589</v>
      </c>
      <c r="AR25" s="38">
        <f t="shared" si="10"/>
        <v>62142</v>
      </c>
      <c r="AS25" s="37">
        <f t="shared" si="19"/>
        <v>79148</v>
      </c>
      <c r="AT25" s="37">
        <f t="shared" si="19"/>
        <v>68134</v>
      </c>
      <c r="AU25" s="37">
        <f t="shared" si="20"/>
        <v>147282</v>
      </c>
      <c r="AV25" s="37">
        <f t="shared" si="21"/>
        <v>973813</v>
      </c>
      <c r="AW25" s="37">
        <f t="shared" si="21"/>
        <v>907078</v>
      </c>
      <c r="AX25" s="37">
        <f t="shared" si="22"/>
        <v>1880891</v>
      </c>
      <c r="AY25" s="37">
        <v>16114</v>
      </c>
      <c r="AZ25" s="37">
        <v>10920</v>
      </c>
      <c r="BA25" s="38">
        <f t="shared" si="26"/>
        <v>27034</v>
      </c>
      <c r="BB25" s="37">
        <v>15482</v>
      </c>
      <c r="BC25" s="37">
        <v>10493</v>
      </c>
      <c r="BD25" s="38">
        <f t="shared" si="11"/>
        <v>25975</v>
      </c>
      <c r="BE25" s="37">
        <f t="shared" si="27"/>
        <v>31596</v>
      </c>
      <c r="BF25" s="37">
        <f t="shared" si="27"/>
        <v>21413</v>
      </c>
      <c r="BG25" s="37">
        <f t="shared" si="28"/>
        <v>53009</v>
      </c>
      <c r="BH25" s="37">
        <f t="shared" si="12"/>
        <v>1005409</v>
      </c>
      <c r="BI25" s="37">
        <f t="shared" si="12"/>
        <v>928491</v>
      </c>
      <c r="BJ25" s="37">
        <f t="shared" si="23"/>
        <v>1933900</v>
      </c>
      <c r="BK25" s="37">
        <f t="shared" si="24"/>
        <v>1005409</v>
      </c>
      <c r="BL25" s="37">
        <f t="shared" si="24"/>
        <v>928491</v>
      </c>
      <c r="BM25" s="37">
        <f t="shared" si="25"/>
        <v>1933900</v>
      </c>
    </row>
    <row r="26" spans="1:65" s="58" customFormat="1" ht="18.75" customHeight="1" x14ac:dyDescent="0.25">
      <c r="A26" s="35">
        <v>21</v>
      </c>
      <c r="B26" s="36" t="s">
        <v>87</v>
      </c>
      <c r="C26" s="37">
        <v>0</v>
      </c>
      <c r="D26" s="37">
        <v>0</v>
      </c>
      <c r="E26" s="37">
        <f t="shared" si="0"/>
        <v>0</v>
      </c>
      <c r="F26" s="37">
        <v>0</v>
      </c>
      <c r="G26" s="37">
        <v>0</v>
      </c>
      <c r="H26" s="37">
        <f t="shared" si="1"/>
        <v>0</v>
      </c>
      <c r="I26" s="37">
        <v>0</v>
      </c>
      <c r="J26" s="37">
        <v>0</v>
      </c>
      <c r="K26" s="37">
        <f t="shared" si="2"/>
        <v>0</v>
      </c>
      <c r="L26" s="37">
        <v>0</v>
      </c>
      <c r="M26" s="37">
        <v>0</v>
      </c>
      <c r="N26" s="37">
        <f t="shared" si="3"/>
        <v>0</v>
      </c>
      <c r="O26" s="37">
        <v>0</v>
      </c>
      <c r="P26" s="37">
        <v>0</v>
      </c>
      <c r="Q26" s="37">
        <f t="shared" si="4"/>
        <v>0</v>
      </c>
      <c r="R26" s="37">
        <v>0</v>
      </c>
      <c r="S26" s="37">
        <v>0</v>
      </c>
      <c r="T26" s="37">
        <f t="shared" si="5"/>
        <v>0</v>
      </c>
      <c r="U26" s="37">
        <f t="shared" si="13"/>
        <v>0</v>
      </c>
      <c r="V26" s="37">
        <f t="shared" si="13"/>
        <v>0</v>
      </c>
      <c r="W26" s="37">
        <f t="shared" si="14"/>
        <v>0</v>
      </c>
      <c r="X26" s="37">
        <v>0</v>
      </c>
      <c r="Y26" s="37">
        <v>0</v>
      </c>
      <c r="Z26" s="38">
        <f t="shared" si="6"/>
        <v>0</v>
      </c>
      <c r="AA26" s="37">
        <v>0</v>
      </c>
      <c r="AB26" s="37">
        <v>0</v>
      </c>
      <c r="AC26" s="38">
        <f t="shared" si="7"/>
        <v>0</v>
      </c>
      <c r="AD26" s="37">
        <v>0</v>
      </c>
      <c r="AE26" s="37">
        <v>0</v>
      </c>
      <c r="AF26" s="38">
        <f t="shared" si="8"/>
        <v>0</v>
      </c>
      <c r="AG26" s="37">
        <f t="shared" si="15"/>
        <v>0</v>
      </c>
      <c r="AH26" s="37">
        <f t="shared" si="15"/>
        <v>0</v>
      </c>
      <c r="AI26" s="37">
        <f t="shared" si="16"/>
        <v>0</v>
      </c>
      <c r="AJ26" s="37">
        <f t="shared" si="17"/>
        <v>0</v>
      </c>
      <c r="AK26" s="37">
        <f t="shared" si="17"/>
        <v>0</v>
      </c>
      <c r="AL26" s="37">
        <f t="shared" si="18"/>
        <v>0</v>
      </c>
      <c r="AM26" s="37">
        <v>0</v>
      </c>
      <c r="AN26" s="37">
        <v>0</v>
      </c>
      <c r="AO26" s="38">
        <f t="shared" si="9"/>
        <v>0</v>
      </c>
      <c r="AP26" s="37">
        <v>0</v>
      </c>
      <c r="AQ26" s="37">
        <v>0</v>
      </c>
      <c r="AR26" s="38">
        <f t="shared" si="10"/>
        <v>0</v>
      </c>
      <c r="AS26" s="37">
        <f t="shared" si="19"/>
        <v>0</v>
      </c>
      <c r="AT26" s="37">
        <f t="shared" si="19"/>
        <v>0</v>
      </c>
      <c r="AU26" s="37">
        <f t="shared" si="20"/>
        <v>0</v>
      </c>
      <c r="AV26" s="37">
        <f t="shared" si="21"/>
        <v>0</v>
      </c>
      <c r="AW26" s="37">
        <f t="shared" si="21"/>
        <v>0</v>
      </c>
      <c r="AX26" s="37">
        <f t="shared" si="22"/>
        <v>0</v>
      </c>
      <c r="AY26" s="37">
        <v>0</v>
      </c>
      <c r="AZ26" s="37">
        <v>0</v>
      </c>
      <c r="BA26" s="38">
        <f t="shared" si="26"/>
        <v>0</v>
      </c>
      <c r="BB26" s="37">
        <v>0</v>
      </c>
      <c r="BC26" s="37">
        <v>0</v>
      </c>
      <c r="BD26" s="38">
        <f t="shared" si="11"/>
        <v>0</v>
      </c>
      <c r="BE26" s="37">
        <f t="shared" si="27"/>
        <v>0</v>
      </c>
      <c r="BF26" s="37">
        <f t="shared" si="27"/>
        <v>0</v>
      </c>
      <c r="BG26" s="37">
        <f t="shared" si="28"/>
        <v>0</v>
      </c>
      <c r="BH26" s="37">
        <f t="shared" si="12"/>
        <v>0</v>
      </c>
      <c r="BI26" s="37">
        <f t="shared" si="12"/>
        <v>0</v>
      </c>
      <c r="BJ26" s="37">
        <f t="shared" si="23"/>
        <v>0</v>
      </c>
      <c r="BK26" s="37">
        <f t="shared" si="24"/>
        <v>0</v>
      </c>
      <c r="BL26" s="37">
        <f t="shared" si="24"/>
        <v>0</v>
      </c>
      <c r="BM26" s="37">
        <f t="shared" si="25"/>
        <v>0</v>
      </c>
    </row>
    <row r="27" spans="1:65" s="58" customFormat="1" ht="18.75" customHeight="1" x14ac:dyDescent="0.25">
      <c r="A27" s="35">
        <v>22</v>
      </c>
      <c r="B27" s="36" t="s">
        <v>33</v>
      </c>
      <c r="C27" s="37">
        <v>28834</v>
      </c>
      <c r="D27" s="37">
        <v>18768</v>
      </c>
      <c r="E27" s="37">
        <f t="shared" si="0"/>
        <v>47602</v>
      </c>
      <c r="F27" s="37">
        <v>204422</v>
      </c>
      <c r="G27" s="37">
        <v>178365</v>
      </c>
      <c r="H27" s="37">
        <f t="shared" si="1"/>
        <v>382787</v>
      </c>
      <c r="I27" s="37">
        <v>151387</v>
      </c>
      <c r="J27" s="37">
        <v>130932</v>
      </c>
      <c r="K27" s="37">
        <f t="shared" si="2"/>
        <v>282319</v>
      </c>
      <c r="L27" s="37">
        <v>135286</v>
      </c>
      <c r="M27" s="37">
        <v>114819</v>
      </c>
      <c r="N27" s="37">
        <f t="shared" si="3"/>
        <v>250105</v>
      </c>
      <c r="O27" s="37">
        <v>120074</v>
      </c>
      <c r="P27" s="37">
        <v>100766</v>
      </c>
      <c r="Q27" s="37">
        <f t="shared" si="4"/>
        <v>220840</v>
      </c>
      <c r="R27" s="37">
        <v>114044</v>
      </c>
      <c r="S27" s="37">
        <v>93417</v>
      </c>
      <c r="T27" s="37">
        <f t="shared" si="5"/>
        <v>207461</v>
      </c>
      <c r="U27" s="37">
        <f t="shared" si="13"/>
        <v>725213</v>
      </c>
      <c r="V27" s="37">
        <f t="shared" si="13"/>
        <v>618299</v>
      </c>
      <c r="W27" s="37">
        <f t="shared" si="14"/>
        <v>1343512</v>
      </c>
      <c r="X27" s="37">
        <v>97661</v>
      </c>
      <c r="Y27" s="37">
        <v>70656</v>
      </c>
      <c r="Z27" s="38">
        <f t="shared" si="6"/>
        <v>168317</v>
      </c>
      <c r="AA27" s="37">
        <v>81096</v>
      </c>
      <c r="AB27" s="37">
        <v>58321</v>
      </c>
      <c r="AC27" s="38">
        <f t="shared" si="7"/>
        <v>139417</v>
      </c>
      <c r="AD27" s="37">
        <v>86269</v>
      </c>
      <c r="AE27" s="37">
        <v>60481</v>
      </c>
      <c r="AF27" s="38">
        <f t="shared" si="8"/>
        <v>146750</v>
      </c>
      <c r="AG27" s="37">
        <f t="shared" si="15"/>
        <v>265026</v>
      </c>
      <c r="AH27" s="37">
        <f t="shared" si="15"/>
        <v>189458</v>
      </c>
      <c r="AI27" s="37">
        <f t="shared" si="16"/>
        <v>454484</v>
      </c>
      <c r="AJ27" s="37">
        <f t="shared" si="17"/>
        <v>990239</v>
      </c>
      <c r="AK27" s="37">
        <f t="shared" si="17"/>
        <v>807757</v>
      </c>
      <c r="AL27" s="37">
        <f t="shared" si="18"/>
        <v>1797996</v>
      </c>
      <c r="AM27" s="37">
        <v>58096</v>
      </c>
      <c r="AN27" s="37">
        <v>40713</v>
      </c>
      <c r="AO27" s="38">
        <f t="shared" si="9"/>
        <v>98809</v>
      </c>
      <c r="AP27" s="37">
        <v>52795</v>
      </c>
      <c r="AQ27" s="37">
        <v>36380</v>
      </c>
      <c r="AR27" s="38">
        <f t="shared" si="10"/>
        <v>89175</v>
      </c>
      <c r="AS27" s="37">
        <f t="shared" si="19"/>
        <v>110891</v>
      </c>
      <c r="AT27" s="37">
        <f t="shared" si="19"/>
        <v>77093</v>
      </c>
      <c r="AU27" s="37">
        <f t="shared" si="20"/>
        <v>187984</v>
      </c>
      <c r="AV27" s="37">
        <f t="shared" si="21"/>
        <v>1101130</v>
      </c>
      <c r="AW27" s="37">
        <f t="shared" si="21"/>
        <v>884850</v>
      </c>
      <c r="AX27" s="37">
        <f t="shared" si="22"/>
        <v>1985980</v>
      </c>
      <c r="AY27" s="37">
        <v>24633</v>
      </c>
      <c r="AZ27" s="37">
        <v>15434</v>
      </c>
      <c r="BA27" s="38">
        <f t="shared" si="26"/>
        <v>40067</v>
      </c>
      <c r="BB27" s="37">
        <v>25715</v>
      </c>
      <c r="BC27" s="37">
        <v>16324</v>
      </c>
      <c r="BD27" s="38">
        <f t="shared" si="11"/>
        <v>42039</v>
      </c>
      <c r="BE27" s="37">
        <f t="shared" si="27"/>
        <v>50348</v>
      </c>
      <c r="BF27" s="37">
        <f t="shared" si="27"/>
        <v>31758</v>
      </c>
      <c r="BG27" s="37">
        <f t="shared" si="28"/>
        <v>82106</v>
      </c>
      <c r="BH27" s="37">
        <f t="shared" si="12"/>
        <v>1151478</v>
      </c>
      <c r="BI27" s="37">
        <f t="shared" si="12"/>
        <v>916608</v>
      </c>
      <c r="BJ27" s="37">
        <f t="shared" si="23"/>
        <v>2068086</v>
      </c>
      <c r="BK27" s="37">
        <f t="shared" si="24"/>
        <v>1180312</v>
      </c>
      <c r="BL27" s="37">
        <f t="shared" si="24"/>
        <v>935376</v>
      </c>
      <c r="BM27" s="37">
        <f t="shared" si="25"/>
        <v>2115688</v>
      </c>
    </row>
    <row r="28" spans="1:65" s="58" customFormat="1" ht="18.75" customHeight="1" x14ac:dyDescent="0.25">
      <c r="A28" s="35">
        <v>23</v>
      </c>
      <c r="B28" s="36" t="s">
        <v>34</v>
      </c>
      <c r="C28" s="220">
        <v>0</v>
      </c>
      <c r="D28" s="220">
        <v>0</v>
      </c>
      <c r="E28" s="220">
        <f t="shared" si="0"/>
        <v>0</v>
      </c>
      <c r="F28" s="220">
        <v>3048</v>
      </c>
      <c r="G28" s="220">
        <v>2879</v>
      </c>
      <c r="H28" s="220">
        <f t="shared" si="1"/>
        <v>5927</v>
      </c>
      <c r="I28" s="220">
        <v>3282</v>
      </c>
      <c r="J28" s="220">
        <v>3063</v>
      </c>
      <c r="K28" s="220">
        <f t="shared" si="2"/>
        <v>6345</v>
      </c>
      <c r="L28" s="220">
        <v>3248</v>
      </c>
      <c r="M28" s="220">
        <v>3164</v>
      </c>
      <c r="N28" s="220">
        <f t="shared" si="3"/>
        <v>6412</v>
      </c>
      <c r="O28" s="220">
        <v>2957</v>
      </c>
      <c r="P28" s="220">
        <v>3246</v>
      </c>
      <c r="Q28" s="220">
        <f t="shared" si="4"/>
        <v>6203</v>
      </c>
      <c r="R28" s="220">
        <v>2480</v>
      </c>
      <c r="S28" s="220">
        <v>2855</v>
      </c>
      <c r="T28" s="220">
        <f t="shared" si="5"/>
        <v>5335</v>
      </c>
      <c r="U28" s="220">
        <f t="shared" si="13"/>
        <v>15015</v>
      </c>
      <c r="V28" s="220">
        <f t="shared" si="13"/>
        <v>15207</v>
      </c>
      <c r="W28" s="220">
        <f t="shared" si="14"/>
        <v>30222</v>
      </c>
      <c r="X28" s="220">
        <v>2082</v>
      </c>
      <c r="Y28" s="220">
        <v>2611</v>
      </c>
      <c r="Z28" s="221">
        <f t="shared" si="6"/>
        <v>4693</v>
      </c>
      <c r="AA28" s="220">
        <v>1684</v>
      </c>
      <c r="AB28" s="220">
        <v>2058</v>
      </c>
      <c r="AC28" s="221">
        <f t="shared" si="7"/>
        <v>3742</v>
      </c>
      <c r="AD28" s="220">
        <v>1592</v>
      </c>
      <c r="AE28" s="220">
        <v>2044</v>
      </c>
      <c r="AF28" s="221">
        <f t="shared" si="8"/>
        <v>3636</v>
      </c>
      <c r="AG28" s="220">
        <f t="shared" si="15"/>
        <v>5358</v>
      </c>
      <c r="AH28" s="220">
        <f t="shared" si="15"/>
        <v>6713</v>
      </c>
      <c r="AI28" s="220">
        <f t="shared" si="16"/>
        <v>12071</v>
      </c>
      <c r="AJ28" s="220">
        <f t="shared" si="17"/>
        <v>20373</v>
      </c>
      <c r="AK28" s="220">
        <f t="shared" si="17"/>
        <v>21920</v>
      </c>
      <c r="AL28" s="220">
        <f t="shared" si="18"/>
        <v>42293</v>
      </c>
      <c r="AM28" s="220">
        <v>1186</v>
      </c>
      <c r="AN28" s="220">
        <v>1499</v>
      </c>
      <c r="AO28" s="221">
        <f t="shared" si="9"/>
        <v>2685</v>
      </c>
      <c r="AP28" s="220">
        <v>855</v>
      </c>
      <c r="AQ28" s="220">
        <v>1066</v>
      </c>
      <c r="AR28" s="221">
        <f t="shared" si="10"/>
        <v>1921</v>
      </c>
      <c r="AS28" s="220">
        <f t="shared" si="19"/>
        <v>2041</v>
      </c>
      <c r="AT28" s="220">
        <f t="shared" si="19"/>
        <v>2565</v>
      </c>
      <c r="AU28" s="220">
        <f t="shared" si="20"/>
        <v>4606</v>
      </c>
      <c r="AV28" s="220">
        <f t="shared" si="21"/>
        <v>22414</v>
      </c>
      <c r="AW28" s="220">
        <f t="shared" si="21"/>
        <v>24485</v>
      </c>
      <c r="AX28" s="220">
        <f t="shared" si="22"/>
        <v>46899</v>
      </c>
      <c r="AY28" s="220">
        <v>762</v>
      </c>
      <c r="AZ28" s="220">
        <v>803</v>
      </c>
      <c r="BA28" s="221">
        <f t="shared" si="26"/>
        <v>1565</v>
      </c>
      <c r="BB28" s="220">
        <v>649</v>
      </c>
      <c r="BC28" s="220">
        <v>861</v>
      </c>
      <c r="BD28" s="221">
        <f t="shared" si="11"/>
        <v>1510</v>
      </c>
      <c r="BE28" s="220">
        <f t="shared" si="27"/>
        <v>1411</v>
      </c>
      <c r="BF28" s="220">
        <f t="shared" si="27"/>
        <v>1664</v>
      </c>
      <c r="BG28" s="220">
        <f t="shared" si="28"/>
        <v>3075</v>
      </c>
      <c r="BH28" s="220">
        <f t="shared" si="12"/>
        <v>23825</v>
      </c>
      <c r="BI28" s="220">
        <f t="shared" si="12"/>
        <v>26149</v>
      </c>
      <c r="BJ28" s="220">
        <f t="shared" si="23"/>
        <v>49974</v>
      </c>
      <c r="BK28" s="37">
        <f t="shared" si="24"/>
        <v>23825</v>
      </c>
      <c r="BL28" s="37">
        <f t="shared" si="24"/>
        <v>26149</v>
      </c>
      <c r="BM28" s="37">
        <f t="shared" si="25"/>
        <v>49974</v>
      </c>
    </row>
    <row r="29" spans="1:65" s="58" customFormat="1" ht="18.75" customHeight="1" x14ac:dyDescent="0.25">
      <c r="A29" s="35">
        <v>24</v>
      </c>
      <c r="B29" s="36" t="s">
        <v>35</v>
      </c>
      <c r="C29" s="37">
        <v>10781</v>
      </c>
      <c r="D29" s="37">
        <v>8822</v>
      </c>
      <c r="E29" s="37">
        <f t="shared" si="0"/>
        <v>19603</v>
      </c>
      <c r="F29" s="37">
        <v>12788</v>
      </c>
      <c r="G29" s="37">
        <v>11456</v>
      </c>
      <c r="H29" s="37">
        <f t="shared" si="1"/>
        <v>24244</v>
      </c>
      <c r="I29" s="37">
        <v>11974</v>
      </c>
      <c r="J29" s="37">
        <v>11063</v>
      </c>
      <c r="K29" s="37">
        <f t="shared" si="2"/>
        <v>23037</v>
      </c>
      <c r="L29" s="37">
        <v>11554</v>
      </c>
      <c r="M29" s="37">
        <v>10858</v>
      </c>
      <c r="N29" s="37">
        <f t="shared" si="3"/>
        <v>22412</v>
      </c>
      <c r="O29" s="37">
        <v>11693</v>
      </c>
      <c r="P29" s="37">
        <v>10573</v>
      </c>
      <c r="Q29" s="37">
        <f t="shared" si="4"/>
        <v>22266</v>
      </c>
      <c r="R29" s="37">
        <v>11400</v>
      </c>
      <c r="S29" s="37">
        <v>10573</v>
      </c>
      <c r="T29" s="37">
        <f t="shared" si="5"/>
        <v>21973</v>
      </c>
      <c r="U29" s="37">
        <f t="shared" si="13"/>
        <v>59409</v>
      </c>
      <c r="V29" s="37">
        <f t="shared" si="13"/>
        <v>54523</v>
      </c>
      <c r="W29" s="37">
        <f t="shared" si="14"/>
        <v>113932</v>
      </c>
      <c r="X29" s="37">
        <v>10273</v>
      </c>
      <c r="Y29" s="37">
        <v>9692</v>
      </c>
      <c r="Z29" s="38">
        <f t="shared" si="6"/>
        <v>19965</v>
      </c>
      <c r="AA29" s="37">
        <v>8895</v>
      </c>
      <c r="AB29" s="37">
        <v>8273</v>
      </c>
      <c r="AC29" s="38">
        <f t="shared" si="7"/>
        <v>17168</v>
      </c>
      <c r="AD29" s="37">
        <v>8580</v>
      </c>
      <c r="AE29" s="37">
        <v>7756</v>
      </c>
      <c r="AF29" s="38">
        <f t="shared" si="8"/>
        <v>16336</v>
      </c>
      <c r="AG29" s="37">
        <f t="shared" si="15"/>
        <v>27748</v>
      </c>
      <c r="AH29" s="37">
        <f t="shared" si="15"/>
        <v>25721</v>
      </c>
      <c r="AI29" s="37">
        <f t="shared" si="16"/>
        <v>53469</v>
      </c>
      <c r="AJ29" s="37">
        <f t="shared" si="17"/>
        <v>87157</v>
      </c>
      <c r="AK29" s="37">
        <f t="shared" si="17"/>
        <v>80244</v>
      </c>
      <c r="AL29" s="37">
        <f t="shared" si="18"/>
        <v>167401</v>
      </c>
      <c r="AM29" s="37">
        <v>6057</v>
      </c>
      <c r="AN29" s="37">
        <v>5217</v>
      </c>
      <c r="AO29" s="38">
        <f t="shared" si="9"/>
        <v>11274</v>
      </c>
      <c r="AP29" s="37">
        <v>4252</v>
      </c>
      <c r="AQ29" s="37">
        <v>4065</v>
      </c>
      <c r="AR29" s="38">
        <f t="shared" si="10"/>
        <v>8317</v>
      </c>
      <c r="AS29" s="37">
        <f t="shared" si="19"/>
        <v>10309</v>
      </c>
      <c r="AT29" s="37">
        <f t="shared" si="19"/>
        <v>9282</v>
      </c>
      <c r="AU29" s="37">
        <f t="shared" si="20"/>
        <v>19591</v>
      </c>
      <c r="AV29" s="37">
        <f t="shared" si="21"/>
        <v>97466</v>
      </c>
      <c r="AW29" s="37">
        <f t="shared" si="21"/>
        <v>89526</v>
      </c>
      <c r="AX29" s="37">
        <f t="shared" si="22"/>
        <v>186992</v>
      </c>
      <c r="AY29" s="37">
        <v>2593</v>
      </c>
      <c r="AZ29" s="37">
        <v>2601</v>
      </c>
      <c r="BA29" s="38">
        <f t="shared" si="26"/>
        <v>5194</v>
      </c>
      <c r="BB29" s="37">
        <v>2393</v>
      </c>
      <c r="BC29" s="37">
        <v>2521</v>
      </c>
      <c r="BD29" s="38">
        <f t="shared" si="11"/>
        <v>4914</v>
      </c>
      <c r="BE29" s="37">
        <f t="shared" si="27"/>
        <v>4986</v>
      </c>
      <c r="BF29" s="37">
        <f t="shared" si="27"/>
        <v>5122</v>
      </c>
      <c r="BG29" s="37">
        <f t="shared" si="28"/>
        <v>10108</v>
      </c>
      <c r="BH29" s="37">
        <f t="shared" si="12"/>
        <v>102452</v>
      </c>
      <c r="BI29" s="37">
        <f t="shared" si="12"/>
        <v>94648</v>
      </c>
      <c r="BJ29" s="37">
        <f t="shared" si="23"/>
        <v>197100</v>
      </c>
      <c r="BK29" s="37">
        <f t="shared" si="24"/>
        <v>113233</v>
      </c>
      <c r="BL29" s="37">
        <f t="shared" si="24"/>
        <v>103470</v>
      </c>
      <c r="BM29" s="37">
        <f t="shared" si="25"/>
        <v>216703</v>
      </c>
    </row>
    <row r="30" spans="1:65" s="58" customFormat="1" ht="18.75" customHeight="1" x14ac:dyDescent="0.25">
      <c r="A30" s="35">
        <v>25</v>
      </c>
      <c r="B30" s="36" t="s">
        <v>36</v>
      </c>
      <c r="C30" s="37">
        <v>1030</v>
      </c>
      <c r="D30" s="37">
        <v>877</v>
      </c>
      <c r="E30" s="37">
        <f t="shared" si="0"/>
        <v>1907</v>
      </c>
      <c r="F30" s="37">
        <v>19038</v>
      </c>
      <c r="G30" s="37">
        <v>17894</v>
      </c>
      <c r="H30" s="37">
        <f t="shared" si="1"/>
        <v>36932</v>
      </c>
      <c r="I30" s="37">
        <v>17768</v>
      </c>
      <c r="J30" s="37">
        <v>17210</v>
      </c>
      <c r="K30" s="37">
        <f t="shared" si="2"/>
        <v>34978</v>
      </c>
      <c r="L30" s="37">
        <v>16645</v>
      </c>
      <c r="M30" s="37">
        <v>16146</v>
      </c>
      <c r="N30" s="37">
        <f t="shared" si="3"/>
        <v>32791</v>
      </c>
      <c r="O30" s="37">
        <v>16799</v>
      </c>
      <c r="P30" s="37">
        <v>15641</v>
      </c>
      <c r="Q30" s="37">
        <f t="shared" si="4"/>
        <v>32440</v>
      </c>
      <c r="R30" s="37">
        <v>16106</v>
      </c>
      <c r="S30" s="37">
        <v>14870</v>
      </c>
      <c r="T30" s="37">
        <f t="shared" si="5"/>
        <v>30976</v>
      </c>
      <c r="U30" s="37">
        <f t="shared" si="13"/>
        <v>86356</v>
      </c>
      <c r="V30" s="37">
        <f t="shared" si="13"/>
        <v>81761</v>
      </c>
      <c r="W30" s="37">
        <f t="shared" si="14"/>
        <v>168117</v>
      </c>
      <c r="X30" s="37">
        <v>15573</v>
      </c>
      <c r="Y30" s="37">
        <v>13975</v>
      </c>
      <c r="Z30" s="38">
        <f t="shared" si="6"/>
        <v>29548</v>
      </c>
      <c r="AA30" s="37">
        <v>12904</v>
      </c>
      <c r="AB30" s="37">
        <v>11595</v>
      </c>
      <c r="AC30" s="38">
        <f t="shared" si="7"/>
        <v>24499</v>
      </c>
      <c r="AD30" s="37">
        <v>10826</v>
      </c>
      <c r="AE30" s="37">
        <v>9355</v>
      </c>
      <c r="AF30" s="38">
        <f t="shared" si="8"/>
        <v>20181</v>
      </c>
      <c r="AG30" s="37">
        <f t="shared" si="15"/>
        <v>39303</v>
      </c>
      <c r="AH30" s="37">
        <f t="shared" si="15"/>
        <v>34925</v>
      </c>
      <c r="AI30" s="37">
        <f t="shared" si="16"/>
        <v>74228</v>
      </c>
      <c r="AJ30" s="37">
        <f t="shared" si="17"/>
        <v>125659</v>
      </c>
      <c r="AK30" s="37">
        <f t="shared" si="17"/>
        <v>116686</v>
      </c>
      <c r="AL30" s="37">
        <f t="shared" si="18"/>
        <v>242345</v>
      </c>
      <c r="AM30" s="37">
        <v>11618</v>
      </c>
      <c r="AN30" s="37">
        <v>10191</v>
      </c>
      <c r="AO30" s="38">
        <f t="shared" si="9"/>
        <v>21809</v>
      </c>
      <c r="AP30" s="37">
        <v>7922</v>
      </c>
      <c r="AQ30" s="37">
        <v>6847</v>
      </c>
      <c r="AR30" s="38">
        <f t="shared" si="10"/>
        <v>14769</v>
      </c>
      <c r="AS30" s="37">
        <f t="shared" si="19"/>
        <v>19540</v>
      </c>
      <c r="AT30" s="37">
        <f t="shared" si="19"/>
        <v>17038</v>
      </c>
      <c r="AU30" s="37">
        <f t="shared" si="20"/>
        <v>36578</v>
      </c>
      <c r="AV30" s="37">
        <f t="shared" si="21"/>
        <v>145199</v>
      </c>
      <c r="AW30" s="37">
        <f t="shared" si="21"/>
        <v>133724</v>
      </c>
      <c r="AX30" s="37">
        <f t="shared" si="22"/>
        <v>278923</v>
      </c>
      <c r="AY30" s="37">
        <v>3012</v>
      </c>
      <c r="AZ30" s="37">
        <v>2075</v>
      </c>
      <c r="BA30" s="38">
        <f t="shared" si="26"/>
        <v>5087</v>
      </c>
      <c r="BB30" s="37">
        <v>2599</v>
      </c>
      <c r="BC30" s="37">
        <v>1840</v>
      </c>
      <c r="BD30" s="38">
        <f t="shared" si="11"/>
        <v>4439</v>
      </c>
      <c r="BE30" s="37">
        <f t="shared" si="27"/>
        <v>5611</v>
      </c>
      <c r="BF30" s="37">
        <f t="shared" si="27"/>
        <v>3915</v>
      </c>
      <c r="BG30" s="37">
        <f t="shared" si="28"/>
        <v>9526</v>
      </c>
      <c r="BH30" s="37">
        <f t="shared" si="12"/>
        <v>150810</v>
      </c>
      <c r="BI30" s="37">
        <f t="shared" si="12"/>
        <v>137639</v>
      </c>
      <c r="BJ30" s="37">
        <f t="shared" si="23"/>
        <v>288449</v>
      </c>
      <c r="BK30" s="37">
        <f t="shared" si="24"/>
        <v>151840</v>
      </c>
      <c r="BL30" s="37">
        <f t="shared" si="24"/>
        <v>138516</v>
      </c>
      <c r="BM30" s="37">
        <f t="shared" si="25"/>
        <v>290356</v>
      </c>
    </row>
    <row r="31" spans="1:65" s="58" customFormat="1" ht="18.75" customHeight="1" x14ac:dyDescent="0.25">
      <c r="A31" s="35">
        <v>26</v>
      </c>
      <c r="B31" s="36" t="s">
        <v>37</v>
      </c>
      <c r="C31" s="37">
        <v>0</v>
      </c>
      <c r="D31" s="37">
        <v>0</v>
      </c>
      <c r="E31" s="37">
        <f t="shared" si="0"/>
        <v>0</v>
      </c>
      <c r="F31" s="37">
        <v>17474</v>
      </c>
      <c r="G31" s="37">
        <v>16428</v>
      </c>
      <c r="H31" s="37">
        <f t="shared" si="1"/>
        <v>33902</v>
      </c>
      <c r="I31" s="37">
        <v>16579</v>
      </c>
      <c r="J31" s="37">
        <v>15433</v>
      </c>
      <c r="K31" s="37">
        <f t="shared" si="2"/>
        <v>32012</v>
      </c>
      <c r="L31" s="37">
        <v>16540</v>
      </c>
      <c r="M31" s="37">
        <v>15411</v>
      </c>
      <c r="N31" s="37">
        <f t="shared" si="3"/>
        <v>31951</v>
      </c>
      <c r="O31" s="37">
        <v>15592</v>
      </c>
      <c r="P31" s="37">
        <v>14567</v>
      </c>
      <c r="Q31" s="37">
        <f t="shared" si="4"/>
        <v>30159</v>
      </c>
      <c r="R31" s="37">
        <v>13691</v>
      </c>
      <c r="S31" s="37">
        <v>12791</v>
      </c>
      <c r="T31" s="37">
        <f t="shared" si="5"/>
        <v>26482</v>
      </c>
      <c r="U31" s="37">
        <f t="shared" si="13"/>
        <v>79876</v>
      </c>
      <c r="V31" s="37">
        <f t="shared" si="13"/>
        <v>74630</v>
      </c>
      <c r="W31" s="37">
        <f t="shared" si="14"/>
        <v>154506</v>
      </c>
      <c r="X31" s="37">
        <v>9389</v>
      </c>
      <c r="Y31" s="37">
        <v>7625</v>
      </c>
      <c r="Z31" s="38">
        <f t="shared" si="6"/>
        <v>17014</v>
      </c>
      <c r="AA31" s="37">
        <v>8988</v>
      </c>
      <c r="AB31" s="37">
        <v>7298</v>
      </c>
      <c r="AC31" s="38">
        <f t="shared" si="7"/>
        <v>16286</v>
      </c>
      <c r="AD31" s="37">
        <v>8342</v>
      </c>
      <c r="AE31" s="37">
        <v>6773</v>
      </c>
      <c r="AF31" s="38">
        <f t="shared" si="8"/>
        <v>15115</v>
      </c>
      <c r="AG31" s="37">
        <f t="shared" si="15"/>
        <v>26719</v>
      </c>
      <c r="AH31" s="37">
        <f t="shared" si="15"/>
        <v>21696</v>
      </c>
      <c r="AI31" s="37">
        <f t="shared" si="16"/>
        <v>48415</v>
      </c>
      <c r="AJ31" s="37">
        <f t="shared" si="17"/>
        <v>106595</v>
      </c>
      <c r="AK31" s="37">
        <f t="shared" si="17"/>
        <v>96326</v>
      </c>
      <c r="AL31" s="37">
        <f t="shared" si="18"/>
        <v>202921</v>
      </c>
      <c r="AM31" s="37">
        <v>10046</v>
      </c>
      <c r="AN31" s="37">
        <v>6588</v>
      </c>
      <c r="AO31" s="38">
        <f t="shared" si="9"/>
        <v>16634</v>
      </c>
      <c r="AP31" s="37">
        <v>9776</v>
      </c>
      <c r="AQ31" s="37">
        <v>6410</v>
      </c>
      <c r="AR31" s="38">
        <f t="shared" si="10"/>
        <v>16186</v>
      </c>
      <c r="AS31" s="37">
        <f t="shared" si="19"/>
        <v>19822</v>
      </c>
      <c r="AT31" s="37">
        <f t="shared" si="19"/>
        <v>12998</v>
      </c>
      <c r="AU31" s="37">
        <f t="shared" si="20"/>
        <v>32820</v>
      </c>
      <c r="AV31" s="37">
        <f t="shared" si="21"/>
        <v>126417</v>
      </c>
      <c r="AW31" s="37">
        <f t="shared" si="21"/>
        <v>109324</v>
      </c>
      <c r="AX31" s="37">
        <f t="shared" si="22"/>
        <v>235741</v>
      </c>
      <c r="AY31" s="37">
        <v>6245</v>
      </c>
      <c r="AZ31" s="37">
        <v>3999</v>
      </c>
      <c r="BA31" s="38">
        <f t="shared" si="26"/>
        <v>10244</v>
      </c>
      <c r="BB31" s="37">
        <v>6077</v>
      </c>
      <c r="BC31" s="37">
        <v>3891</v>
      </c>
      <c r="BD31" s="38">
        <f t="shared" si="11"/>
        <v>9968</v>
      </c>
      <c r="BE31" s="37">
        <f t="shared" si="27"/>
        <v>12322</v>
      </c>
      <c r="BF31" s="37">
        <f t="shared" si="27"/>
        <v>7890</v>
      </c>
      <c r="BG31" s="37">
        <f t="shared" si="28"/>
        <v>20212</v>
      </c>
      <c r="BH31" s="37">
        <f t="shared" si="12"/>
        <v>138739</v>
      </c>
      <c r="BI31" s="37">
        <f t="shared" si="12"/>
        <v>117214</v>
      </c>
      <c r="BJ31" s="37">
        <f t="shared" si="23"/>
        <v>255953</v>
      </c>
      <c r="BK31" s="37">
        <f t="shared" si="24"/>
        <v>138739</v>
      </c>
      <c r="BL31" s="37">
        <f t="shared" si="24"/>
        <v>117214</v>
      </c>
      <c r="BM31" s="37">
        <f t="shared" si="25"/>
        <v>255953</v>
      </c>
    </row>
    <row r="32" spans="1:65" s="58" customFormat="1" ht="18.75" customHeight="1" x14ac:dyDescent="0.25">
      <c r="A32" s="35">
        <v>27</v>
      </c>
      <c r="B32" s="36" t="s">
        <v>38</v>
      </c>
      <c r="C32" s="41">
        <v>0</v>
      </c>
      <c r="D32" s="41">
        <v>0</v>
      </c>
      <c r="E32" s="37">
        <f t="shared" si="0"/>
        <v>0</v>
      </c>
      <c r="F32" s="41">
        <v>5723</v>
      </c>
      <c r="G32" s="41">
        <v>4981</v>
      </c>
      <c r="H32" s="37">
        <f t="shared" si="1"/>
        <v>10704</v>
      </c>
      <c r="I32" s="41">
        <v>5624</v>
      </c>
      <c r="J32" s="41">
        <v>4906</v>
      </c>
      <c r="K32" s="37">
        <f t="shared" si="2"/>
        <v>10530</v>
      </c>
      <c r="L32" s="41">
        <v>5313</v>
      </c>
      <c r="M32" s="41">
        <v>4565</v>
      </c>
      <c r="N32" s="37">
        <f t="shared" si="3"/>
        <v>9878</v>
      </c>
      <c r="O32" s="41">
        <v>4944</v>
      </c>
      <c r="P32" s="41">
        <v>4355</v>
      </c>
      <c r="Q32" s="37">
        <f t="shared" si="4"/>
        <v>9299</v>
      </c>
      <c r="R32" s="41">
        <v>4579</v>
      </c>
      <c r="S32" s="41">
        <v>4321</v>
      </c>
      <c r="T32" s="37">
        <f t="shared" si="5"/>
        <v>8900</v>
      </c>
      <c r="U32" s="37">
        <f t="shared" si="13"/>
        <v>26183</v>
      </c>
      <c r="V32" s="37">
        <f t="shared" si="13"/>
        <v>23128</v>
      </c>
      <c r="W32" s="37">
        <f t="shared" si="14"/>
        <v>49311</v>
      </c>
      <c r="X32" s="41">
        <v>3981</v>
      </c>
      <c r="Y32" s="41">
        <v>3889</v>
      </c>
      <c r="Z32" s="38">
        <f>X32+Y32</f>
        <v>7870</v>
      </c>
      <c r="AA32" s="41">
        <v>3849</v>
      </c>
      <c r="AB32" s="41">
        <v>3672</v>
      </c>
      <c r="AC32" s="38">
        <f t="shared" si="7"/>
        <v>7521</v>
      </c>
      <c r="AD32" s="41">
        <v>3373</v>
      </c>
      <c r="AE32" s="41">
        <v>3568</v>
      </c>
      <c r="AF32" s="38">
        <f t="shared" si="8"/>
        <v>6941</v>
      </c>
      <c r="AG32" s="37">
        <f t="shared" si="15"/>
        <v>11203</v>
      </c>
      <c r="AH32" s="37">
        <f t="shared" si="15"/>
        <v>11129</v>
      </c>
      <c r="AI32" s="37">
        <f t="shared" si="16"/>
        <v>22332</v>
      </c>
      <c r="AJ32" s="37">
        <f t="shared" si="17"/>
        <v>37386</v>
      </c>
      <c r="AK32" s="37">
        <f t="shared" si="17"/>
        <v>34257</v>
      </c>
      <c r="AL32" s="37">
        <f t="shared" si="18"/>
        <v>71643</v>
      </c>
      <c r="AM32" s="41">
        <v>3547</v>
      </c>
      <c r="AN32" s="41">
        <v>3299</v>
      </c>
      <c r="AO32" s="38">
        <f t="shared" si="9"/>
        <v>6846</v>
      </c>
      <c r="AP32" s="41">
        <v>3141</v>
      </c>
      <c r="AQ32" s="41">
        <v>3191</v>
      </c>
      <c r="AR32" s="38">
        <f t="shared" si="10"/>
        <v>6332</v>
      </c>
      <c r="AS32" s="37">
        <f t="shared" si="19"/>
        <v>6688</v>
      </c>
      <c r="AT32" s="37">
        <f t="shared" si="19"/>
        <v>6490</v>
      </c>
      <c r="AU32" s="37">
        <f t="shared" si="20"/>
        <v>13178</v>
      </c>
      <c r="AV32" s="37">
        <f t="shared" si="21"/>
        <v>44074</v>
      </c>
      <c r="AW32" s="37">
        <f t="shared" si="21"/>
        <v>40747</v>
      </c>
      <c r="AX32" s="37">
        <f t="shared" si="22"/>
        <v>84821</v>
      </c>
      <c r="AY32" s="41">
        <v>2340</v>
      </c>
      <c r="AZ32" s="41">
        <v>2375</v>
      </c>
      <c r="BA32" s="38">
        <f t="shared" si="26"/>
        <v>4715</v>
      </c>
      <c r="BB32" s="41">
        <v>2263</v>
      </c>
      <c r="BC32" s="41">
        <v>2067</v>
      </c>
      <c r="BD32" s="38">
        <f t="shared" si="11"/>
        <v>4330</v>
      </c>
      <c r="BE32" s="37">
        <f t="shared" si="27"/>
        <v>4603</v>
      </c>
      <c r="BF32" s="37">
        <f t="shared" si="27"/>
        <v>4442</v>
      </c>
      <c r="BG32" s="37">
        <f t="shared" si="28"/>
        <v>9045</v>
      </c>
      <c r="BH32" s="37">
        <f t="shared" si="12"/>
        <v>48677</v>
      </c>
      <c r="BI32" s="37">
        <f t="shared" si="12"/>
        <v>45189</v>
      </c>
      <c r="BJ32" s="37">
        <f t="shared" si="23"/>
        <v>93866</v>
      </c>
      <c r="BK32" s="37">
        <f t="shared" si="24"/>
        <v>48677</v>
      </c>
      <c r="BL32" s="37">
        <f t="shared" si="24"/>
        <v>45189</v>
      </c>
      <c r="BM32" s="37">
        <f t="shared" si="25"/>
        <v>93866</v>
      </c>
    </row>
    <row r="33" spans="1:65" s="58" customFormat="1" ht="18.75" customHeight="1" x14ac:dyDescent="0.25">
      <c r="A33" s="35">
        <v>28</v>
      </c>
      <c r="B33" s="36" t="s">
        <v>39</v>
      </c>
      <c r="C33" s="36">
        <v>0</v>
      </c>
      <c r="D33" s="36">
        <v>0</v>
      </c>
      <c r="E33" s="37">
        <f t="shared" si="0"/>
        <v>0</v>
      </c>
      <c r="F33" s="41">
        <v>68423</v>
      </c>
      <c r="G33" s="41">
        <v>64752</v>
      </c>
      <c r="H33" s="37">
        <f t="shared" si="1"/>
        <v>133175</v>
      </c>
      <c r="I33" s="41">
        <v>58929</v>
      </c>
      <c r="J33" s="41">
        <v>57568</v>
      </c>
      <c r="K33" s="37">
        <f t="shared" si="2"/>
        <v>116497</v>
      </c>
      <c r="L33" s="41">
        <v>57982</v>
      </c>
      <c r="M33" s="41">
        <v>55652</v>
      </c>
      <c r="N33" s="37">
        <f t="shared" si="3"/>
        <v>113634</v>
      </c>
      <c r="O33" s="41">
        <v>58531</v>
      </c>
      <c r="P33" s="41">
        <v>56641</v>
      </c>
      <c r="Q33" s="37">
        <f t="shared" si="4"/>
        <v>115172</v>
      </c>
      <c r="R33" s="41">
        <v>65299</v>
      </c>
      <c r="S33" s="41">
        <v>64627</v>
      </c>
      <c r="T33" s="37">
        <f t="shared" si="5"/>
        <v>129926</v>
      </c>
      <c r="U33" s="37">
        <f t="shared" si="13"/>
        <v>309164</v>
      </c>
      <c r="V33" s="37">
        <f t="shared" si="13"/>
        <v>299240</v>
      </c>
      <c r="W33" s="37">
        <f t="shared" si="14"/>
        <v>608404</v>
      </c>
      <c r="X33" s="41">
        <v>57617</v>
      </c>
      <c r="Y33" s="41">
        <v>58122</v>
      </c>
      <c r="Z33" s="39">
        <f t="shared" si="6"/>
        <v>115739</v>
      </c>
      <c r="AA33" s="41">
        <v>55303</v>
      </c>
      <c r="AB33" s="41">
        <v>55825</v>
      </c>
      <c r="AC33" s="39">
        <f t="shared" si="7"/>
        <v>111128</v>
      </c>
      <c r="AD33" s="41">
        <v>52492</v>
      </c>
      <c r="AE33" s="41">
        <v>52282</v>
      </c>
      <c r="AF33" s="39">
        <f t="shared" si="8"/>
        <v>104774</v>
      </c>
      <c r="AG33" s="37">
        <f t="shared" si="15"/>
        <v>165412</v>
      </c>
      <c r="AH33" s="37">
        <f t="shared" si="15"/>
        <v>166229</v>
      </c>
      <c r="AI33" s="37">
        <f t="shared" si="16"/>
        <v>331641</v>
      </c>
      <c r="AJ33" s="37">
        <f t="shared" si="17"/>
        <v>474576</v>
      </c>
      <c r="AK33" s="37">
        <f t="shared" si="17"/>
        <v>465469</v>
      </c>
      <c r="AL33" s="37">
        <f t="shared" si="18"/>
        <v>940045</v>
      </c>
      <c r="AM33" s="41">
        <v>33900</v>
      </c>
      <c r="AN33" s="41">
        <v>32131</v>
      </c>
      <c r="AO33" s="38">
        <f>AM33+AN33</f>
        <v>66031</v>
      </c>
      <c r="AP33" s="41">
        <v>30680</v>
      </c>
      <c r="AQ33" s="41">
        <v>28536</v>
      </c>
      <c r="AR33" s="38">
        <f t="shared" si="10"/>
        <v>59216</v>
      </c>
      <c r="AS33" s="37">
        <f t="shared" si="19"/>
        <v>64580</v>
      </c>
      <c r="AT33" s="37">
        <f t="shared" si="19"/>
        <v>60667</v>
      </c>
      <c r="AU33" s="37">
        <f t="shared" si="20"/>
        <v>125247</v>
      </c>
      <c r="AV33" s="37">
        <f t="shared" si="21"/>
        <v>539156</v>
      </c>
      <c r="AW33" s="37">
        <f t="shared" si="21"/>
        <v>526136</v>
      </c>
      <c r="AX33" s="37">
        <f t="shared" si="22"/>
        <v>1065292</v>
      </c>
      <c r="AY33" s="41">
        <v>19332</v>
      </c>
      <c r="AZ33" s="41">
        <v>12921</v>
      </c>
      <c r="BA33" s="38">
        <f t="shared" si="26"/>
        <v>32253</v>
      </c>
      <c r="BB33" s="41">
        <v>15986</v>
      </c>
      <c r="BC33" s="41">
        <v>10142</v>
      </c>
      <c r="BD33" s="38">
        <f t="shared" si="11"/>
        <v>26128</v>
      </c>
      <c r="BE33" s="37">
        <f t="shared" si="27"/>
        <v>35318</v>
      </c>
      <c r="BF33" s="37">
        <f t="shared" si="27"/>
        <v>23063</v>
      </c>
      <c r="BG33" s="37">
        <f t="shared" si="28"/>
        <v>58381</v>
      </c>
      <c r="BH33" s="37">
        <f t="shared" si="12"/>
        <v>574474</v>
      </c>
      <c r="BI33" s="37">
        <f t="shared" si="12"/>
        <v>549199</v>
      </c>
      <c r="BJ33" s="37">
        <f t="shared" si="23"/>
        <v>1123673</v>
      </c>
      <c r="BK33" s="37">
        <f t="shared" si="24"/>
        <v>574474</v>
      </c>
      <c r="BL33" s="37">
        <f t="shared" si="24"/>
        <v>549199</v>
      </c>
      <c r="BM33" s="37">
        <f t="shared" si="25"/>
        <v>1123673</v>
      </c>
    </row>
    <row r="34" spans="1:65" s="58" customFormat="1" ht="18.75" customHeight="1" x14ac:dyDescent="0.25">
      <c r="A34" s="35">
        <v>29</v>
      </c>
      <c r="B34" s="36" t="s">
        <v>40</v>
      </c>
      <c r="C34" s="37">
        <v>61</v>
      </c>
      <c r="D34" s="37">
        <v>58</v>
      </c>
      <c r="E34" s="37">
        <f t="shared" si="0"/>
        <v>119</v>
      </c>
      <c r="F34" s="37">
        <v>257</v>
      </c>
      <c r="G34" s="37">
        <v>216</v>
      </c>
      <c r="H34" s="37">
        <f t="shared" si="1"/>
        <v>473</v>
      </c>
      <c r="I34" s="37">
        <v>218</v>
      </c>
      <c r="J34" s="37">
        <v>241</v>
      </c>
      <c r="K34" s="37">
        <f t="shared" si="2"/>
        <v>459</v>
      </c>
      <c r="L34" s="37">
        <v>241</v>
      </c>
      <c r="M34" s="37">
        <v>199</v>
      </c>
      <c r="N34" s="37">
        <f t="shared" si="3"/>
        <v>440</v>
      </c>
      <c r="O34" s="37">
        <v>274</v>
      </c>
      <c r="P34" s="37">
        <v>258</v>
      </c>
      <c r="Q34" s="37">
        <f t="shared" si="4"/>
        <v>532</v>
      </c>
      <c r="R34" s="37">
        <v>232</v>
      </c>
      <c r="S34" s="37">
        <v>234</v>
      </c>
      <c r="T34" s="37">
        <f t="shared" si="5"/>
        <v>466</v>
      </c>
      <c r="U34" s="37">
        <f t="shared" si="13"/>
        <v>1222</v>
      </c>
      <c r="V34" s="37">
        <f t="shared" si="13"/>
        <v>1148</v>
      </c>
      <c r="W34" s="37">
        <f t="shared" si="14"/>
        <v>2370</v>
      </c>
      <c r="X34" s="37">
        <v>270</v>
      </c>
      <c r="Y34" s="37">
        <v>238</v>
      </c>
      <c r="Z34" s="38">
        <f t="shared" si="6"/>
        <v>508</v>
      </c>
      <c r="AA34" s="37">
        <v>291</v>
      </c>
      <c r="AB34" s="37">
        <v>248</v>
      </c>
      <c r="AC34" s="38">
        <f t="shared" si="7"/>
        <v>539</v>
      </c>
      <c r="AD34" s="37">
        <v>328</v>
      </c>
      <c r="AE34" s="37">
        <v>270</v>
      </c>
      <c r="AF34" s="38">
        <f t="shared" si="8"/>
        <v>598</v>
      </c>
      <c r="AG34" s="37">
        <f t="shared" si="15"/>
        <v>889</v>
      </c>
      <c r="AH34" s="37">
        <f t="shared" si="15"/>
        <v>756</v>
      </c>
      <c r="AI34" s="37">
        <f t="shared" si="16"/>
        <v>1645</v>
      </c>
      <c r="AJ34" s="37">
        <f t="shared" si="17"/>
        <v>2111</v>
      </c>
      <c r="AK34" s="37">
        <f t="shared" si="17"/>
        <v>1904</v>
      </c>
      <c r="AL34" s="37">
        <f t="shared" si="18"/>
        <v>4015</v>
      </c>
      <c r="AM34" s="37">
        <v>295</v>
      </c>
      <c r="AN34" s="37">
        <v>269</v>
      </c>
      <c r="AO34" s="38">
        <f t="shared" si="9"/>
        <v>564</v>
      </c>
      <c r="AP34" s="37">
        <v>229</v>
      </c>
      <c r="AQ34" s="37">
        <v>227</v>
      </c>
      <c r="AR34" s="38">
        <f t="shared" si="10"/>
        <v>456</v>
      </c>
      <c r="AS34" s="37">
        <f t="shared" si="19"/>
        <v>524</v>
      </c>
      <c r="AT34" s="37">
        <f t="shared" si="19"/>
        <v>496</v>
      </c>
      <c r="AU34" s="37">
        <f t="shared" si="20"/>
        <v>1020</v>
      </c>
      <c r="AV34" s="37">
        <f t="shared" si="21"/>
        <v>2635</v>
      </c>
      <c r="AW34" s="37">
        <f t="shared" si="21"/>
        <v>2400</v>
      </c>
      <c r="AX34" s="37">
        <f t="shared" si="22"/>
        <v>5035</v>
      </c>
      <c r="AY34" s="37">
        <v>163</v>
      </c>
      <c r="AZ34" s="37">
        <v>172</v>
      </c>
      <c r="BA34" s="38">
        <f t="shared" si="26"/>
        <v>335</v>
      </c>
      <c r="BB34" s="37">
        <v>140</v>
      </c>
      <c r="BC34" s="37">
        <v>170</v>
      </c>
      <c r="BD34" s="38">
        <f t="shared" si="11"/>
        <v>310</v>
      </c>
      <c r="BE34" s="37">
        <f t="shared" si="27"/>
        <v>303</v>
      </c>
      <c r="BF34" s="37">
        <f t="shared" si="27"/>
        <v>342</v>
      </c>
      <c r="BG34" s="37">
        <f t="shared" si="28"/>
        <v>645</v>
      </c>
      <c r="BH34" s="37">
        <f t="shared" si="12"/>
        <v>2938</v>
      </c>
      <c r="BI34" s="37">
        <f t="shared" si="12"/>
        <v>2742</v>
      </c>
      <c r="BJ34" s="37">
        <f t="shared" si="23"/>
        <v>5680</v>
      </c>
      <c r="BK34" s="37">
        <f t="shared" si="24"/>
        <v>2999</v>
      </c>
      <c r="BL34" s="37">
        <f t="shared" si="24"/>
        <v>2800</v>
      </c>
      <c r="BM34" s="37">
        <f t="shared" si="25"/>
        <v>5799</v>
      </c>
    </row>
    <row r="35" spans="1:65" s="58" customFormat="1" ht="18.75" customHeight="1" x14ac:dyDescent="0.25">
      <c r="A35" s="35">
        <v>30</v>
      </c>
      <c r="B35" s="36" t="s">
        <v>41</v>
      </c>
      <c r="C35" s="37">
        <v>0</v>
      </c>
      <c r="D35" s="37">
        <v>0</v>
      </c>
      <c r="E35" s="37">
        <f t="shared" si="0"/>
        <v>0</v>
      </c>
      <c r="F35" s="37">
        <v>0</v>
      </c>
      <c r="G35" s="37">
        <v>0</v>
      </c>
      <c r="H35" s="37">
        <f t="shared" si="1"/>
        <v>0</v>
      </c>
      <c r="I35" s="37">
        <v>0</v>
      </c>
      <c r="J35" s="37">
        <v>0</v>
      </c>
      <c r="K35" s="37">
        <f t="shared" si="2"/>
        <v>0</v>
      </c>
      <c r="L35" s="37">
        <v>0</v>
      </c>
      <c r="M35" s="37">
        <v>0</v>
      </c>
      <c r="N35" s="37">
        <f t="shared" si="3"/>
        <v>0</v>
      </c>
      <c r="O35" s="37">
        <v>0</v>
      </c>
      <c r="P35" s="37">
        <v>0</v>
      </c>
      <c r="Q35" s="37">
        <f t="shared" si="4"/>
        <v>0</v>
      </c>
      <c r="R35" s="37">
        <v>0</v>
      </c>
      <c r="S35" s="37">
        <v>0</v>
      </c>
      <c r="T35" s="37">
        <f t="shared" si="5"/>
        <v>0</v>
      </c>
      <c r="U35" s="37">
        <f t="shared" si="13"/>
        <v>0</v>
      </c>
      <c r="V35" s="37">
        <f t="shared" si="13"/>
        <v>0</v>
      </c>
      <c r="W35" s="37">
        <f t="shared" si="14"/>
        <v>0</v>
      </c>
      <c r="X35" s="37">
        <v>0</v>
      </c>
      <c r="Y35" s="37">
        <v>0</v>
      </c>
      <c r="Z35" s="38">
        <f t="shared" si="6"/>
        <v>0</v>
      </c>
      <c r="AA35" s="37">
        <v>0</v>
      </c>
      <c r="AB35" s="37">
        <v>0</v>
      </c>
      <c r="AC35" s="38">
        <f t="shared" si="7"/>
        <v>0</v>
      </c>
      <c r="AD35" s="37">
        <v>0</v>
      </c>
      <c r="AE35" s="37">
        <v>0</v>
      </c>
      <c r="AF35" s="38">
        <f t="shared" si="8"/>
        <v>0</v>
      </c>
      <c r="AG35" s="37">
        <f t="shared" si="15"/>
        <v>0</v>
      </c>
      <c r="AH35" s="37">
        <f t="shared" si="15"/>
        <v>0</v>
      </c>
      <c r="AI35" s="37">
        <f t="shared" si="16"/>
        <v>0</v>
      </c>
      <c r="AJ35" s="37">
        <f t="shared" si="17"/>
        <v>0</v>
      </c>
      <c r="AK35" s="37">
        <f t="shared" si="17"/>
        <v>0</v>
      </c>
      <c r="AL35" s="37">
        <f t="shared" si="18"/>
        <v>0</v>
      </c>
      <c r="AM35" s="37">
        <v>0</v>
      </c>
      <c r="AN35" s="37">
        <v>0</v>
      </c>
      <c r="AO35" s="38">
        <f t="shared" si="9"/>
        <v>0</v>
      </c>
      <c r="AP35" s="37">
        <v>0</v>
      </c>
      <c r="AQ35" s="37">
        <v>0</v>
      </c>
      <c r="AR35" s="38">
        <f t="shared" si="10"/>
        <v>0</v>
      </c>
      <c r="AS35" s="37">
        <f t="shared" si="19"/>
        <v>0</v>
      </c>
      <c r="AT35" s="37">
        <f t="shared" si="19"/>
        <v>0</v>
      </c>
      <c r="AU35" s="37">
        <f t="shared" si="20"/>
        <v>0</v>
      </c>
      <c r="AV35" s="37">
        <f t="shared" si="21"/>
        <v>0</v>
      </c>
      <c r="AW35" s="37">
        <f t="shared" si="21"/>
        <v>0</v>
      </c>
      <c r="AX35" s="37">
        <f t="shared" si="22"/>
        <v>0</v>
      </c>
      <c r="AY35" s="37">
        <v>0</v>
      </c>
      <c r="AZ35" s="37">
        <v>0</v>
      </c>
      <c r="BA35" s="38">
        <f t="shared" si="26"/>
        <v>0</v>
      </c>
      <c r="BB35" s="37">
        <v>0</v>
      </c>
      <c r="BC35" s="37">
        <v>0</v>
      </c>
      <c r="BD35" s="38">
        <f t="shared" si="11"/>
        <v>0</v>
      </c>
      <c r="BE35" s="37">
        <f t="shared" si="27"/>
        <v>0</v>
      </c>
      <c r="BF35" s="37">
        <f t="shared" si="27"/>
        <v>0</v>
      </c>
      <c r="BG35" s="37">
        <f t="shared" si="28"/>
        <v>0</v>
      </c>
      <c r="BH35" s="37">
        <f t="shared" si="12"/>
        <v>0</v>
      </c>
      <c r="BI35" s="37">
        <f t="shared" si="12"/>
        <v>0</v>
      </c>
      <c r="BJ35" s="37">
        <f t="shared" si="23"/>
        <v>0</v>
      </c>
      <c r="BK35" s="37">
        <f t="shared" si="24"/>
        <v>0</v>
      </c>
      <c r="BL35" s="37">
        <f t="shared" si="24"/>
        <v>0</v>
      </c>
      <c r="BM35" s="37">
        <f t="shared" si="25"/>
        <v>0</v>
      </c>
    </row>
    <row r="36" spans="1:65" s="58" customFormat="1" ht="18.75" customHeight="1" x14ac:dyDescent="0.25">
      <c r="A36" s="35">
        <v>31</v>
      </c>
      <c r="B36" s="36" t="s">
        <v>42</v>
      </c>
      <c r="C36" s="41">
        <v>0</v>
      </c>
      <c r="D36" s="41">
        <v>0</v>
      </c>
      <c r="E36" s="37">
        <f t="shared" si="0"/>
        <v>0</v>
      </c>
      <c r="F36" s="41">
        <v>2508</v>
      </c>
      <c r="G36" s="41">
        <v>2464</v>
      </c>
      <c r="H36" s="37">
        <f t="shared" si="1"/>
        <v>4972</v>
      </c>
      <c r="I36" s="41">
        <v>2536</v>
      </c>
      <c r="J36" s="41">
        <v>2335</v>
      </c>
      <c r="K36" s="37">
        <f t="shared" si="2"/>
        <v>4871</v>
      </c>
      <c r="L36" s="41">
        <v>2744</v>
      </c>
      <c r="M36" s="41">
        <v>2733</v>
      </c>
      <c r="N36" s="37">
        <f t="shared" si="3"/>
        <v>5477</v>
      </c>
      <c r="O36" s="41">
        <v>2845</v>
      </c>
      <c r="P36" s="41">
        <v>2593</v>
      </c>
      <c r="Q36" s="37">
        <f t="shared" si="4"/>
        <v>5438</v>
      </c>
      <c r="R36" s="41">
        <v>2883</v>
      </c>
      <c r="S36" s="41">
        <v>2640</v>
      </c>
      <c r="T36" s="37">
        <f t="shared" si="5"/>
        <v>5523</v>
      </c>
      <c r="U36" s="37">
        <f t="shared" si="13"/>
        <v>13516</v>
      </c>
      <c r="V36" s="37">
        <f t="shared" si="13"/>
        <v>12765</v>
      </c>
      <c r="W36" s="37">
        <f t="shared" si="14"/>
        <v>26281</v>
      </c>
      <c r="X36" s="41">
        <v>2613</v>
      </c>
      <c r="Y36" s="41">
        <v>2372</v>
      </c>
      <c r="Z36" s="38">
        <f t="shared" si="6"/>
        <v>4985</v>
      </c>
      <c r="AA36" s="41">
        <v>2309</v>
      </c>
      <c r="AB36" s="41">
        <v>1861</v>
      </c>
      <c r="AC36" s="38">
        <f t="shared" si="7"/>
        <v>4170</v>
      </c>
      <c r="AD36" s="41">
        <v>2097</v>
      </c>
      <c r="AE36" s="41">
        <v>1659</v>
      </c>
      <c r="AF36" s="38">
        <f t="shared" si="8"/>
        <v>3756</v>
      </c>
      <c r="AG36" s="37">
        <f t="shared" si="15"/>
        <v>7019</v>
      </c>
      <c r="AH36" s="37">
        <f t="shared" si="15"/>
        <v>5892</v>
      </c>
      <c r="AI36" s="37">
        <f t="shared" si="16"/>
        <v>12911</v>
      </c>
      <c r="AJ36" s="37">
        <f t="shared" si="17"/>
        <v>20535</v>
      </c>
      <c r="AK36" s="37">
        <f t="shared" si="17"/>
        <v>18657</v>
      </c>
      <c r="AL36" s="37">
        <f t="shared" si="18"/>
        <v>39192</v>
      </c>
      <c r="AM36" s="41">
        <v>2063</v>
      </c>
      <c r="AN36" s="41">
        <v>1372</v>
      </c>
      <c r="AO36" s="38">
        <f t="shared" si="9"/>
        <v>3435</v>
      </c>
      <c r="AP36" s="41">
        <v>1182</v>
      </c>
      <c r="AQ36" s="41">
        <v>856</v>
      </c>
      <c r="AR36" s="38">
        <f t="shared" si="10"/>
        <v>2038</v>
      </c>
      <c r="AS36" s="37">
        <f t="shared" si="19"/>
        <v>3245</v>
      </c>
      <c r="AT36" s="37">
        <f t="shared" si="19"/>
        <v>2228</v>
      </c>
      <c r="AU36" s="37">
        <f t="shared" si="20"/>
        <v>5473</v>
      </c>
      <c r="AV36" s="37">
        <f t="shared" si="21"/>
        <v>23780</v>
      </c>
      <c r="AW36" s="37">
        <f t="shared" si="21"/>
        <v>20885</v>
      </c>
      <c r="AX36" s="37">
        <f t="shared" si="22"/>
        <v>44665</v>
      </c>
      <c r="AY36" s="41">
        <v>675</v>
      </c>
      <c r="AZ36" s="41">
        <v>394</v>
      </c>
      <c r="BA36" s="38">
        <f t="shared" si="26"/>
        <v>1069</v>
      </c>
      <c r="BB36" s="41">
        <v>478</v>
      </c>
      <c r="BC36" s="41">
        <v>289</v>
      </c>
      <c r="BD36" s="38">
        <f t="shared" si="11"/>
        <v>767</v>
      </c>
      <c r="BE36" s="37">
        <f t="shared" si="27"/>
        <v>1153</v>
      </c>
      <c r="BF36" s="37">
        <f t="shared" si="27"/>
        <v>683</v>
      </c>
      <c r="BG36" s="37">
        <f t="shared" si="28"/>
        <v>1836</v>
      </c>
      <c r="BH36" s="37">
        <f t="shared" si="12"/>
        <v>24933</v>
      </c>
      <c r="BI36" s="37">
        <f t="shared" si="12"/>
        <v>21568</v>
      </c>
      <c r="BJ36" s="37">
        <f t="shared" si="23"/>
        <v>46501</v>
      </c>
      <c r="BK36" s="37">
        <f t="shared" si="24"/>
        <v>24933</v>
      </c>
      <c r="BL36" s="37">
        <f t="shared" si="24"/>
        <v>21568</v>
      </c>
      <c r="BM36" s="37">
        <f t="shared" si="25"/>
        <v>46501</v>
      </c>
    </row>
    <row r="37" spans="1:65" s="58" customFormat="1" ht="18.75" customHeight="1" x14ac:dyDescent="0.25">
      <c r="A37" s="35">
        <v>32</v>
      </c>
      <c r="B37" s="36" t="s">
        <v>43</v>
      </c>
      <c r="C37" s="37">
        <v>31</v>
      </c>
      <c r="D37" s="37">
        <v>36</v>
      </c>
      <c r="E37" s="37">
        <f t="shared" si="0"/>
        <v>67</v>
      </c>
      <c r="F37" s="37">
        <v>145</v>
      </c>
      <c r="G37" s="37">
        <v>141</v>
      </c>
      <c r="H37" s="37">
        <f t="shared" si="1"/>
        <v>286</v>
      </c>
      <c r="I37" s="37">
        <v>198</v>
      </c>
      <c r="J37" s="37">
        <v>177</v>
      </c>
      <c r="K37" s="37">
        <f t="shared" si="2"/>
        <v>375</v>
      </c>
      <c r="L37" s="37">
        <v>193</v>
      </c>
      <c r="M37" s="37">
        <v>177</v>
      </c>
      <c r="N37" s="37">
        <f t="shared" si="3"/>
        <v>370</v>
      </c>
      <c r="O37" s="37">
        <v>221</v>
      </c>
      <c r="P37" s="37">
        <v>178</v>
      </c>
      <c r="Q37" s="37">
        <f t="shared" si="4"/>
        <v>399</v>
      </c>
      <c r="R37" s="37">
        <v>197</v>
      </c>
      <c r="S37" s="37">
        <v>187</v>
      </c>
      <c r="T37" s="37">
        <f t="shared" si="5"/>
        <v>384</v>
      </c>
      <c r="U37" s="37">
        <f t="shared" si="13"/>
        <v>954</v>
      </c>
      <c r="V37" s="37">
        <f t="shared" si="13"/>
        <v>860</v>
      </c>
      <c r="W37" s="37">
        <f t="shared" si="14"/>
        <v>1814</v>
      </c>
      <c r="X37" s="37">
        <v>206</v>
      </c>
      <c r="Y37" s="37">
        <v>170</v>
      </c>
      <c r="Z37" s="38">
        <f t="shared" si="6"/>
        <v>376</v>
      </c>
      <c r="AA37" s="37">
        <v>169</v>
      </c>
      <c r="AB37" s="37">
        <v>154</v>
      </c>
      <c r="AC37" s="38">
        <f t="shared" si="7"/>
        <v>323</v>
      </c>
      <c r="AD37" s="37">
        <v>195</v>
      </c>
      <c r="AE37" s="37">
        <v>140</v>
      </c>
      <c r="AF37" s="38">
        <f t="shared" si="8"/>
        <v>335</v>
      </c>
      <c r="AG37" s="37">
        <f t="shared" si="15"/>
        <v>570</v>
      </c>
      <c r="AH37" s="37">
        <f t="shared" si="15"/>
        <v>464</v>
      </c>
      <c r="AI37" s="37">
        <f t="shared" si="16"/>
        <v>1034</v>
      </c>
      <c r="AJ37" s="37">
        <f t="shared" si="17"/>
        <v>1524</v>
      </c>
      <c r="AK37" s="37">
        <f t="shared" si="17"/>
        <v>1324</v>
      </c>
      <c r="AL37" s="37">
        <f t="shared" si="18"/>
        <v>2848</v>
      </c>
      <c r="AM37" s="37">
        <v>195</v>
      </c>
      <c r="AN37" s="37">
        <v>173</v>
      </c>
      <c r="AO37" s="38">
        <f t="shared" si="9"/>
        <v>368</v>
      </c>
      <c r="AP37" s="37">
        <v>144</v>
      </c>
      <c r="AQ37" s="37">
        <v>112</v>
      </c>
      <c r="AR37" s="38">
        <f t="shared" si="10"/>
        <v>256</v>
      </c>
      <c r="AS37" s="37">
        <f t="shared" si="19"/>
        <v>339</v>
      </c>
      <c r="AT37" s="37">
        <f t="shared" si="19"/>
        <v>285</v>
      </c>
      <c r="AU37" s="37">
        <f t="shared" si="20"/>
        <v>624</v>
      </c>
      <c r="AV37" s="37">
        <f t="shared" si="21"/>
        <v>1863</v>
      </c>
      <c r="AW37" s="37">
        <f t="shared" si="21"/>
        <v>1609</v>
      </c>
      <c r="AX37" s="37">
        <f t="shared" si="22"/>
        <v>3472</v>
      </c>
      <c r="AY37" s="37">
        <v>60</v>
      </c>
      <c r="AZ37" s="37">
        <v>86</v>
      </c>
      <c r="BA37" s="38">
        <f t="shared" si="26"/>
        <v>146</v>
      </c>
      <c r="BB37" s="37">
        <v>69</v>
      </c>
      <c r="BC37" s="37">
        <v>69</v>
      </c>
      <c r="BD37" s="38">
        <f t="shared" si="11"/>
        <v>138</v>
      </c>
      <c r="BE37" s="37">
        <f t="shared" si="27"/>
        <v>129</v>
      </c>
      <c r="BF37" s="37">
        <f t="shared" si="27"/>
        <v>155</v>
      </c>
      <c r="BG37" s="37">
        <f t="shared" si="28"/>
        <v>284</v>
      </c>
      <c r="BH37" s="37">
        <f t="shared" si="12"/>
        <v>1992</v>
      </c>
      <c r="BI37" s="37">
        <f t="shared" si="12"/>
        <v>1764</v>
      </c>
      <c r="BJ37" s="37">
        <f t="shared" si="23"/>
        <v>3756</v>
      </c>
      <c r="BK37" s="37">
        <f t="shared" si="24"/>
        <v>2023</v>
      </c>
      <c r="BL37" s="37">
        <f t="shared" si="24"/>
        <v>1800</v>
      </c>
      <c r="BM37" s="37">
        <f t="shared" si="25"/>
        <v>3823</v>
      </c>
    </row>
    <row r="38" spans="1:65" s="58" customFormat="1" ht="18.75" customHeight="1" x14ac:dyDescent="0.25">
      <c r="A38" s="35">
        <v>33</v>
      </c>
      <c r="B38" s="36" t="s">
        <v>44</v>
      </c>
      <c r="C38" s="37">
        <v>231</v>
      </c>
      <c r="D38" s="37">
        <v>231</v>
      </c>
      <c r="E38" s="37">
        <f t="shared" si="0"/>
        <v>462</v>
      </c>
      <c r="F38" s="37">
        <v>630</v>
      </c>
      <c r="G38" s="37">
        <v>517</v>
      </c>
      <c r="H38" s="37">
        <f t="shared" si="1"/>
        <v>1147</v>
      </c>
      <c r="I38" s="37">
        <v>676</v>
      </c>
      <c r="J38" s="37">
        <v>601</v>
      </c>
      <c r="K38" s="37">
        <f t="shared" si="2"/>
        <v>1277</v>
      </c>
      <c r="L38" s="37">
        <v>672</v>
      </c>
      <c r="M38" s="37">
        <v>547</v>
      </c>
      <c r="N38" s="37">
        <f t="shared" si="3"/>
        <v>1219</v>
      </c>
      <c r="O38" s="37">
        <v>682</v>
      </c>
      <c r="P38" s="37">
        <v>539</v>
      </c>
      <c r="Q38" s="37">
        <f t="shared" si="4"/>
        <v>1221</v>
      </c>
      <c r="R38" s="37">
        <v>701</v>
      </c>
      <c r="S38" s="37">
        <v>571</v>
      </c>
      <c r="T38" s="37">
        <f t="shared" si="5"/>
        <v>1272</v>
      </c>
      <c r="U38" s="37">
        <f t="shared" si="13"/>
        <v>3361</v>
      </c>
      <c r="V38" s="37">
        <f t="shared" si="13"/>
        <v>2775</v>
      </c>
      <c r="W38" s="37">
        <f t="shared" si="14"/>
        <v>6136</v>
      </c>
      <c r="X38" s="37">
        <v>565</v>
      </c>
      <c r="Y38" s="37">
        <v>463</v>
      </c>
      <c r="Z38" s="38">
        <f t="shared" si="6"/>
        <v>1028</v>
      </c>
      <c r="AA38" s="37">
        <v>606</v>
      </c>
      <c r="AB38" s="37">
        <v>464</v>
      </c>
      <c r="AC38" s="38">
        <f t="shared" si="7"/>
        <v>1070</v>
      </c>
      <c r="AD38" s="37">
        <v>576</v>
      </c>
      <c r="AE38" s="37">
        <v>490</v>
      </c>
      <c r="AF38" s="38">
        <f t="shared" si="8"/>
        <v>1066</v>
      </c>
      <c r="AG38" s="37">
        <f t="shared" si="15"/>
        <v>1747</v>
      </c>
      <c r="AH38" s="37">
        <f t="shared" si="15"/>
        <v>1417</v>
      </c>
      <c r="AI38" s="37">
        <f t="shared" si="16"/>
        <v>3164</v>
      </c>
      <c r="AJ38" s="37">
        <f t="shared" si="17"/>
        <v>5108</v>
      </c>
      <c r="AK38" s="37">
        <f t="shared" si="17"/>
        <v>4192</v>
      </c>
      <c r="AL38" s="37">
        <f t="shared" si="18"/>
        <v>9300</v>
      </c>
      <c r="AM38" s="37">
        <v>622</v>
      </c>
      <c r="AN38" s="37">
        <v>559</v>
      </c>
      <c r="AO38" s="38">
        <f t="shared" si="9"/>
        <v>1181</v>
      </c>
      <c r="AP38" s="37">
        <v>590</v>
      </c>
      <c r="AQ38" s="37">
        <v>488</v>
      </c>
      <c r="AR38" s="38">
        <f>AP38+AQ38</f>
        <v>1078</v>
      </c>
      <c r="AS38" s="37">
        <f t="shared" si="19"/>
        <v>1212</v>
      </c>
      <c r="AT38" s="37">
        <f t="shared" si="19"/>
        <v>1047</v>
      </c>
      <c r="AU38" s="37">
        <f t="shared" si="20"/>
        <v>2259</v>
      </c>
      <c r="AV38" s="37">
        <f t="shared" si="21"/>
        <v>6320</v>
      </c>
      <c r="AW38" s="37">
        <f t="shared" si="21"/>
        <v>5239</v>
      </c>
      <c r="AX38" s="37">
        <f t="shared" si="22"/>
        <v>11559</v>
      </c>
      <c r="AY38" s="37">
        <v>567</v>
      </c>
      <c r="AZ38" s="37">
        <v>476</v>
      </c>
      <c r="BA38" s="38">
        <f t="shared" si="26"/>
        <v>1043</v>
      </c>
      <c r="BB38" s="37">
        <v>455</v>
      </c>
      <c r="BC38" s="37">
        <v>494</v>
      </c>
      <c r="BD38" s="38">
        <f t="shared" si="11"/>
        <v>949</v>
      </c>
      <c r="BE38" s="37">
        <f t="shared" si="27"/>
        <v>1022</v>
      </c>
      <c r="BF38" s="37">
        <f t="shared" si="27"/>
        <v>970</v>
      </c>
      <c r="BG38" s="37">
        <f t="shared" si="28"/>
        <v>1992</v>
      </c>
      <c r="BH38" s="37">
        <f t="shared" si="12"/>
        <v>7342</v>
      </c>
      <c r="BI38" s="37">
        <f t="shared" si="12"/>
        <v>6209</v>
      </c>
      <c r="BJ38" s="37">
        <f t="shared" si="23"/>
        <v>13551</v>
      </c>
      <c r="BK38" s="37">
        <f t="shared" si="24"/>
        <v>7573</v>
      </c>
      <c r="BL38" s="37">
        <f t="shared" si="24"/>
        <v>6440</v>
      </c>
      <c r="BM38" s="37">
        <f t="shared" si="25"/>
        <v>14013</v>
      </c>
    </row>
    <row r="39" spans="1:65" s="58" customFormat="1" ht="18.75" customHeight="1" x14ac:dyDescent="0.25">
      <c r="A39" s="35">
        <v>34</v>
      </c>
      <c r="B39" s="36" t="s">
        <v>45</v>
      </c>
      <c r="C39" s="37">
        <v>476</v>
      </c>
      <c r="D39" s="37">
        <v>523</v>
      </c>
      <c r="E39" s="37">
        <f t="shared" si="0"/>
        <v>999</v>
      </c>
      <c r="F39" s="37">
        <v>551</v>
      </c>
      <c r="G39" s="37">
        <v>512</v>
      </c>
      <c r="H39" s="37">
        <f t="shared" si="1"/>
        <v>1063</v>
      </c>
      <c r="I39" s="37">
        <v>565</v>
      </c>
      <c r="J39" s="37">
        <v>501</v>
      </c>
      <c r="K39" s="37">
        <f t="shared" si="2"/>
        <v>1066</v>
      </c>
      <c r="L39" s="37">
        <v>616</v>
      </c>
      <c r="M39" s="37">
        <v>597</v>
      </c>
      <c r="N39" s="37">
        <f t="shared" si="3"/>
        <v>1213</v>
      </c>
      <c r="O39" s="37">
        <v>629</v>
      </c>
      <c r="P39" s="37">
        <v>595</v>
      </c>
      <c r="Q39" s="37">
        <f t="shared" si="4"/>
        <v>1224</v>
      </c>
      <c r="R39" s="37">
        <v>640</v>
      </c>
      <c r="S39" s="37">
        <v>641</v>
      </c>
      <c r="T39" s="37">
        <f t="shared" si="5"/>
        <v>1281</v>
      </c>
      <c r="U39" s="37">
        <f t="shared" si="13"/>
        <v>3001</v>
      </c>
      <c r="V39" s="37">
        <f t="shared" si="13"/>
        <v>2846</v>
      </c>
      <c r="W39" s="37">
        <f t="shared" si="14"/>
        <v>5847</v>
      </c>
      <c r="X39" s="37">
        <v>763</v>
      </c>
      <c r="Y39" s="37">
        <v>929</v>
      </c>
      <c r="Z39" s="38">
        <f t="shared" si="6"/>
        <v>1692</v>
      </c>
      <c r="AA39" s="37">
        <v>521</v>
      </c>
      <c r="AB39" s="37">
        <v>642</v>
      </c>
      <c r="AC39" s="38">
        <f t="shared" si="7"/>
        <v>1163</v>
      </c>
      <c r="AD39" s="37">
        <v>561</v>
      </c>
      <c r="AE39" s="37">
        <v>551</v>
      </c>
      <c r="AF39" s="38">
        <f t="shared" si="8"/>
        <v>1112</v>
      </c>
      <c r="AG39" s="37">
        <f t="shared" si="15"/>
        <v>1845</v>
      </c>
      <c r="AH39" s="37">
        <f t="shared" si="15"/>
        <v>2122</v>
      </c>
      <c r="AI39" s="37">
        <f t="shared" si="16"/>
        <v>3967</v>
      </c>
      <c r="AJ39" s="37">
        <f t="shared" si="17"/>
        <v>4846</v>
      </c>
      <c r="AK39" s="37">
        <f t="shared" si="17"/>
        <v>4968</v>
      </c>
      <c r="AL39" s="37">
        <f t="shared" si="18"/>
        <v>9814</v>
      </c>
      <c r="AM39" s="37">
        <v>619</v>
      </c>
      <c r="AN39" s="37">
        <v>531</v>
      </c>
      <c r="AO39" s="38">
        <f t="shared" si="9"/>
        <v>1150</v>
      </c>
      <c r="AP39" s="37">
        <v>466</v>
      </c>
      <c r="AQ39" s="37">
        <v>575</v>
      </c>
      <c r="AR39" s="38">
        <f t="shared" si="10"/>
        <v>1041</v>
      </c>
      <c r="AS39" s="37">
        <f t="shared" si="19"/>
        <v>1085</v>
      </c>
      <c r="AT39" s="37">
        <f t="shared" si="19"/>
        <v>1106</v>
      </c>
      <c r="AU39" s="37">
        <f t="shared" si="20"/>
        <v>2191</v>
      </c>
      <c r="AV39" s="37">
        <f t="shared" si="21"/>
        <v>5931</v>
      </c>
      <c r="AW39" s="37">
        <f t="shared" si="21"/>
        <v>6074</v>
      </c>
      <c r="AX39" s="37">
        <f t="shared" si="22"/>
        <v>12005</v>
      </c>
      <c r="AY39" s="37">
        <v>490</v>
      </c>
      <c r="AZ39" s="37">
        <v>518</v>
      </c>
      <c r="BA39" s="38">
        <f t="shared" si="26"/>
        <v>1008</v>
      </c>
      <c r="BB39" s="37">
        <v>494</v>
      </c>
      <c r="BC39" s="37">
        <v>538</v>
      </c>
      <c r="BD39" s="38">
        <f t="shared" si="11"/>
        <v>1032</v>
      </c>
      <c r="BE39" s="37">
        <f t="shared" si="27"/>
        <v>984</v>
      </c>
      <c r="BF39" s="37">
        <f t="shared" si="27"/>
        <v>1056</v>
      </c>
      <c r="BG39" s="37">
        <f t="shared" si="28"/>
        <v>2040</v>
      </c>
      <c r="BH39" s="37">
        <f t="shared" si="12"/>
        <v>6915</v>
      </c>
      <c r="BI39" s="37">
        <f t="shared" si="12"/>
        <v>7130</v>
      </c>
      <c r="BJ39" s="37">
        <f t="shared" si="23"/>
        <v>14045</v>
      </c>
      <c r="BK39" s="37">
        <f t="shared" si="24"/>
        <v>7391</v>
      </c>
      <c r="BL39" s="37">
        <f t="shared" si="24"/>
        <v>7653</v>
      </c>
      <c r="BM39" s="37">
        <f t="shared" si="25"/>
        <v>15044</v>
      </c>
    </row>
    <row r="40" spans="1:65" s="58" customFormat="1" ht="18.75" customHeight="1" x14ac:dyDescent="0.25">
      <c r="A40" s="35">
        <v>35</v>
      </c>
      <c r="B40" s="36" t="s">
        <v>46</v>
      </c>
      <c r="C40" s="37">
        <v>0</v>
      </c>
      <c r="D40" s="37">
        <v>0</v>
      </c>
      <c r="E40" s="37">
        <f t="shared" si="0"/>
        <v>0</v>
      </c>
      <c r="F40" s="37">
        <v>0</v>
      </c>
      <c r="G40" s="37">
        <v>0</v>
      </c>
      <c r="H40" s="37">
        <f t="shared" si="1"/>
        <v>0</v>
      </c>
      <c r="I40" s="37">
        <v>0</v>
      </c>
      <c r="J40" s="37">
        <v>0</v>
      </c>
      <c r="K40" s="37">
        <f t="shared" si="2"/>
        <v>0</v>
      </c>
      <c r="L40" s="37">
        <v>0</v>
      </c>
      <c r="M40" s="37">
        <v>0</v>
      </c>
      <c r="N40" s="37">
        <f t="shared" si="3"/>
        <v>0</v>
      </c>
      <c r="O40" s="37">
        <v>0</v>
      </c>
      <c r="P40" s="37">
        <v>0</v>
      </c>
      <c r="Q40" s="37">
        <f t="shared" si="4"/>
        <v>0</v>
      </c>
      <c r="R40" s="37">
        <v>0</v>
      </c>
      <c r="S40" s="37">
        <v>0</v>
      </c>
      <c r="T40" s="37">
        <f t="shared" si="5"/>
        <v>0</v>
      </c>
      <c r="U40" s="37">
        <f t="shared" si="13"/>
        <v>0</v>
      </c>
      <c r="V40" s="37">
        <f t="shared" si="13"/>
        <v>0</v>
      </c>
      <c r="W40" s="37">
        <f t="shared" si="14"/>
        <v>0</v>
      </c>
      <c r="X40" s="37">
        <v>0</v>
      </c>
      <c r="Y40" s="37">
        <v>0</v>
      </c>
      <c r="Z40" s="38">
        <f t="shared" si="6"/>
        <v>0</v>
      </c>
      <c r="AA40" s="37">
        <v>0</v>
      </c>
      <c r="AB40" s="37">
        <v>0</v>
      </c>
      <c r="AC40" s="38">
        <f t="shared" si="7"/>
        <v>0</v>
      </c>
      <c r="AD40" s="37">
        <v>0</v>
      </c>
      <c r="AE40" s="37">
        <v>0</v>
      </c>
      <c r="AF40" s="38">
        <f t="shared" si="8"/>
        <v>0</v>
      </c>
      <c r="AG40" s="37">
        <f t="shared" si="15"/>
        <v>0</v>
      </c>
      <c r="AH40" s="37">
        <f t="shared" si="15"/>
        <v>0</v>
      </c>
      <c r="AI40" s="37">
        <f t="shared" si="16"/>
        <v>0</v>
      </c>
      <c r="AJ40" s="37">
        <f t="shared" si="17"/>
        <v>0</v>
      </c>
      <c r="AK40" s="37">
        <f t="shared" si="17"/>
        <v>0</v>
      </c>
      <c r="AL40" s="37">
        <f t="shared" si="18"/>
        <v>0</v>
      </c>
      <c r="AM40" s="37">
        <v>0</v>
      </c>
      <c r="AN40" s="37">
        <v>0</v>
      </c>
      <c r="AO40" s="38">
        <f t="shared" si="9"/>
        <v>0</v>
      </c>
      <c r="AP40" s="37">
        <v>0</v>
      </c>
      <c r="AQ40" s="37">
        <v>0</v>
      </c>
      <c r="AR40" s="38">
        <f t="shared" si="10"/>
        <v>0</v>
      </c>
      <c r="AS40" s="37">
        <f t="shared" si="19"/>
        <v>0</v>
      </c>
      <c r="AT40" s="37">
        <f t="shared" si="19"/>
        <v>0</v>
      </c>
      <c r="AU40" s="37">
        <f t="shared" si="20"/>
        <v>0</v>
      </c>
      <c r="AV40" s="37">
        <f t="shared" si="21"/>
        <v>0</v>
      </c>
      <c r="AW40" s="37">
        <f t="shared" si="21"/>
        <v>0</v>
      </c>
      <c r="AX40" s="37">
        <f t="shared" si="22"/>
        <v>0</v>
      </c>
      <c r="AY40" s="37">
        <v>0</v>
      </c>
      <c r="AZ40" s="37">
        <v>0</v>
      </c>
      <c r="BA40" s="38">
        <f t="shared" si="26"/>
        <v>0</v>
      </c>
      <c r="BB40" s="37">
        <v>0</v>
      </c>
      <c r="BC40" s="37">
        <v>0</v>
      </c>
      <c r="BD40" s="38">
        <f t="shared" si="11"/>
        <v>0</v>
      </c>
      <c r="BE40" s="37">
        <f t="shared" si="27"/>
        <v>0</v>
      </c>
      <c r="BF40" s="37">
        <f t="shared" si="27"/>
        <v>0</v>
      </c>
      <c r="BG40" s="37">
        <f t="shared" si="28"/>
        <v>0</v>
      </c>
      <c r="BH40" s="37">
        <f t="shared" si="12"/>
        <v>0</v>
      </c>
      <c r="BI40" s="37">
        <f t="shared" si="12"/>
        <v>0</v>
      </c>
      <c r="BJ40" s="37">
        <f t="shared" si="23"/>
        <v>0</v>
      </c>
      <c r="BK40" s="37">
        <f t="shared" si="24"/>
        <v>0</v>
      </c>
      <c r="BL40" s="37">
        <f t="shared" si="24"/>
        <v>0</v>
      </c>
      <c r="BM40" s="37">
        <f t="shared" si="25"/>
        <v>0</v>
      </c>
    </row>
    <row r="41" spans="1:65" s="117" customFormat="1" ht="18" customHeight="1" x14ac:dyDescent="0.25">
      <c r="A41" s="242" t="s">
        <v>47</v>
      </c>
      <c r="B41" s="242"/>
      <c r="C41" s="123">
        <f>SUM(C6:C40)</f>
        <v>565371</v>
      </c>
      <c r="D41" s="123">
        <f>SUM(D6:D40)</f>
        <v>521540</v>
      </c>
      <c r="E41" s="123">
        <f t="shared" ref="E41:BM41" si="43">SUM(E6:E40)</f>
        <v>1086911</v>
      </c>
      <c r="F41" s="123">
        <f t="shared" si="43"/>
        <v>1928480</v>
      </c>
      <c r="G41" s="123">
        <f t="shared" si="43"/>
        <v>1767927</v>
      </c>
      <c r="H41" s="124">
        <f t="shared" si="43"/>
        <v>3696407</v>
      </c>
      <c r="I41" s="124">
        <f t="shared" si="43"/>
        <v>1620087</v>
      </c>
      <c r="J41" s="124">
        <f t="shared" si="43"/>
        <v>1519684</v>
      </c>
      <c r="K41" s="124">
        <f t="shared" si="43"/>
        <v>3139771</v>
      </c>
      <c r="L41" s="124">
        <f t="shared" si="43"/>
        <v>1489992</v>
      </c>
      <c r="M41" s="124">
        <f t="shared" si="43"/>
        <v>1402472</v>
      </c>
      <c r="N41" s="124">
        <f t="shared" si="43"/>
        <v>2892464</v>
      </c>
      <c r="O41" s="124">
        <f t="shared" si="43"/>
        <v>1368106</v>
      </c>
      <c r="P41" s="124">
        <f t="shared" si="43"/>
        <v>1294688</v>
      </c>
      <c r="Q41" s="124">
        <f t="shared" si="43"/>
        <v>2662794</v>
      </c>
      <c r="R41" s="124">
        <f t="shared" si="43"/>
        <v>1268052</v>
      </c>
      <c r="S41" s="124">
        <f t="shared" si="43"/>
        <v>1192971</v>
      </c>
      <c r="T41" s="124">
        <f t="shared" si="43"/>
        <v>2461023</v>
      </c>
      <c r="U41" s="124">
        <f t="shared" si="43"/>
        <v>7674717</v>
      </c>
      <c r="V41" s="124">
        <f t="shared" si="43"/>
        <v>7177742</v>
      </c>
      <c r="W41" s="123">
        <f t="shared" si="43"/>
        <v>14852459</v>
      </c>
      <c r="X41" s="124">
        <f t="shared" si="43"/>
        <v>1063501</v>
      </c>
      <c r="Y41" s="124">
        <f t="shared" si="43"/>
        <v>987641</v>
      </c>
      <c r="Z41" s="124">
        <f t="shared" si="43"/>
        <v>2051142</v>
      </c>
      <c r="AA41" s="124">
        <f t="shared" si="43"/>
        <v>947783</v>
      </c>
      <c r="AB41" s="124">
        <f t="shared" si="43"/>
        <v>873488</v>
      </c>
      <c r="AC41" s="123">
        <f t="shared" si="43"/>
        <v>1821271</v>
      </c>
      <c r="AD41" s="123">
        <f t="shared" si="43"/>
        <v>825807</v>
      </c>
      <c r="AE41" s="123">
        <f t="shared" si="43"/>
        <v>723589</v>
      </c>
      <c r="AF41" s="124">
        <f t="shared" si="43"/>
        <v>1549396</v>
      </c>
      <c r="AG41" s="123">
        <f t="shared" si="43"/>
        <v>2837091</v>
      </c>
      <c r="AH41" s="123">
        <f t="shared" si="43"/>
        <v>2584718</v>
      </c>
      <c r="AI41" s="123">
        <f t="shared" si="43"/>
        <v>5421809</v>
      </c>
      <c r="AJ41" s="125">
        <f t="shared" si="43"/>
        <v>10511808</v>
      </c>
      <c r="AK41" s="125">
        <f t="shared" si="43"/>
        <v>9762460</v>
      </c>
      <c r="AL41" s="125">
        <f t="shared" si="43"/>
        <v>20274268</v>
      </c>
      <c r="AM41" s="123">
        <f t="shared" si="43"/>
        <v>657591</v>
      </c>
      <c r="AN41" s="123">
        <f t="shared" si="43"/>
        <v>529228</v>
      </c>
      <c r="AO41" s="124">
        <f t="shared" si="43"/>
        <v>1186819</v>
      </c>
      <c r="AP41" s="124">
        <f t="shared" si="43"/>
        <v>544534</v>
      </c>
      <c r="AQ41" s="124">
        <f t="shared" si="43"/>
        <v>440993</v>
      </c>
      <c r="AR41" s="124">
        <f t="shared" si="43"/>
        <v>985527</v>
      </c>
      <c r="AS41" s="124">
        <f t="shared" si="43"/>
        <v>1202125</v>
      </c>
      <c r="AT41" s="124">
        <f t="shared" si="43"/>
        <v>970221</v>
      </c>
      <c r="AU41" s="124">
        <f t="shared" si="43"/>
        <v>2172346</v>
      </c>
      <c r="AV41" s="124">
        <f t="shared" si="43"/>
        <v>11713933</v>
      </c>
      <c r="AW41" s="124">
        <f t="shared" si="43"/>
        <v>10732681</v>
      </c>
      <c r="AX41" s="124">
        <f t="shared" si="43"/>
        <v>22446614</v>
      </c>
      <c r="AY41" s="124">
        <f t="shared" si="43"/>
        <v>334401</v>
      </c>
      <c r="AZ41" s="124">
        <f t="shared" si="43"/>
        <v>247586</v>
      </c>
      <c r="BA41" s="124">
        <f t="shared" si="43"/>
        <v>581987</v>
      </c>
      <c r="BB41" s="124">
        <f t="shared" si="43"/>
        <v>295186</v>
      </c>
      <c r="BC41" s="124">
        <f t="shared" si="43"/>
        <v>217232</v>
      </c>
      <c r="BD41" s="124">
        <f t="shared" si="43"/>
        <v>512418</v>
      </c>
      <c r="BE41" s="124">
        <f t="shared" si="43"/>
        <v>629587</v>
      </c>
      <c r="BF41" s="124">
        <f t="shared" si="43"/>
        <v>464818</v>
      </c>
      <c r="BG41" s="124">
        <f t="shared" si="43"/>
        <v>1094405</v>
      </c>
      <c r="BH41" s="124">
        <f t="shared" si="43"/>
        <v>12343520</v>
      </c>
      <c r="BI41" s="124">
        <f t="shared" si="43"/>
        <v>11197499</v>
      </c>
      <c r="BJ41" s="124">
        <f t="shared" si="43"/>
        <v>23541019</v>
      </c>
      <c r="BK41" s="124">
        <f t="shared" si="43"/>
        <v>12908891</v>
      </c>
      <c r="BL41" s="124">
        <f t="shared" si="43"/>
        <v>11719039</v>
      </c>
      <c r="BM41" s="124">
        <f t="shared" si="43"/>
        <v>24627930</v>
      </c>
    </row>
    <row r="42" spans="1:65" s="58" customFormat="1" x14ac:dyDescent="0.25">
      <c r="A42" s="59"/>
      <c r="B42" s="59"/>
      <c r="C42" s="42"/>
      <c r="D42" s="43"/>
      <c r="E42" s="60"/>
      <c r="F42" s="43"/>
      <c r="G42" s="43"/>
      <c r="H42" s="43"/>
      <c r="I42" s="43"/>
      <c r="J42" s="43"/>
      <c r="K42" s="44"/>
      <c r="L42" s="43"/>
      <c r="M42" s="43"/>
      <c r="N42" s="44"/>
      <c r="O42" s="43"/>
      <c r="P42" s="43"/>
      <c r="Q42" s="44"/>
      <c r="R42" s="43"/>
      <c r="S42" s="43"/>
      <c r="T42" s="44"/>
      <c r="U42" s="43"/>
      <c r="V42" s="43"/>
      <c r="W42" s="44"/>
      <c r="X42" s="43"/>
      <c r="Y42" s="43"/>
      <c r="Z42" s="44"/>
      <c r="AA42" s="43"/>
      <c r="AB42" s="43"/>
      <c r="AC42" s="44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  <c r="AS42" s="43"/>
      <c r="AT42" s="43"/>
      <c r="AU42" s="44"/>
      <c r="AV42" s="43"/>
      <c r="AW42" s="43"/>
      <c r="AX42" s="44"/>
      <c r="AY42" s="43"/>
      <c r="AZ42" s="43"/>
      <c r="BA42" s="45"/>
      <c r="BB42" s="46"/>
      <c r="BC42" s="46"/>
      <c r="BD42" s="45"/>
      <c r="BE42" s="46"/>
      <c r="BF42" s="46"/>
      <c r="BG42" s="45"/>
      <c r="BH42" s="46"/>
      <c r="BI42" s="46"/>
      <c r="BJ42" s="45"/>
      <c r="BK42" s="46"/>
      <c r="BL42" s="46"/>
      <c r="BM42" s="45"/>
    </row>
    <row r="43" spans="1:65" x14ac:dyDescent="0.25">
      <c r="V43" s="65"/>
      <c r="AE43" s="63"/>
      <c r="AS43" s="65"/>
      <c r="AT43" s="65"/>
      <c r="AU43" s="65"/>
      <c r="AV43" s="65"/>
      <c r="AW43" s="65"/>
      <c r="AX43" s="65"/>
      <c r="BE43" s="65"/>
      <c r="BF43" s="65"/>
      <c r="BG43" s="65"/>
    </row>
    <row r="44" spans="1:65" x14ac:dyDescent="0.25">
      <c r="BH44" s="68"/>
      <c r="BI44" s="68"/>
      <c r="BJ44" s="68"/>
    </row>
    <row r="45" spans="1:65" x14ac:dyDescent="0.25">
      <c r="BH45" s="68"/>
      <c r="BI45" s="68"/>
      <c r="BJ45" s="68"/>
    </row>
    <row r="46" spans="1:65" x14ac:dyDescent="0.25">
      <c r="BH46" s="65"/>
      <c r="BI46" s="65"/>
      <c r="BJ46" s="65"/>
    </row>
    <row r="52" s="69" customFormat="1" x14ac:dyDescent="0.25"/>
  </sheetData>
  <mergeCells count="24">
    <mergeCell ref="AS3:AU3"/>
    <mergeCell ref="AV3:AX3"/>
    <mergeCell ref="O3:Q3"/>
    <mergeCell ref="R3:T3"/>
    <mergeCell ref="U3:W3"/>
    <mergeCell ref="X3:Z3"/>
    <mergeCell ref="AA3:AC3"/>
    <mergeCell ref="AD3:AF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Y3:BA3"/>
    <mergeCell ref="BB3:BD3"/>
    <mergeCell ref="BE3:BG3"/>
    <mergeCell ref="BH3:BJ3"/>
    <mergeCell ref="BK3:BM3"/>
  </mergeCells>
  <printOptions horizontalCentered="1"/>
  <pageMargins left="0.2" right="0.22" top="0.32" bottom="0.59" header="0.2" footer="0.33"/>
  <pageSetup paperSize="9" scale="98" firstPageNumber="27" orientation="portrait" useFirstPageNumber="1" r:id="rId1"/>
  <headerFooter alignWithMargins="0">
    <oddFooter>&amp;LSTATISTICS OF SCHOOL EDUCATION 2010-11&amp;R&amp;P</oddFooter>
  </headerFooter>
  <colBreaks count="4" manualBreakCount="4">
    <brk id="44" max="40" man="1"/>
    <brk id="50" max="40" man="1"/>
    <brk id="56" max="40" man="1"/>
    <brk id="62" max="3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J42"/>
  <sheetViews>
    <sheetView view="pageBreakPreview" topLeftCell="A34" zoomScaleSheetLayoutView="100" workbookViewId="0">
      <selection activeCell="H44" sqref="H44"/>
    </sheetView>
  </sheetViews>
  <sheetFormatPr defaultRowHeight="15.75" x14ac:dyDescent="0.25"/>
  <cols>
    <col min="1" max="1" width="5.140625" style="166" customWidth="1"/>
    <col min="2" max="2" width="19.5703125" style="166" customWidth="1"/>
    <col min="3" max="38" width="11.28515625" style="166" customWidth="1"/>
    <col min="39" max="243" width="9.140625" style="166"/>
    <col min="244" max="244" width="5.140625" style="166" customWidth="1"/>
    <col min="245" max="245" width="21.42578125" style="166" customWidth="1"/>
    <col min="246" max="246" width="11.140625" style="166" customWidth="1"/>
    <col min="247" max="247" width="9.42578125" style="166" customWidth="1"/>
    <col min="248" max="248" width="11.85546875" style="166" customWidth="1"/>
    <col min="249" max="249" width="10.42578125" style="166" customWidth="1"/>
    <col min="250" max="250" width="9.28515625" style="166" customWidth="1"/>
    <col min="251" max="251" width="11.28515625" style="166" customWidth="1"/>
    <col min="252" max="253" width="8.28515625" style="166" customWidth="1"/>
    <col min="254" max="254" width="9.42578125" style="166" customWidth="1"/>
    <col min="255" max="255" width="10.5703125" style="166" customWidth="1"/>
    <col min="256" max="256" width="10.5703125" style="166" bestFit="1" customWidth="1"/>
    <col min="257" max="257" width="10.5703125" style="166" customWidth="1"/>
    <col min="258" max="258" width="8.28515625" style="166" customWidth="1"/>
    <col min="259" max="259" width="10.28515625" style="166" bestFit="1" customWidth="1"/>
    <col min="260" max="260" width="9.5703125" style="166" customWidth="1"/>
    <col min="261" max="266" width="8.28515625" style="166" customWidth="1"/>
    <col min="267" max="267" width="9.42578125" style="166" customWidth="1"/>
    <col min="268" max="269" width="9.28515625" style="166" customWidth="1"/>
    <col min="270" max="280" width="8.28515625" style="166" customWidth="1"/>
    <col min="281" max="281" width="10.85546875" style="166" customWidth="1"/>
    <col min="282" max="499" width="9.140625" style="166"/>
    <col min="500" max="500" width="5.140625" style="166" customWidth="1"/>
    <col min="501" max="501" width="21.42578125" style="166" customWidth="1"/>
    <col min="502" max="502" width="11.140625" style="166" customWidth="1"/>
    <col min="503" max="503" width="9.42578125" style="166" customWidth="1"/>
    <col min="504" max="504" width="11.85546875" style="166" customWidth="1"/>
    <col min="505" max="505" width="10.42578125" style="166" customWidth="1"/>
    <col min="506" max="506" width="9.28515625" style="166" customWidth="1"/>
    <col min="507" max="507" width="11.28515625" style="166" customWidth="1"/>
    <col min="508" max="509" width="8.28515625" style="166" customWidth="1"/>
    <col min="510" max="510" width="9.42578125" style="166" customWidth="1"/>
    <col min="511" max="511" width="10.5703125" style="166" customWidth="1"/>
    <col min="512" max="512" width="10.5703125" style="166" bestFit="1" customWidth="1"/>
    <col min="513" max="513" width="10.5703125" style="166" customWidth="1"/>
    <col min="514" max="514" width="8.28515625" style="166" customWidth="1"/>
    <col min="515" max="515" width="10.28515625" style="166" bestFit="1" customWidth="1"/>
    <col min="516" max="516" width="9.5703125" style="166" customWidth="1"/>
    <col min="517" max="522" width="8.28515625" style="166" customWidth="1"/>
    <col min="523" max="523" width="9.42578125" style="166" customWidth="1"/>
    <col min="524" max="525" width="9.28515625" style="166" customWidth="1"/>
    <col min="526" max="536" width="8.28515625" style="166" customWidth="1"/>
    <col min="537" max="537" width="10.85546875" style="166" customWidth="1"/>
    <col min="538" max="755" width="9.140625" style="166"/>
    <col min="756" max="756" width="5.140625" style="166" customWidth="1"/>
    <col min="757" max="757" width="21.42578125" style="166" customWidth="1"/>
    <col min="758" max="758" width="11.140625" style="166" customWidth="1"/>
    <col min="759" max="759" width="9.42578125" style="166" customWidth="1"/>
    <col min="760" max="760" width="11.85546875" style="166" customWidth="1"/>
    <col min="761" max="761" width="10.42578125" style="166" customWidth="1"/>
    <col min="762" max="762" width="9.28515625" style="166" customWidth="1"/>
    <col min="763" max="763" width="11.28515625" style="166" customWidth="1"/>
    <col min="764" max="765" width="8.28515625" style="166" customWidth="1"/>
    <col min="766" max="766" width="9.42578125" style="166" customWidth="1"/>
    <col min="767" max="767" width="10.5703125" style="166" customWidth="1"/>
    <col min="768" max="768" width="10.5703125" style="166" bestFit="1" customWidth="1"/>
    <col min="769" max="769" width="10.5703125" style="166" customWidth="1"/>
    <col min="770" max="770" width="8.28515625" style="166" customWidth="1"/>
    <col min="771" max="771" width="10.28515625" style="166" bestFit="1" customWidth="1"/>
    <col min="772" max="772" width="9.5703125" style="166" customWidth="1"/>
    <col min="773" max="778" width="8.28515625" style="166" customWidth="1"/>
    <col min="779" max="779" width="9.42578125" style="166" customWidth="1"/>
    <col min="780" max="781" width="9.28515625" style="166" customWidth="1"/>
    <col min="782" max="792" width="8.28515625" style="166" customWidth="1"/>
    <col min="793" max="793" width="10.85546875" style="166" customWidth="1"/>
    <col min="794" max="1011" width="9.140625" style="166"/>
    <col min="1012" max="1012" width="5.140625" style="166" customWidth="1"/>
    <col min="1013" max="1013" width="21.42578125" style="166" customWidth="1"/>
    <col min="1014" max="1014" width="11.140625" style="166" customWidth="1"/>
    <col min="1015" max="1015" width="9.42578125" style="166" customWidth="1"/>
    <col min="1016" max="1016" width="11.85546875" style="166" customWidth="1"/>
    <col min="1017" max="1017" width="10.42578125" style="166" customWidth="1"/>
    <col min="1018" max="1018" width="9.28515625" style="166" customWidth="1"/>
    <col min="1019" max="1019" width="11.28515625" style="166" customWidth="1"/>
    <col min="1020" max="1021" width="8.28515625" style="166" customWidth="1"/>
    <col min="1022" max="1022" width="9.42578125" style="166" customWidth="1"/>
    <col min="1023" max="1023" width="10.5703125" style="166" customWidth="1"/>
    <col min="1024" max="1024" width="10.5703125" style="166" bestFit="1" customWidth="1"/>
    <col min="1025" max="1025" width="10.5703125" style="166" customWidth="1"/>
    <col min="1026" max="1026" width="8.28515625" style="166" customWidth="1"/>
    <col min="1027" max="1027" width="10.28515625" style="166" bestFit="1" customWidth="1"/>
    <col min="1028" max="1028" width="9.5703125" style="166" customWidth="1"/>
    <col min="1029" max="1034" width="8.28515625" style="166" customWidth="1"/>
    <col min="1035" max="1035" width="9.42578125" style="166" customWidth="1"/>
    <col min="1036" max="1037" width="9.28515625" style="166" customWidth="1"/>
    <col min="1038" max="1048" width="8.28515625" style="166" customWidth="1"/>
    <col min="1049" max="1049" width="10.85546875" style="166" customWidth="1"/>
    <col min="1050" max="1267" width="9.140625" style="166"/>
    <col min="1268" max="1268" width="5.140625" style="166" customWidth="1"/>
    <col min="1269" max="1269" width="21.42578125" style="166" customWidth="1"/>
    <col min="1270" max="1270" width="11.140625" style="166" customWidth="1"/>
    <col min="1271" max="1271" width="9.42578125" style="166" customWidth="1"/>
    <col min="1272" max="1272" width="11.85546875" style="166" customWidth="1"/>
    <col min="1273" max="1273" width="10.42578125" style="166" customWidth="1"/>
    <col min="1274" max="1274" width="9.28515625" style="166" customWidth="1"/>
    <col min="1275" max="1275" width="11.28515625" style="166" customWidth="1"/>
    <col min="1276" max="1277" width="8.28515625" style="166" customWidth="1"/>
    <col min="1278" max="1278" width="9.42578125" style="166" customWidth="1"/>
    <col min="1279" max="1279" width="10.5703125" style="166" customWidth="1"/>
    <col min="1280" max="1280" width="10.5703125" style="166" bestFit="1" customWidth="1"/>
    <col min="1281" max="1281" width="10.5703125" style="166" customWidth="1"/>
    <col min="1282" max="1282" width="8.28515625" style="166" customWidth="1"/>
    <col min="1283" max="1283" width="10.28515625" style="166" bestFit="1" customWidth="1"/>
    <col min="1284" max="1284" width="9.5703125" style="166" customWidth="1"/>
    <col min="1285" max="1290" width="8.28515625" style="166" customWidth="1"/>
    <col min="1291" max="1291" width="9.42578125" style="166" customWidth="1"/>
    <col min="1292" max="1293" width="9.28515625" style="166" customWidth="1"/>
    <col min="1294" max="1304" width="8.28515625" style="166" customWidth="1"/>
    <col min="1305" max="1305" width="10.85546875" style="166" customWidth="1"/>
    <col min="1306" max="1523" width="9.140625" style="166"/>
    <col min="1524" max="1524" width="5.140625" style="166" customWidth="1"/>
    <col min="1525" max="1525" width="21.42578125" style="166" customWidth="1"/>
    <col min="1526" max="1526" width="11.140625" style="166" customWidth="1"/>
    <col min="1527" max="1527" width="9.42578125" style="166" customWidth="1"/>
    <col min="1528" max="1528" width="11.85546875" style="166" customWidth="1"/>
    <col min="1529" max="1529" width="10.42578125" style="166" customWidth="1"/>
    <col min="1530" max="1530" width="9.28515625" style="166" customWidth="1"/>
    <col min="1531" max="1531" width="11.28515625" style="166" customWidth="1"/>
    <col min="1532" max="1533" width="8.28515625" style="166" customWidth="1"/>
    <col min="1534" max="1534" width="9.42578125" style="166" customWidth="1"/>
    <col min="1535" max="1535" width="10.5703125" style="166" customWidth="1"/>
    <col min="1536" max="1536" width="10.5703125" style="166" bestFit="1" customWidth="1"/>
    <col min="1537" max="1537" width="10.5703125" style="166" customWidth="1"/>
    <col min="1538" max="1538" width="8.28515625" style="166" customWidth="1"/>
    <col min="1539" max="1539" width="10.28515625" style="166" bestFit="1" customWidth="1"/>
    <col min="1540" max="1540" width="9.5703125" style="166" customWidth="1"/>
    <col min="1541" max="1546" width="8.28515625" style="166" customWidth="1"/>
    <col min="1547" max="1547" width="9.42578125" style="166" customWidth="1"/>
    <col min="1548" max="1549" width="9.28515625" style="166" customWidth="1"/>
    <col min="1550" max="1560" width="8.28515625" style="166" customWidth="1"/>
    <col min="1561" max="1561" width="10.85546875" style="166" customWidth="1"/>
    <col min="1562" max="1779" width="9.140625" style="166"/>
    <col min="1780" max="1780" width="5.140625" style="166" customWidth="1"/>
    <col min="1781" max="1781" width="21.42578125" style="166" customWidth="1"/>
    <col min="1782" max="1782" width="11.140625" style="166" customWidth="1"/>
    <col min="1783" max="1783" width="9.42578125" style="166" customWidth="1"/>
    <col min="1784" max="1784" width="11.85546875" style="166" customWidth="1"/>
    <col min="1785" max="1785" width="10.42578125" style="166" customWidth="1"/>
    <col min="1786" max="1786" width="9.28515625" style="166" customWidth="1"/>
    <col min="1787" max="1787" width="11.28515625" style="166" customWidth="1"/>
    <col min="1788" max="1789" width="8.28515625" style="166" customWidth="1"/>
    <col min="1790" max="1790" width="9.42578125" style="166" customWidth="1"/>
    <col min="1791" max="1791" width="10.5703125" style="166" customWidth="1"/>
    <col min="1792" max="1792" width="10.5703125" style="166" bestFit="1" customWidth="1"/>
    <col min="1793" max="1793" width="10.5703125" style="166" customWidth="1"/>
    <col min="1794" max="1794" width="8.28515625" style="166" customWidth="1"/>
    <col min="1795" max="1795" width="10.28515625" style="166" bestFit="1" customWidth="1"/>
    <col min="1796" max="1796" width="9.5703125" style="166" customWidth="1"/>
    <col min="1797" max="1802" width="8.28515625" style="166" customWidth="1"/>
    <col min="1803" max="1803" width="9.42578125" style="166" customWidth="1"/>
    <col min="1804" max="1805" width="9.28515625" style="166" customWidth="1"/>
    <col min="1806" max="1816" width="8.28515625" style="166" customWidth="1"/>
    <col min="1817" max="1817" width="10.85546875" style="166" customWidth="1"/>
    <col min="1818" max="2035" width="9.140625" style="166"/>
    <col min="2036" max="2036" width="5.140625" style="166" customWidth="1"/>
    <col min="2037" max="2037" width="21.42578125" style="166" customWidth="1"/>
    <col min="2038" max="2038" width="11.140625" style="166" customWidth="1"/>
    <col min="2039" max="2039" width="9.42578125" style="166" customWidth="1"/>
    <col min="2040" max="2040" width="11.85546875" style="166" customWidth="1"/>
    <col min="2041" max="2041" width="10.42578125" style="166" customWidth="1"/>
    <col min="2042" max="2042" width="9.28515625" style="166" customWidth="1"/>
    <col min="2043" max="2043" width="11.28515625" style="166" customWidth="1"/>
    <col min="2044" max="2045" width="8.28515625" style="166" customWidth="1"/>
    <col min="2046" max="2046" width="9.42578125" style="166" customWidth="1"/>
    <col min="2047" max="2047" width="10.5703125" style="166" customWidth="1"/>
    <col min="2048" max="2048" width="10.5703125" style="166" bestFit="1" customWidth="1"/>
    <col min="2049" max="2049" width="10.5703125" style="166" customWidth="1"/>
    <col min="2050" max="2050" width="8.28515625" style="166" customWidth="1"/>
    <col min="2051" max="2051" width="10.28515625" style="166" bestFit="1" customWidth="1"/>
    <col min="2052" max="2052" width="9.5703125" style="166" customWidth="1"/>
    <col min="2053" max="2058" width="8.28515625" style="166" customWidth="1"/>
    <col min="2059" max="2059" width="9.42578125" style="166" customWidth="1"/>
    <col min="2060" max="2061" width="9.28515625" style="166" customWidth="1"/>
    <col min="2062" max="2072" width="8.28515625" style="166" customWidth="1"/>
    <col min="2073" max="2073" width="10.85546875" style="166" customWidth="1"/>
    <col min="2074" max="2291" width="9.140625" style="166"/>
    <col min="2292" max="2292" width="5.140625" style="166" customWidth="1"/>
    <col min="2293" max="2293" width="21.42578125" style="166" customWidth="1"/>
    <col min="2294" max="2294" width="11.140625" style="166" customWidth="1"/>
    <col min="2295" max="2295" width="9.42578125" style="166" customWidth="1"/>
    <col min="2296" max="2296" width="11.85546875" style="166" customWidth="1"/>
    <col min="2297" max="2297" width="10.42578125" style="166" customWidth="1"/>
    <col min="2298" max="2298" width="9.28515625" style="166" customWidth="1"/>
    <col min="2299" max="2299" width="11.28515625" style="166" customWidth="1"/>
    <col min="2300" max="2301" width="8.28515625" style="166" customWidth="1"/>
    <col min="2302" max="2302" width="9.42578125" style="166" customWidth="1"/>
    <col min="2303" max="2303" width="10.5703125" style="166" customWidth="1"/>
    <col min="2304" max="2304" width="10.5703125" style="166" bestFit="1" customWidth="1"/>
    <col min="2305" max="2305" width="10.5703125" style="166" customWidth="1"/>
    <col min="2306" max="2306" width="8.28515625" style="166" customWidth="1"/>
    <col min="2307" max="2307" width="10.28515625" style="166" bestFit="1" customWidth="1"/>
    <col min="2308" max="2308" width="9.5703125" style="166" customWidth="1"/>
    <col min="2309" max="2314" width="8.28515625" style="166" customWidth="1"/>
    <col min="2315" max="2315" width="9.42578125" style="166" customWidth="1"/>
    <col min="2316" max="2317" width="9.28515625" style="166" customWidth="1"/>
    <col min="2318" max="2328" width="8.28515625" style="166" customWidth="1"/>
    <col min="2329" max="2329" width="10.85546875" style="166" customWidth="1"/>
    <col min="2330" max="2547" width="9.140625" style="166"/>
    <col min="2548" max="2548" width="5.140625" style="166" customWidth="1"/>
    <col min="2549" max="2549" width="21.42578125" style="166" customWidth="1"/>
    <col min="2550" max="2550" width="11.140625" style="166" customWidth="1"/>
    <col min="2551" max="2551" width="9.42578125" style="166" customWidth="1"/>
    <col min="2552" max="2552" width="11.85546875" style="166" customWidth="1"/>
    <col min="2553" max="2553" width="10.42578125" style="166" customWidth="1"/>
    <col min="2554" max="2554" width="9.28515625" style="166" customWidth="1"/>
    <col min="2555" max="2555" width="11.28515625" style="166" customWidth="1"/>
    <col min="2556" max="2557" width="8.28515625" style="166" customWidth="1"/>
    <col min="2558" max="2558" width="9.42578125" style="166" customWidth="1"/>
    <col min="2559" max="2559" width="10.5703125" style="166" customWidth="1"/>
    <col min="2560" max="2560" width="10.5703125" style="166" bestFit="1" customWidth="1"/>
    <col min="2561" max="2561" width="10.5703125" style="166" customWidth="1"/>
    <col min="2562" max="2562" width="8.28515625" style="166" customWidth="1"/>
    <col min="2563" max="2563" width="10.28515625" style="166" bestFit="1" customWidth="1"/>
    <col min="2564" max="2564" width="9.5703125" style="166" customWidth="1"/>
    <col min="2565" max="2570" width="8.28515625" style="166" customWidth="1"/>
    <col min="2571" max="2571" width="9.42578125" style="166" customWidth="1"/>
    <col min="2572" max="2573" width="9.28515625" style="166" customWidth="1"/>
    <col min="2574" max="2584" width="8.28515625" style="166" customWidth="1"/>
    <col min="2585" max="2585" width="10.85546875" style="166" customWidth="1"/>
    <col min="2586" max="2803" width="9.140625" style="166"/>
    <col min="2804" max="2804" width="5.140625" style="166" customWidth="1"/>
    <col min="2805" max="2805" width="21.42578125" style="166" customWidth="1"/>
    <col min="2806" max="2806" width="11.140625" style="166" customWidth="1"/>
    <col min="2807" max="2807" width="9.42578125" style="166" customWidth="1"/>
    <col min="2808" max="2808" width="11.85546875" style="166" customWidth="1"/>
    <col min="2809" max="2809" width="10.42578125" style="166" customWidth="1"/>
    <col min="2810" max="2810" width="9.28515625" style="166" customWidth="1"/>
    <col min="2811" max="2811" width="11.28515625" style="166" customWidth="1"/>
    <col min="2812" max="2813" width="8.28515625" style="166" customWidth="1"/>
    <col min="2814" max="2814" width="9.42578125" style="166" customWidth="1"/>
    <col min="2815" max="2815" width="10.5703125" style="166" customWidth="1"/>
    <col min="2816" max="2816" width="10.5703125" style="166" bestFit="1" customWidth="1"/>
    <col min="2817" max="2817" width="10.5703125" style="166" customWidth="1"/>
    <col min="2818" max="2818" width="8.28515625" style="166" customWidth="1"/>
    <col min="2819" max="2819" width="10.28515625" style="166" bestFit="1" customWidth="1"/>
    <col min="2820" max="2820" width="9.5703125" style="166" customWidth="1"/>
    <col min="2821" max="2826" width="8.28515625" style="166" customWidth="1"/>
    <col min="2827" max="2827" width="9.42578125" style="166" customWidth="1"/>
    <col min="2828" max="2829" width="9.28515625" style="166" customWidth="1"/>
    <col min="2830" max="2840" width="8.28515625" style="166" customWidth="1"/>
    <col min="2841" max="2841" width="10.85546875" style="166" customWidth="1"/>
    <col min="2842" max="3059" width="9.140625" style="166"/>
    <col min="3060" max="3060" width="5.140625" style="166" customWidth="1"/>
    <col min="3061" max="3061" width="21.42578125" style="166" customWidth="1"/>
    <col min="3062" max="3062" width="11.140625" style="166" customWidth="1"/>
    <col min="3063" max="3063" width="9.42578125" style="166" customWidth="1"/>
    <col min="3064" max="3064" width="11.85546875" style="166" customWidth="1"/>
    <col min="3065" max="3065" width="10.42578125" style="166" customWidth="1"/>
    <col min="3066" max="3066" width="9.28515625" style="166" customWidth="1"/>
    <col min="3067" max="3067" width="11.28515625" style="166" customWidth="1"/>
    <col min="3068" max="3069" width="8.28515625" style="166" customWidth="1"/>
    <col min="3070" max="3070" width="9.42578125" style="166" customWidth="1"/>
    <col min="3071" max="3071" width="10.5703125" style="166" customWidth="1"/>
    <col min="3072" max="3072" width="10.5703125" style="166" bestFit="1" customWidth="1"/>
    <col min="3073" max="3073" width="10.5703125" style="166" customWidth="1"/>
    <col min="3074" max="3074" width="8.28515625" style="166" customWidth="1"/>
    <col min="3075" max="3075" width="10.28515625" style="166" bestFit="1" customWidth="1"/>
    <col min="3076" max="3076" width="9.5703125" style="166" customWidth="1"/>
    <col min="3077" max="3082" width="8.28515625" style="166" customWidth="1"/>
    <col min="3083" max="3083" width="9.42578125" style="166" customWidth="1"/>
    <col min="3084" max="3085" width="9.28515625" style="166" customWidth="1"/>
    <col min="3086" max="3096" width="8.28515625" style="166" customWidth="1"/>
    <col min="3097" max="3097" width="10.85546875" style="166" customWidth="1"/>
    <col min="3098" max="3315" width="9.140625" style="166"/>
    <col min="3316" max="3316" width="5.140625" style="166" customWidth="1"/>
    <col min="3317" max="3317" width="21.42578125" style="166" customWidth="1"/>
    <col min="3318" max="3318" width="11.140625" style="166" customWidth="1"/>
    <col min="3319" max="3319" width="9.42578125" style="166" customWidth="1"/>
    <col min="3320" max="3320" width="11.85546875" style="166" customWidth="1"/>
    <col min="3321" max="3321" width="10.42578125" style="166" customWidth="1"/>
    <col min="3322" max="3322" width="9.28515625" style="166" customWidth="1"/>
    <col min="3323" max="3323" width="11.28515625" style="166" customWidth="1"/>
    <col min="3324" max="3325" width="8.28515625" style="166" customWidth="1"/>
    <col min="3326" max="3326" width="9.42578125" style="166" customWidth="1"/>
    <col min="3327" max="3327" width="10.5703125" style="166" customWidth="1"/>
    <col min="3328" max="3328" width="10.5703125" style="166" bestFit="1" customWidth="1"/>
    <col min="3329" max="3329" width="10.5703125" style="166" customWidth="1"/>
    <col min="3330" max="3330" width="8.28515625" style="166" customWidth="1"/>
    <col min="3331" max="3331" width="10.28515625" style="166" bestFit="1" customWidth="1"/>
    <col min="3332" max="3332" width="9.5703125" style="166" customWidth="1"/>
    <col min="3333" max="3338" width="8.28515625" style="166" customWidth="1"/>
    <col min="3339" max="3339" width="9.42578125" style="166" customWidth="1"/>
    <col min="3340" max="3341" width="9.28515625" style="166" customWidth="1"/>
    <col min="3342" max="3352" width="8.28515625" style="166" customWidth="1"/>
    <col min="3353" max="3353" width="10.85546875" style="166" customWidth="1"/>
    <col min="3354" max="3571" width="9.140625" style="166"/>
    <col min="3572" max="3572" width="5.140625" style="166" customWidth="1"/>
    <col min="3573" max="3573" width="21.42578125" style="166" customWidth="1"/>
    <col min="3574" max="3574" width="11.140625" style="166" customWidth="1"/>
    <col min="3575" max="3575" width="9.42578125" style="166" customWidth="1"/>
    <col min="3576" max="3576" width="11.85546875" style="166" customWidth="1"/>
    <col min="3577" max="3577" width="10.42578125" style="166" customWidth="1"/>
    <col min="3578" max="3578" width="9.28515625" style="166" customWidth="1"/>
    <col min="3579" max="3579" width="11.28515625" style="166" customWidth="1"/>
    <col min="3580" max="3581" width="8.28515625" style="166" customWidth="1"/>
    <col min="3582" max="3582" width="9.42578125" style="166" customWidth="1"/>
    <col min="3583" max="3583" width="10.5703125" style="166" customWidth="1"/>
    <col min="3584" max="3584" width="10.5703125" style="166" bestFit="1" customWidth="1"/>
    <col min="3585" max="3585" width="10.5703125" style="166" customWidth="1"/>
    <col min="3586" max="3586" width="8.28515625" style="166" customWidth="1"/>
    <col min="3587" max="3587" width="10.28515625" style="166" bestFit="1" customWidth="1"/>
    <col min="3588" max="3588" width="9.5703125" style="166" customWidth="1"/>
    <col min="3589" max="3594" width="8.28515625" style="166" customWidth="1"/>
    <col min="3595" max="3595" width="9.42578125" style="166" customWidth="1"/>
    <col min="3596" max="3597" width="9.28515625" style="166" customWidth="1"/>
    <col min="3598" max="3608" width="8.28515625" style="166" customWidth="1"/>
    <col min="3609" max="3609" width="10.85546875" style="166" customWidth="1"/>
    <col min="3610" max="3827" width="9.140625" style="166"/>
    <col min="3828" max="3828" width="5.140625" style="166" customWidth="1"/>
    <col min="3829" max="3829" width="21.42578125" style="166" customWidth="1"/>
    <col min="3830" max="3830" width="11.140625" style="166" customWidth="1"/>
    <col min="3831" max="3831" width="9.42578125" style="166" customWidth="1"/>
    <col min="3832" max="3832" width="11.85546875" style="166" customWidth="1"/>
    <col min="3833" max="3833" width="10.42578125" style="166" customWidth="1"/>
    <col min="3834" max="3834" width="9.28515625" style="166" customWidth="1"/>
    <col min="3835" max="3835" width="11.28515625" style="166" customWidth="1"/>
    <col min="3836" max="3837" width="8.28515625" style="166" customWidth="1"/>
    <col min="3838" max="3838" width="9.42578125" style="166" customWidth="1"/>
    <col min="3839" max="3839" width="10.5703125" style="166" customWidth="1"/>
    <col min="3840" max="3840" width="10.5703125" style="166" bestFit="1" customWidth="1"/>
    <col min="3841" max="3841" width="10.5703125" style="166" customWidth="1"/>
    <col min="3842" max="3842" width="8.28515625" style="166" customWidth="1"/>
    <col min="3843" max="3843" width="10.28515625" style="166" bestFit="1" customWidth="1"/>
    <col min="3844" max="3844" width="9.5703125" style="166" customWidth="1"/>
    <col min="3845" max="3850" width="8.28515625" style="166" customWidth="1"/>
    <col min="3851" max="3851" width="9.42578125" style="166" customWidth="1"/>
    <col min="3852" max="3853" width="9.28515625" style="166" customWidth="1"/>
    <col min="3854" max="3864" width="8.28515625" style="166" customWidth="1"/>
    <col min="3865" max="3865" width="10.85546875" style="166" customWidth="1"/>
    <col min="3866" max="4083" width="9.140625" style="166"/>
    <col min="4084" max="4084" width="5.140625" style="166" customWidth="1"/>
    <col min="4085" max="4085" width="21.42578125" style="166" customWidth="1"/>
    <col min="4086" max="4086" width="11.140625" style="166" customWidth="1"/>
    <col min="4087" max="4087" width="9.42578125" style="166" customWidth="1"/>
    <col min="4088" max="4088" width="11.85546875" style="166" customWidth="1"/>
    <col min="4089" max="4089" width="10.42578125" style="166" customWidth="1"/>
    <col min="4090" max="4090" width="9.28515625" style="166" customWidth="1"/>
    <col min="4091" max="4091" width="11.28515625" style="166" customWidth="1"/>
    <col min="4092" max="4093" width="8.28515625" style="166" customWidth="1"/>
    <col min="4094" max="4094" width="9.42578125" style="166" customWidth="1"/>
    <col min="4095" max="4095" width="10.5703125" style="166" customWidth="1"/>
    <col min="4096" max="4096" width="10.5703125" style="166" bestFit="1" customWidth="1"/>
    <col min="4097" max="4097" width="10.5703125" style="166" customWidth="1"/>
    <col min="4098" max="4098" width="8.28515625" style="166" customWidth="1"/>
    <col min="4099" max="4099" width="10.28515625" style="166" bestFit="1" customWidth="1"/>
    <col min="4100" max="4100" width="9.5703125" style="166" customWidth="1"/>
    <col min="4101" max="4106" width="8.28515625" style="166" customWidth="1"/>
    <col min="4107" max="4107" width="9.42578125" style="166" customWidth="1"/>
    <col min="4108" max="4109" width="9.28515625" style="166" customWidth="1"/>
    <col min="4110" max="4120" width="8.28515625" style="166" customWidth="1"/>
    <col min="4121" max="4121" width="10.85546875" style="166" customWidth="1"/>
    <col min="4122" max="4339" width="9.140625" style="166"/>
    <col min="4340" max="4340" width="5.140625" style="166" customWidth="1"/>
    <col min="4341" max="4341" width="21.42578125" style="166" customWidth="1"/>
    <col min="4342" max="4342" width="11.140625" style="166" customWidth="1"/>
    <col min="4343" max="4343" width="9.42578125" style="166" customWidth="1"/>
    <col min="4344" max="4344" width="11.85546875" style="166" customWidth="1"/>
    <col min="4345" max="4345" width="10.42578125" style="166" customWidth="1"/>
    <col min="4346" max="4346" width="9.28515625" style="166" customWidth="1"/>
    <col min="4347" max="4347" width="11.28515625" style="166" customWidth="1"/>
    <col min="4348" max="4349" width="8.28515625" style="166" customWidth="1"/>
    <col min="4350" max="4350" width="9.42578125" style="166" customWidth="1"/>
    <col min="4351" max="4351" width="10.5703125" style="166" customWidth="1"/>
    <col min="4352" max="4352" width="10.5703125" style="166" bestFit="1" customWidth="1"/>
    <col min="4353" max="4353" width="10.5703125" style="166" customWidth="1"/>
    <col min="4354" max="4354" width="8.28515625" style="166" customWidth="1"/>
    <col min="4355" max="4355" width="10.28515625" style="166" bestFit="1" customWidth="1"/>
    <col min="4356" max="4356" width="9.5703125" style="166" customWidth="1"/>
    <col min="4357" max="4362" width="8.28515625" style="166" customWidth="1"/>
    <col min="4363" max="4363" width="9.42578125" style="166" customWidth="1"/>
    <col min="4364" max="4365" width="9.28515625" style="166" customWidth="1"/>
    <col min="4366" max="4376" width="8.28515625" style="166" customWidth="1"/>
    <col min="4377" max="4377" width="10.85546875" style="166" customWidth="1"/>
    <col min="4378" max="4595" width="9.140625" style="166"/>
    <col min="4596" max="4596" width="5.140625" style="166" customWidth="1"/>
    <col min="4597" max="4597" width="21.42578125" style="166" customWidth="1"/>
    <col min="4598" max="4598" width="11.140625" style="166" customWidth="1"/>
    <col min="4599" max="4599" width="9.42578125" style="166" customWidth="1"/>
    <col min="4600" max="4600" width="11.85546875" style="166" customWidth="1"/>
    <col min="4601" max="4601" width="10.42578125" style="166" customWidth="1"/>
    <col min="4602" max="4602" width="9.28515625" style="166" customWidth="1"/>
    <col min="4603" max="4603" width="11.28515625" style="166" customWidth="1"/>
    <col min="4604" max="4605" width="8.28515625" style="166" customWidth="1"/>
    <col min="4606" max="4606" width="9.42578125" style="166" customWidth="1"/>
    <col min="4607" max="4607" width="10.5703125" style="166" customWidth="1"/>
    <col min="4608" max="4608" width="10.5703125" style="166" bestFit="1" customWidth="1"/>
    <col min="4609" max="4609" width="10.5703125" style="166" customWidth="1"/>
    <col min="4610" max="4610" width="8.28515625" style="166" customWidth="1"/>
    <col min="4611" max="4611" width="10.28515625" style="166" bestFit="1" customWidth="1"/>
    <col min="4612" max="4612" width="9.5703125" style="166" customWidth="1"/>
    <col min="4613" max="4618" width="8.28515625" style="166" customWidth="1"/>
    <col min="4619" max="4619" width="9.42578125" style="166" customWidth="1"/>
    <col min="4620" max="4621" width="9.28515625" style="166" customWidth="1"/>
    <col min="4622" max="4632" width="8.28515625" style="166" customWidth="1"/>
    <col min="4633" max="4633" width="10.85546875" style="166" customWidth="1"/>
    <col min="4634" max="4851" width="9.140625" style="166"/>
    <col min="4852" max="4852" width="5.140625" style="166" customWidth="1"/>
    <col min="4853" max="4853" width="21.42578125" style="166" customWidth="1"/>
    <col min="4854" max="4854" width="11.140625" style="166" customWidth="1"/>
    <col min="4855" max="4855" width="9.42578125" style="166" customWidth="1"/>
    <col min="4856" max="4856" width="11.85546875" style="166" customWidth="1"/>
    <col min="4857" max="4857" width="10.42578125" style="166" customWidth="1"/>
    <col min="4858" max="4858" width="9.28515625" style="166" customWidth="1"/>
    <col min="4859" max="4859" width="11.28515625" style="166" customWidth="1"/>
    <col min="4860" max="4861" width="8.28515625" style="166" customWidth="1"/>
    <col min="4862" max="4862" width="9.42578125" style="166" customWidth="1"/>
    <col min="4863" max="4863" width="10.5703125" style="166" customWidth="1"/>
    <col min="4864" max="4864" width="10.5703125" style="166" bestFit="1" customWidth="1"/>
    <col min="4865" max="4865" width="10.5703125" style="166" customWidth="1"/>
    <col min="4866" max="4866" width="8.28515625" style="166" customWidth="1"/>
    <col min="4867" max="4867" width="10.28515625" style="166" bestFit="1" customWidth="1"/>
    <col min="4868" max="4868" width="9.5703125" style="166" customWidth="1"/>
    <col min="4869" max="4874" width="8.28515625" style="166" customWidth="1"/>
    <col min="4875" max="4875" width="9.42578125" style="166" customWidth="1"/>
    <col min="4876" max="4877" width="9.28515625" style="166" customWidth="1"/>
    <col min="4878" max="4888" width="8.28515625" style="166" customWidth="1"/>
    <col min="4889" max="4889" width="10.85546875" style="166" customWidth="1"/>
    <col min="4890" max="5107" width="9.140625" style="166"/>
    <col min="5108" max="5108" width="5.140625" style="166" customWidth="1"/>
    <col min="5109" max="5109" width="21.42578125" style="166" customWidth="1"/>
    <col min="5110" max="5110" width="11.140625" style="166" customWidth="1"/>
    <col min="5111" max="5111" width="9.42578125" style="166" customWidth="1"/>
    <col min="5112" max="5112" width="11.85546875" style="166" customWidth="1"/>
    <col min="5113" max="5113" width="10.42578125" style="166" customWidth="1"/>
    <col min="5114" max="5114" width="9.28515625" style="166" customWidth="1"/>
    <col min="5115" max="5115" width="11.28515625" style="166" customWidth="1"/>
    <col min="5116" max="5117" width="8.28515625" style="166" customWidth="1"/>
    <col min="5118" max="5118" width="9.42578125" style="166" customWidth="1"/>
    <col min="5119" max="5119" width="10.5703125" style="166" customWidth="1"/>
    <col min="5120" max="5120" width="10.5703125" style="166" bestFit="1" customWidth="1"/>
    <col min="5121" max="5121" width="10.5703125" style="166" customWidth="1"/>
    <col min="5122" max="5122" width="8.28515625" style="166" customWidth="1"/>
    <col min="5123" max="5123" width="10.28515625" style="166" bestFit="1" customWidth="1"/>
    <col min="5124" max="5124" width="9.5703125" style="166" customWidth="1"/>
    <col min="5125" max="5130" width="8.28515625" style="166" customWidth="1"/>
    <col min="5131" max="5131" width="9.42578125" style="166" customWidth="1"/>
    <col min="5132" max="5133" width="9.28515625" style="166" customWidth="1"/>
    <col min="5134" max="5144" width="8.28515625" style="166" customWidth="1"/>
    <col min="5145" max="5145" width="10.85546875" style="166" customWidth="1"/>
    <col min="5146" max="5363" width="9.140625" style="166"/>
    <col min="5364" max="5364" width="5.140625" style="166" customWidth="1"/>
    <col min="5365" max="5365" width="21.42578125" style="166" customWidth="1"/>
    <col min="5366" max="5366" width="11.140625" style="166" customWidth="1"/>
    <col min="5367" max="5367" width="9.42578125" style="166" customWidth="1"/>
    <col min="5368" max="5368" width="11.85546875" style="166" customWidth="1"/>
    <col min="5369" max="5369" width="10.42578125" style="166" customWidth="1"/>
    <col min="5370" max="5370" width="9.28515625" style="166" customWidth="1"/>
    <col min="5371" max="5371" width="11.28515625" style="166" customWidth="1"/>
    <col min="5372" max="5373" width="8.28515625" style="166" customWidth="1"/>
    <col min="5374" max="5374" width="9.42578125" style="166" customWidth="1"/>
    <col min="5375" max="5375" width="10.5703125" style="166" customWidth="1"/>
    <col min="5376" max="5376" width="10.5703125" style="166" bestFit="1" customWidth="1"/>
    <col min="5377" max="5377" width="10.5703125" style="166" customWidth="1"/>
    <col min="5378" max="5378" width="8.28515625" style="166" customWidth="1"/>
    <col min="5379" max="5379" width="10.28515625" style="166" bestFit="1" customWidth="1"/>
    <col min="5380" max="5380" width="9.5703125" style="166" customWidth="1"/>
    <col min="5381" max="5386" width="8.28515625" style="166" customWidth="1"/>
    <col min="5387" max="5387" width="9.42578125" style="166" customWidth="1"/>
    <col min="5388" max="5389" width="9.28515625" style="166" customWidth="1"/>
    <col min="5390" max="5400" width="8.28515625" style="166" customWidth="1"/>
    <col min="5401" max="5401" width="10.85546875" style="166" customWidth="1"/>
    <col min="5402" max="5619" width="9.140625" style="166"/>
    <col min="5620" max="5620" width="5.140625" style="166" customWidth="1"/>
    <col min="5621" max="5621" width="21.42578125" style="166" customWidth="1"/>
    <col min="5622" max="5622" width="11.140625" style="166" customWidth="1"/>
    <col min="5623" max="5623" width="9.42578125" style="166" customWidth="1"/>
    <col min="5624" max="5624" width="11.85546875" style="166" customWidth="1"/>
    <col min="5625" max="5625" width="10.42578125" style="166" customWidth="1"/>
    <col min="5626" max="5626" width="9.28515625" style="166" customWidth="1"/>
    <col min="5627" max="5627" width="11.28515625" style="166" customWidth="1"/>
    <col min="5628" max="5629" width="8.28515625" style="166" customWidth="1"/>
    <col min="5630" max="5630" width="9.42578125" style="166" customWidth="1"/>
    <col min="5631" max="5631" width="10.5703125" style="166" customWidth="1"/>
    <col min="5632" max="5632" width="10.5703125" style="166" bestFit="1" customWidth="1"/>
    <col min="5633" max="5633" width="10.5703125" style="166" customWidth="1"/>
    <col min="5634" max="5634" width="8.28515625" style="166" customWidth="1"/>
    <col min="5635" max="5635" width="10.28515625" style="166" bestFit="1" customWidth="1"/>
    <col min="5636" max="5636" width="9.5703125" style="166" customWidth="1"/>
    <col min="5637" max="5642" width="8.28515625" style="166" customWidth="1"/>
    <col min="5643" max="5643" width="9.42578125" style="166" customWidth="1"/>
    <col min="5644" max="5645" width="9.28515625" style="166" customWidth="1"/>
    <col min="5646" max="5656" width="8.28515625" style="166" customWidth="1"/>
    <col min="5657" max="5657" width="10.85546875" style="166" customWidth="1"/>
    <col min="5658" max="5875" width="9.140625" style="166"/>
    <col min="5876" max="5876" width="5.140625" style="166" customWidth="1"/>
    <col min="5877" max="5877" width="21.42578125" style="166" customWidth="1"/>
    <col min="5878" max="5878" width="11.140625" style="166" customWidth="1"/>
    <col min="5879" max="5879" width="9.42578125" style="166" customWidth="1"/>
    <col min="5880" max="5880" width="11.85546875" style="166" customWidth="1"/>
    <col min="5881" max="5881" width="10.42578125" style="166" customWidth="1"/>
    <col min="5882" max="5882" width="9.28515625" style="166" customWidth="1"/>
    <col min="5883" max="5883" width="11.28515625" style="166" customWidth="1"/>
    <col min="5884" max="5885" width="8.28515625" style="166" customWidth="1"/>
    <col min="5886" max="5886" width="9.42578125" style="166" customWidth="1"/>
    <col min="5887" max="5887" width="10.5703125" style="166" customWidth="1"/>
    <col min="5888" max="5888" width="10.5703125" style="166" bestFit="1" customWidth="1"/>
    <col min="5889" max="5889" width="10.5703125" style="166" customWidth="1"/>
    <col min="5890" max="5890" width="8.28515625" style="166" customWidth="1"/>
    <col min="5891" max="5891" width="10.28515625" style="166" bestFit="1" customWidth="1"/>
    <col min="5892" max="5892" width="9.5703125" style="166" customWidth="1"/>
    <col min="5893" max="5898" width="8.28515625" style="166" customWidth="1"/>
    <col min="5899" max="5899" width="9.42578125" style="166" customWidth="1"/>
    <col min="5900" max="5901" width="9.28515625" style="166" customWidth="1"/>
    <col min="5902" max="5912" width="8.28515625" style="166" customWidth="1"/>
    <col min="5913" max="5913" width="10.85546875" style="166" customWidth="1"/>
    <col min="5914" max="6131" width="9.140625" style="166"/>
    <col min="6132" max="6132" width="5.140625" style="166" customWidth="1"/>
    <col min="6133" max="6133" width="21.42578125" style="166" customWidth="1"/>
    <col min="6134" max="6134" width="11.140625" style="166" customWidth="1"/>
    <col min="6135" max="6135" width="9.42578125" style="166" customWidth="1"/>
    <col min="6136" max="6136" width="11.85546875" style="166" customWidth="1"/>
    <col min="6137" max="6137" width="10.42578125" style="166" customWidth="1"/>
    <col min="6138" max="6138" width="9.28515625" style="166" customWidth="1"/>
    <col min="6139" max="6139" width="11.28515625" style="166" customWidth="1"/>
    <col min="6140" max="6141" width="8.28515625" style="166" customWidth="1"/>
    <col min="6142" max="6142" width="9.42578125" style="166" customWidth="1"/>
    <col min="6143" max="6143" width="10.5703125" style="166" customWidth="1"/>
    <col min="6144" max="6144" width="10.5703125" style="166" bestFit="1" customWidth="1"/>
    <col min="6145" max="6145" width="10.5703125" style="166" customWidth="1"/>
    <col min="6146" max="6146" width="8.28515625" style="166" customWidth="1"/>
    <col min="6147" max="6147" width="10.28515625" style="166" bestFit="1" customWidth="1"/>
    <col min="6148" max="6148" width="9.5703125" style="166" customWidth="1"/>
    <col min="6149" max="6154" width="8.28515625" style="166" customWidth="1"/>
    <col min="6155" max="6155" width="9.42578125" style="166" customWidth="1"/>
    <col min="6156" max="6157" width="9.28515625" style="166" customWidth="1"/>
    <col min="6158" max="6168" width="8.28515625" style="166" customWidth="1"/>
    <col min="6169" max="6169" width="10.85546875" style="166" customWidth="1"/>
    <col min="6170" max="6387" width="9.140625" style="166"/>
    <col min="6388" max="6388" width="5.140625" style="166" customWidth="1"/>
    <col min="6389" max="6389" width="21.42578125" style="166" customWidth="1"/>
    <col min="6390" max="6390" width="11.140625" style="166" customWidth="1"/>
    <col min="6391" max="6391" width="9.42578125" style="166" customWidth="1"/>
    <col min="6392" max="6392" width="11.85546875" style="166" customWidth="1"/>
    <col min="6393" max="6393" width="10.42578125" style="166" customWidth="1"/>
    <col min="6394" max="6394" width="9.28515625" style="166" customWidth="1"/>
    <col min="6395" max="6395" width="11.28515625" style="166" customWidth="1"/>
    <col min="6396" max="6397" width="8.28515625" style="166" customWidth="1"/>
    <col min="6398" max="6398" width="9.42578125" style="166" customWidth="1"/>
    <col min="6399" max="6399" width="10.5703125" style="166" customWidth="1"/>
    <col min="6400" max="6400" width="10.5703125" style="166" bestFit="1" customWidth="1"/>
    <col min="6401" max="6401" width="10.5703125" style="166" customWidth="1"/>
    <col min="6402" max="6402" width="8.28515625" style="166" customWidth="1"/>
    <col min="6403" max="6403" width="10.28515625" style="166" bestFit="1" customWidth="1"/>
    <col min="6404" max="6404" width="9.5703125" style="166" customWidth="1"/>
    <col min="6405" max="6410" width="8.28515625" style="166" customWidth="1"/>
    <col min="6411" max="6411" width="9.42578125" style="166" customWidth="1"/>
    <col min="6412" max="6413" width="9.28515625" style="166" customWidth="1"/>
    <col min="6414" max="6424" width="8.28515625" style="166" customWidth="1"/>
    <col min="6425" max="6425" width="10.85546875" style="166" customWidth="1"/>
    <col min="6426" max="6643" width="9.140625" style="166"/>
    <col min="6644" max="6644" width="5.140625" style="166" customWidth="1"/>
    <col min="6645" max="6645" width="21.42578125" style="166" customWidth="1"/>
    <col min="6646" max="6646" width="11.140625" style="166" customWidth="1"/>
    <col min="6647" max="6647" width="9.42578125" style="166" customWidth="1"/>
    <col min="6648" max="6648" width="11.85546875" style="166" customWidth="1"/>
    <col min="6649" max="6649" width="10.42578125" style="166" customWidth="1"/>
    <col min="6650" max="6650" width="9.28515625" style="166" customWidth="1"/>
    <col min="6651" max="6651" width="11.28515625" style="166" customWidth="1"/>
    <col min="6652" max="6653" width="8.28515625" style="166" customWidth="1"/>
    <col min="6654" max="6654" width="9.42578125" style="166" customWidth="1"/>
    <col min="6655" max="6655" width="10.5703125" style="166" customWidth="1"/>
    <col min="6656" max="6656" width="10.5703125" style="166" bestFit="1" customWidth="1"/>
    <col min="6657" max="6657" width="10.5703125" style="166" customWidth="1"/>
    <col min="6658" max="6658" width="8.28515625" style="166" customWidth="1"/>
    <col min="6659" max="6659" width="10.28515625" style="166" bestFit="1" customWidth="1"/>
    <col min="6660" max="6660" width="9.5703125" style="166" customWidth="1"/>
    <col min="6661" max="6666" width="8.28515625" style="166" customWidth="1"/>
    <col min="6667" max="6667" width="9.42578125" style="166" customWidth="1"/>
    <col min="6668" max="6669" width="9.28515625" style="166" customWidth="1"/>
    <col min="6670" max="6680" width="8.28515625" style="166" customWidth="1"/>
    <col min="6681" max="6681" width="10.85546875" style="166" customWidth="1"/>
    <col min="6682" max="6899" width="9.140625" style="166"/>
    <col min="6900" max="6900" width="5.140625" style="166" customWidth="1"/>
    <col min="6901" max="6901" width="21.42578125" style="166" customWidth="1"/>
    <col min="6902" max="6902" width="11.140625" style="166" customWidth="1"/>
    <col min="6903" max="6903" width="9.42578125" style="166" customWidth="1"/>
    <col min="6904" max="6904" width="11.85546875" style="166" customWidth="1"/>
    <col min="6905" max="6905" width="10.42578125" style="166" customWidth="1"/>
    <col min="6906" max="6906" width="9.28515625" style="166" customWidth="1"/>
    <col min="6907" max="6907" width="11.28515625" style="166" customWidth="1"/>
    <col min="6908" max="6909" width="8.28515625" style="166" customWidth="1"/>
    <col min="6910" max="6910" width="9.42578125" style="166" customWidth="1"/>
    <col min="6911" max="6911" width="10.5703125" style="166" customWidth="1"/>
    <col min="6912" max="6912" width="10.5703125" style="166" bestFit="1" customWidth="1"/>
    <col min="6913" max="6913" width="10.5703125" style="166" customWidth="1"/>
    <col min="6914" max="6914" width="8.28515625" style="166" customWidth="1"/>
    <col min="6915" max="6915" width="10.28515625" style="166" bestFit="1" customWidth="1"/>
    <col min="6916" max="6916" width="9.5703125" style="166" customWidth="1"/>
    <col min="6917" max="6922" width="8.28515625" style="166" customWidth="1"/>
    <col min="6923" max="6923" width="9.42578125" style="166" customWidth="1"/>
    <col min="6924" max="6925" width="9.28515625" style="166" customWidth="1"/>
    <col min="6926" max="6936" width="8.28515625" style="166" customWidth="1"/>
    <col min="6937" max="6937" width="10.85546875" style="166" customWidth="1"/>
    <col min="6938" max="7155" width="9.140625" style="166"/>
    <col min="7156" max="7156" width="5.140625" style="166" customWidth="1"/>
    <col min="7157" max="7157" width="21.42578125" style="166" customWidth="1"/>
    <col min="7158" max="7158" width="11.140625" style="166" customWidth="1"/>
    <col min="7159" max="7159" width="9.42578125" style="166" customWidth="1"/>
    <col min="7160" max="7160" width="11.85546875" style="166" customWidth="1"/>
    <col min="7161" max="7161" width="10.42578125" style="166" customWidth="1"/>
    <col min="7162" max="7162" width="9.28515625" style="166" customWidth="1"/>
    <col min="7163" max="7163" width="11.28515625" style="166" customWidth="1"/>
    <col min="7164" max="7165" width="8.28515625" style="166" customWidth="1"/>
    <col min="7166" max="7166" width="9.42578125" style="166" customWidth="1"/>
    <col min="7167" max="7167" width="10.5703125" style="166" customWidth="1"/>
    <col min="7168" max="7168" width="10.5703125" style="166" bestFit="1" customWidth="1"/>
    <col min="7169" max="7169" width="10.5703125" style="166" customWidth="1"/>
    <col min="7170" max="7170" width="8.28515625" style="166" customWidth="1"/>
    <col min="7171" max="7171" width="10.28515625" style="166" bestFit="1" customWidth="1"/>
    <col min="7172" max="7172" width="9.5703125" style="166" customWidth="1"/>
    <col min="7173" max="7178" width="8.28515625" style="166" customWidth="1"/>
    <col min="7179" max="7179" width="9.42578125" style="166" customWidth="1"/>
    <col min="7180" max="7181" width="9.28515625" style="166" customWidth="1"/>
    <col min="7182" max="7192" width="8.28515625" style="166" customWidth="1"/>
    <col min="7193" max="7193" width="10.85546875" style="166" customWidth="1"/>
    <col min="7194" max="7411" width="9.140625" style="166"/>
    <col min="7412" max="7412" width="5.140625" style="166" customWidth="1"/>
    <col min="7413" max="7413" width="21.42578125" style="166" customWidth="1"/>
    <col min="7414" max="7414" width="11.140625" style="166" customWidth="1"/>
    <col min="7415" max="7415" width="9.42578125" style="166" customWidth="1"/>
    <col min="7416" max="7416" width="11.85546875" style="166" customWidth="1"/>
    <col min="7417" max="7417" width="10.42578125" style="166" customWidth="1"/>
    <col min="7418" max="7418" width="9.28515625" style="166" customWidth="1"/>
    <col min="7419" max="7419" width="11.28515625" style="166" customWidth="1"/>
    <col min="7420" max="7421" width="8.28515625" style="166" customWidth="1"/>
    <col min="7422" max="7422" width="9.42578125" style="166" customWidth="1"/>
    <col min="7423" max="7423" width="10.5703125" style="166" customWidth="1"/>
    <col min="7424" max="7424" width="10.5703125" style="166" bestFit="1" customWidth="1"/>
    <col min="7425" max="7425" width="10.5703125" style="166" customWidth="1"/>
    <col min="7426" max="7426" width="8.28515625" style="166" customWidth="1"/>
    <col min="7427" max="7427" width="10.28515625" style="166" bestFit="1" customWidth="1"/>
    <col min="7428" max="7428" width="9.5703125" style="166" customWidth="1"/>
    <col min="7429" max="7434" width="8.28515625" style="166" customWidth="1"/>
    <col min="7435" max="7435" width="9.42578125" style="166" customWidth="1"/>
    <col min="7436" max="7437" width="9.28515625" style="166" customWidth="1"/>
    <col min="7438" max="7448" width="8.28515625" style="166" customWidth="1"/>
    <col min="7449" max="7449" width="10.85546875" style="166" customWidth="1"/>
    <col min="7450" max="7667" width="9.140625" style="166"/>
    <col min="7668" max="7668" width="5.140625" style="166" customWidth="1"/>
    <col min="7669" max="7669" width="21.42578125" style="166" customWidth="1"/>
    <col min="7670" max="7670" width="11.140625" style="166" customWidth="1"/>
    <col min="7671" max="7671" width="9.42578125" style="166" customWidth="1"/>
    <col min="7672" max="7672" width="11.85546875" style="166" customWidth="1"/>
    <col min="7673" max="7673" width="10.42578125" style="166" customWidth="1"/>
    <col min="7674" max="7674" width="9.28515625" style="166" customWidth="1"/>
    <col min="7675" max="7675" width="11.28515625" style="166" customWidth="1"/>
    <col min="7676" max="7677" width="8.28515625" style="166" customWidth="1"/>
    <col min="7678" max="7678" width="9.42578125" style="166" customWidth="1"/>
    <col min="7679" max="7679" width="10.5703125" style="166" customWidth="1"/>
    <col min="7680" max="7680" width="10.5703125" style="166" bestFit="1" customWidth="1"/>
    <col min="7681" max="7681" width="10.5703125" style="166" customWidth="1"/>
    <col min="7682" max="7682" width="8.28515625" style="166" customWidth="1"/>
    <col min="7683" max="7683" width="10.28515625" style="166" bestFit="1" customWidth="1"/>
    <col min="7684" max="7684" width="9.5703125" style="166" customWidth="1"/>
    <col min="7685" max="7690" width="8.28515625" style="166" customWidth="1"/>
    <col min="7691" max="7691" width="9.42578125" style="166" customWidth="1"/>
    <col min="7692" max="7693" width="9.28515625" style="166" customWidth="1"/>
    <col min="7694" max="7704" width="8.28515625" style="166" customWidth="1"/>
    <col min="7705" max="7705" width="10.85546875" style="166" customWidth="1"/>
    <col min="7706" max="7923" width="9.140625" style="166"/>
    <col min="7924" max="7924" width="5.140625" style="166" customWidth="1"/>
    <col min="7925" max="7925" width="21.42578125" style="166" customWidth="1"/>
    <col min="7926" max="7926" width="11.140625" style="166" customWidth="1"/>
    <col min="7927" max="7927" width="9.42578125" style="166" customWidth="1"/>
    <col min="7928" max="7928" width="11.85546875" style="166" customWidth="1"/>
    <col min="7929" max="7929" width="10.42578125" style="166" customWidth="1"/>
    <col min="7930" max="7930" width="9.28515625" style="166" customWidth="1"/>
    <col min="7931" max="7931" width="11.28515625" style="166" customWidth="1"/>
    <col min="7932" max="7933" width="8.28515625" style="166" customWidth="1"/>
    <col min="7934" max="7934" width="9.42578125" style="166" customWidth="1"/>
    <col min="7935" max="7935" width="10.5703125" style="166" customWidth="1"/>
    <col min="7936" max="7936" width="10.5703125" style="166" bestFit="1" customWidth="1"/>
    <col min="7937" max="7937" width="10.5703125" style="166" customWidth="1"/>
    <col min="7938" max="7938" width="8.28515625" style="166" customWidth="1"/>
    <col min="7939" max="7939" width="10.28515625" style="166" bestFit="1" customWidth="1"/>
    <col min="7940" max="7940" width="9.5703125" style="166" customWidth="1"/>
    <col min="7941" max="7946" width="8.28515625" style="166" customWidth="1"/>
    <col min="7947" max="7947" width="9.42578125" style="166" customWidth="1"/>
    <col min="7948" max="7949" width="9.28515625" style="166" customWidth="1"/>
    <col min="7950" max="7960" width="8.28515625" style="166" customWidth="1"/>
    <col min="7961" max="7961" width="10.85546875" style="166" customWidth="1"/>
    <col min="7962" max="8179" width="9.140625" style="166"/>
    <col min="8180" max="8180" width="5.140625" style="166" customWidth="1"/>
    <col min="8181" max="8181" width="21.42578125" style="166" customWidth="1"/>
    <col min="8182" max="8182" width="11.140625" style="166" customWidth="1"/>
    <col min="8183" max="8183" width="9.42578125" style="166" customWidth="1"/>
    <col min="8184" max="8184" width="11.85546875" style="166" customWidth="1"/>
    <col min="8185" max="8185" width="10.42578125" style="166" customWidth="1"/>
    <col min="8186" max="8186" width="9.28515625" style="166" customWidth="1"/>
    <col min="8187" max="8187" width="11.28515625" style="166" customWidth="1"/>
    <col min="8188" max="8189" width="8.28515625" style="166" customWidth="1"/>
    <col min="8190" max="8190" width="9.42578125" style="166" customWidth="1"/>
    <col min="8191" max="8191" width="10.5703125" style="166" customWidth="1"/>
    <col min="8192" max="8192" width="10.5703125" style="166" bestFit="1" customWidth="1"/>
    <col min="8193" max="8193" width="10.5703125" style="166" customWidth="1"/>
    <col min="8194" max="8194" width="8.28515625" style="166" customWidth="1"/>
    <col min="8195" max="8195" width="10.28515625" style="166" bestFit="1" customWidth="1"/>
    <col min="8196" max="8196" width="9.5703125" style="166" customWidth="1"/>
    <col min="8197" max="8202" width="8.28515625" style="166" customWidth="1"/>
    <col min="8203" max="8203" width="9.42578125" style="166" customWidth="1"/>
    <col min="8204" max="8205" width="9.28515625" style="166" customWidth="1"/>
    <col min="8206" max="8216" width="8.28515625" style="166" customWidth="1"/>
    <col min="8217" max="8217" width="10.85546875" style="166" customWidth="1"/>
    <col min="8218" max="8435" width="9.140625" style="166"/>
    <col min="8436" max="8436" width="5.140625" style="166" customWidth="1"/>
    <col min="8437" max="8437" width="21.42578125" style="166" customWidth="1"/>
    <col min="8438" max="8438" width="11.140625" style="166" customWidth="1"/>
    <col min="8439" max="8439" width="9.42578125" style="166" customWidth="1"/>
    <col min="8440" max="8440" width="11.85546875" style="166" customWidth="1"/>
    <col min="8441" max="8441" width="10.42578125" style="166" customWidth="1"/>
    <col min="8442" max="8442" width="9.28515625" style="166" customWidth="1"/>
    <col min="8443" max="8443" width="11.28515625" style="166" customWidth="1"/>
    <col min="8444" max="8445" width="8.28515625" style="166" customWidth="1"/>
    <col min="8446" max="8446" width="9.42578125" style="166" customWidth="1"/>
    <col min="8447" max="8447" width="10.5703125" style="166" customWidth="1"/>
    <col min="8448" max="8448" width="10.5703125" style="166" bestFit="1" customWidth="1"/>
    <col min="8449" max="8449" width="10.5703125" style="166" customWidth="1"/>
    <col min="8450" max="8450" width="8.28515625" style="166" customWidth="1"/>
    <col min="8451" max="8451" width="10.28515625" style="166" bestFit="1" customWidth="1"/>
    <col min="8452" max="8452" width="9.5703125" style="166" customWidth="1"/>
    <col min="8453" max="8458" width="8.28515625" style="166" customWidth="1"/>
    <col min="8459" max="8459" width="9.42578125" style="166" customWidth="1"/>
    <col min="8460" max="8461" width="9.28515625" style="166" customWidth="1"/>
    <col min="8462" max="8472" width="8.28515625" style="166" customWidth="1"/>
    <col min="8473" max="8473" width="10.85546875" style="166" customWidth="1"/>
    <col min="8474" max="8691" width="9.140625" style="166"/>
    <col min="8692" max="8692" width="5.140625" style="166" customWidth="1"/>
    <col min="8693" max="8693" width="21.42578125" style="166" customWidth="1"/>
    <col min="8694" max="8694" width="11.140625" style="166" customWidth="1"/>
    <col min="8695" max="8695" width="9.42578125" style="166" customWidth="1"/>
    <col min="8696" max="8696" width="11.85546875" style="166" customWidth="1"/>
    <col min="8697" max="8697" width="10.42578125" style="166" customWidth="1"/>
    <col min="8698" max="8698" width="9.28515625" style="166" customWidth="1"/>
    <col min="8699" max="8699" width="11.28515625" style="166" customWidth="1"/>
    <col min="8700" max="8701" width="8.28515625" style="166" customWidth="1"/>
    <col min="8702" max="8702" width="9.42578125" style="166" customWidth="1"/>
    <col min="8703" max="8703" width="10.5703125" style="166" customWidth="1"/>
    <col min="8704" max="8704" width="10.5703125" style="166" bestFit="1" customWidth="1"/>
    <col min="8705" max="8705" width="10.5703125" style="166" customWidth="1"/>
    <col min="8706" max="8706" width="8.28515625" style="166" customWidth="1"/>
    <col min="8707" max="8707" width="10.28515625" style="166" bestFit="1" customWidth="1"/>
    <col min="8708" max="8708" width="9.5703125" style="166" customWidth="1"/>
    <col min="8709" max="8714" width="8.28515625" style="166" customWidth="1"/>
    <col min="8715" max="8715" width="9.42578125" style="166" customWidth="1"/>
    <col min="8716" max="8717" width="9.28515625" style="166" customWidth="1"/>
    <col min="8718" max="8728" width="8.28515625" style="166" customWidth="1"/>
    <col min="8729" max="8729" width="10.85546875" style="166" customWidth="1"/>
    <col min="8730" max="8947" width="9.140625" style="166"/>
    <col min="8948" max="8948" width="5.140625" style="166" customWidth="1"/>
    <col min="8949" max="8949" width="21.42578125" style="166" customWidth="1"/>
    <col min="8950" max="8950" width="11.140625" style="166" customWidth="1"/>
    <col min="8951" max="8951" width="9.42578125" style="166" customWidth="1"/>
    <col min="8952" max="8952" width="11.85546875" style="166" customWidth="1"/>
    <col min="8953" max="8953" width="10.42578125" style="166" customWidth="1"/>
    <col min="8954" max="8954" width="9.28515625" style="166" customWidth="1"/>
    <col min="8955" max="8955" width="11.28515625" style="166" customWidth="1"/>
    <col min="8956" max="8957" width="8.28515625" style="166" customWidth="1"/>
    <col min="8958" max="8958" width="9.42578125" style="166" customWidth="1"/>
    <col min="8959" max="8959" width="10.5703125" style="166" customWidth="1"/>
    <col min="8960" max="8960" width="10.5703125" style="166" bestFit="1" customWidth="1"/>
    <col min="8961" max="8961" width="10.5703125" style="166" customWidth="1"/>
    <col min="8962" max="8962" width="8.28515625" style="166" customWidth="1"/>
    <col min="8963" max="8963" width="10.28515625" style="166" bestFit="1" customWidth="1"/>
    <col min="8964" max="8964" width="9.5703125" style="166" customWidth="1"/>
    <col min="8965" max="8970" width="8.28515625" style="166" customWidth="1"/>
    <col min="8971" max="8971" width="9.42578125" style="166" customWidth="1"/>
    <col min="8972" max="8973" width="9.28515625" style="166" customWidth="1"/>
    <col min="8974" max="8984" width="8.28515625" style="166" customWidth="1"/>
    <col min="8985" max="8985" width="10.85546875" style="166" customWidth="1"/>
    <col min="8986" max="9203" width="9.140625" style="166"/>
    <col min="9204" max="9204" width="5.140625" style="166" customWidth="1"/>
    <col min="9205" max="9205" width="21.42578125" style="166" customWidth="1"/>
    <col min="9206" max="9206" width="11.140625" style="166" customWidth="1"/>
    <col min="9207" max="9207" width="9.42578125" style="166" customWidth="1"/>
    <col min="9208" max="9208" width="11.85546875" style="166" customWidth="1"/>
    <col min="9209" max="9209" width="10.42578125" style="166" customWidth="1"/>
    <col min="9210" max="9210" width="9.28515625" style="166" customWidth="1"/>
    <col min="9211" max="9211" width="11.28515625" style="166" customWidth="1"/>
    <col min="9212" max="9213" width="8.28515625" style="166" customWidth="1"/>
    <col min="9214" max="9214" width="9.42578125" style="166" customWidth="1"/>
    <col min="9215" max="9215" width="10.5703125" style="166" customWidth="1"/>
    <col min="9216" max="9216" width="10.5703125" style="166" bestFit="1" customWidth="1"/>
    <col min="9217" max="9217" width="10.5703125" style="166" customWidth="1"/>
    <col min="9218" max="9218" width="8.28515625" style="166" customWidth="1"/>
    <col min="9219" max="9219" width="10.28515625" style="166" bestFit="1" customWidth="1"/>
    <col min="9220" max="9220" width="9.5703125" style="166" customWidth="1"/>
    <col min="9221" max="9226" width="8.28515625" style="166" customWidth="1"/>
    <col min="9227" max="9227" width="9.42578125" style="166" customWidth="1"/>
    <col min="9228" max="9229" width="9.28515625" style="166" customWidth="1"/>
    <col min="9230" max="9240" width="8.28515625" style="166" customWidth="1"/>
    <col min="9241" max="9241" width="10.85546875" style="166" customWidth="1"/>
    <col min="9242" max="9459" width="9.140625" style="166"/>
    <col min="9460" max="9460" width="5.140625" style="166" customWidth="1"/>
    <col min="9461" max="9461" width="21.42578125" style="166" customWidth="1"/>
    <col min="9462" max="9462" width="11.140625" style="166" customWidth="1"/>
    <col min="9463" max="9463" width="9.42578125" style="166" customWidth="1"/>
    <col min="9464" max="9464" width="11.85546875" style="166" customWidth="1"/>
    <col min="9465" max="9465" width="10.42578125" style="166" customWidth="1"/>
    <col min="9466" max="9466" width="9.28515625" style="166" customWidth="1"/>
    <col min="9467" max="9467" width="11.28515625" style="166" customWidth="1"/>
    <col min="9468" max="9469" width="8.28515625" style="166" customWidth="1"/>
    <col min="9470" max="9470" width="9.42578125" style="166" customWidth="1"/>
    <col min="9471" max="9471" width="10.5703125" style="166" customWidth="1"/>
    <col min="9472" max="9472" width="10.5703125" style="166" bestFit="1" customWidth="1"/>
    <col min="9473" max="9473" width="10.5703125" style="166" customWidth="1"/>
    <col min="9474" max="9474" width="8.28515625" style="166" customWidth="1"/>
    <col min="9475" max="9475" width="10.28515625" style="166" bestFit="1" customWidth="1"/>
    <col min="9476" max="9476" width="9.5703125" style="166" customWidth="1"/>
    <col min="9477" max="9482" width="8.28515625" style="166" customWidth="1"/>
    <col min="9483" max="9483" width="9.42578125" style="166" customWidth="1"/>
    <col min="9484" max="9485" width="9.28515625" style="166" customWidth="1"/>
    <col min="9486" max="9496" width="8.28515625" style="166" customWidth="1"/>
    <col min="9497" max="9497" width="10.85546875" style="166" customWidth="1"/>
    <col min="9498" max="9715" width="9.140625" style="166"/>
    <col min="9716" max="9716" width="5.140625" style="166" customWidth="1"/>
    <col min="9717" max="9717" width="21.42578125" style="166" customWidth="1"/>
    <col min="9718" max="9718" width="11.140625" style="166" customWidth="1"/>
    <col min="9719" max="9719" width="9.42578125" style="166" customWidth="1"/>
    <col min="9720" max="9720" width="11.85546875" style="166" customWidth="1"/>
    <col min="9721" max="9721" width="10.42578125" style="166" customWidth="1"/>
    <col min="9722" max="9722" width="9.28515625" style="166" customWidth="1"/>
    <col min="9723" max="9723" width="11.28515625" style="166" customWidth="1"/>
    <col min="9724" max="9725" width="8.28515625" style="166" customWidth="1"/>
    <col min="9726" max="9726" width="9.42578125" style="166" customWidth="1"/>
    <col min="9727" max="9727" width="10.5703125" style="166" customWidth="1"/>
    <col min="9728" max="9728" width="10.5703125" style="166" bestFit="1" customWidth="1"/>
    <col min="9729" max="9729" width="10.5703125" style="166" customWidth="1"/>
    <col min="9730" max="9730" width="8.28515625" style="166" customWidth="1"/>
    <col min="9731" max="9731" width="10.28515625" style="166" bestFit="1" customWidth="1"/>
    <col min="9732" max="9732" width="9.5703125" style="166" customWidth="1"/>
    <col min="9733" max="9738" width="8.28515625" style="166" customWidth="1"/>
    <col min="9739" max="9739" width="9.42578125" style="166" customWidth="1"/>
    <col min="9740" max="9741" width="9.28515625" style="166" customWidth="1"/>
    <col min="9742" max="9752" width="8.28515625" style="166" customWidth="1"/>
    <col min="9753" max="9753" width="10.85546875" style="166" customWidth="1"/>
    <col min="9754" max="9971" width="9.140625" style="166"/>
    <col min="9972" max="9972" width="5.140625" style="166" customWidth="1"/>
    <col min="9973" max="9973" width="21.42578125" style="166" customWidth="1"/>
    <col min="9974" max="9974" width="11.140625" style="166" customWidth="1"/>
    <col min="9975" max="9975" width="9.42578125" style="166" customWidth="1"/>
    <col min="9976" max="9976" width="11.85546875" style="166" customWidth="1"/>
    <col min="9977" max="9977" width="10.42578125" style="166" customWidth="1"/>
    <col min="9978" max="9978" width="9.28515625" style="166" customWidth="1"/>
    <col min="9979" max="9979" width="11.28515625" style="166" customWidth="1"/>
    <col min="9980" max="9981" width="8.28515625" style="166" customWidth="1"/>
    <col min="9982" max="9982" width="9.42578125" style="166" customWidth="1"/>
    <col min="9983" max="9983" width="10.5703125" style="166" customWidth="1"/>
    <col min="9984" max="9984" width="10.5703125" style="166" bestFit="1" customWidth="1"/>
    <col min="9985" max="9985" width="10.5703125" style="166" customWidth="1"/>
    <col min="9986" max="9986" width="8.28515625" style="166" customWidth="1"/>
    <col min="9987" max="9987" width="10.28515625" style="166" bestFit="1" customWidth="1"/>
    <col min="9988" max="9988" width="9.5703125" style="166" customWidth="1"/>
    <col min="9989" max="9994" width="8.28515625" style="166" customWidth="1"/>
    <col min="9995" max="9995" width="9.42578125" style="166" customWidth="1"/>
    <col min="9996" max="9997" width="9.28515625" style="166" customWidth="1"/>
    <col min="9998" max="10008" width="8.28515625" style="166" customWidth="1"/>
    <col min="10009" max="10009" width="10.85546875" style="166" customWidth="1"/>
    <col min="10010" max="10227" width="9.140625" style="166"/>
    <col min="10228" max="10228" width="5.140625" style="166" customWidth="1"/>
    <col min="10229" max="10229" width="21.42578125" style="166" customWidth="1"/>
    <col min="10230" max="10230" width="11.140625" style="166" customWidth="1"/>
    <col min="10231" max="10231" width="9.42578125" style="166" customWidth="1"/>
    <col min="10232" max="10232" width="11.85546875" style="166" customWidth="1"/>
    <col min="10233" max="10233" width="10.42578125" style="166" customWidth="1"/>
    <col min="10234" max="10234" width="9.28515625" style="166" customWidth="1"/>
    <col min="10235" max="10235" width="11.28515625" style="166" customWidth="1"/>
    <col min="10236" max="10237" width="8.28515625" style="166" customWidth="1"/>
    <col min="10238" max="10238" width="9.42578125" style="166" customWidth="1"/>
    <col min="10239" max="10239" width="10.5703125" style="166" customWidth="1"/>
    <col min="10240" max="10240" width="10.5703125" style="166" bestFit="1" customWidth="1"/>
    <col min="10241" max="10241" width="10.5703125" style="166" customWidth="1"/>
    <col min="10242" max="10242" width="8.28515625" style="166" customWidth="1"/>
    <col min="10243" max="10243" width="10.28515625" style="166" bestFit="1" customWidth="1"/>
    <col min="10244" max="10244" width="9.5703125" style="166" customWidth="1"/>
    <col min="10245" max="10250" width="8.28515625" style="166" customWidth="1"/>
    <col min="10251" max="10251" width="9.42578125" style="166" customWidth="1"/>
    <col min="10252" max="10253" width="9.28515625" style="166" customWidth="1"/>
    <col min="10254" max="10264" width="8.28515625" style="166" customWidth="1"/>
    <col min="10265" max="10265" width="10.85546875" style="166" customWidth="1"/>
    <col min="10266" max="10483" width="9.140625" style="166"/>
    <col min="10484" max="10484" width="5.140625" style="166" customWidth="1"/>
    <col min="10485" max="10485" width="21.42578125" style="166" customWidth="1"/>
    <col min="10486" max="10486" width="11.140625" style="166" customWidth="1"/>
    <col min="10487" max="10487" width="9.42578125" style="166" customWidth="1"/>
    <col min="10488" max="10488" width="11.85546875" style="166" customWidth="1"/>
    <col min="10489" max="10489" width="10.42578125" style="166" customWidth="1"/>
    <col min="10490" max="10490" width="9.28515625" style="166" customWidth="1"/>
    <col min="10491" max="10491" width="11.28515625" style="166" customWidth="1"/>
    <col min="10492" max="10493" width="8.28515625" style="166" customWidth="1"/>
    <col min="10494" max="10494" width="9.42578125" style="166" customWidth="1"/>
    <col min="10495" max="10495" width="10.5703125" style="166" customWidth="1"/>
    <col min="10496" max="10496" width="10.5703125" style="166" bestFit="1" customWidth="1"/>
    <col min="10497" max="10497" width="10.5703125" style="166" customWidth="1"/>
    <col min="10498" max="10498" width="8.28515625" style="166" customWidth="1"/>
    <col min="10499" max="10499" width="10.28515625" style="166" bestFit="1" customWidth="1"/>
    <col min="10500" max="10500" width="9.5703125" style="166" customWidth="1"/>
    <col min="10501" max="10506" width="8.28515625" style="166" customWidth="1"/>
    <col min="10507" max="10507" width="9.42578125" style="166" customWidth="1"/>
    <col min="10508" max="10509" width="9.28515625" style="166" customWidth="1"/>
    <col min="10510" max="10520" width="8.28515625" style="166" customWidth="1"/>
    <col min="10521" max="10521" width="10.85546875" style="166" customWidth="1"/>
    <col min="10522" max="10739" width="9.140625" style="166"/>
    <col min="10740" max="10740" width="5.140625" style="166" customWidth="1"/>
    <col min="10741" max="10741" width="21.42578125" style="166" customWidth="1"/>
    <col min="10742" max="10742" width="11.140625" style="166" customWidth="1"/>
    <col min="10743" max="10743" width="9.42578125" style="166" customWidth="1"/>
    <col min="10744" max="10744" width="11.85546875" style="166" customWidth="1"/>
    <col min="10745" max="10745" width="10.42578125" style="166" customWidth="1"/>
    <col min="10746" max="10746" width="9.28515625" style="166" customWidth="1"/>
    <col min="10747" max="10747" width="11.28515625" style="166" customWidth="1"/>
    <col min="10748" max="10749" width="8.28515625" style="166" customWidth="1"/>
    <col min="10750" max="10750" width="9.42578125" style="166" customWidth="1"/>
    <col min="10751" max="10751" width="10.5703125" style="166" customWidth="1"/>
    <col min="10752" max="10752" width="10.5703125" style="166" bestFit="1" customWidth="1"/>
    <col min="10753" max="10753" width="10.5703125" style="166" customWidth="1"/>
    <col min="10754" max="10754" width="8.28515625" style="166" customWidth="1"/>
    <col min="10755" max="10755" width="10.28515625" style="166" bestFit="1" customWidth="1"/>
    <col min="10756" max="10756" width="9.5703125" style="166" customWidth="1"/>
    <col min="10757" max="10762" width="8.28515625" style="166" customWidth="1"/>
    <col min="10763" max="10763" width="9.42578125" style="166" customWidth="1"/>
    <col min="10764" max="10765" width="9.28515625" style="166" customWidth="1"/>
    <col min="10766" max="10776" width="8.28515625" style="166" customWidth="1"/>
    <col min="10777" max="10777" width="10.85546875" style="166" customWidth="1"/>
    <col min="10778" max="10995" width="9.140625" style="166"/>
    <col min="10996" max="10996" width="5.140625" style="166" customWidth="1"/>
    <col min="10997" max="10997" width="21.42578125" style="166" customWidth="1"/>
    <col min="10998" max="10998" width="11.140625" style="166" customWidth="1"/>
    <col min="10999" max="10999" width="9.42578125" style="166" customWidth="1"/>
    <col min="11000" max="11000" width="11.85546875" style="166" customWidth="1"/>
    <col min="11001" max="11001" width="10.42578125" style="166" customWidth="1"/>
    <col min="11002" max="11002" width="9.28515625" style="166" customWidth="1"/>
    <col min="11003" max="11003" width="11.28515625" style="166" customWidth="1"/>
    <col min="11004" max="11005" width="8.28515625" style="166" customWidth="1"/>
    <col min="11006" max="11006" width="9.42578125" style="166" customWidth="1"/>
    <col min="11007" max="11007" width="10.5703125" style="166" customWidth="1"/>
    <col min="11008" max="11008" width="10.5703125" style="166" bestFit="1" customWidth="1"/>
    <col min="11009" max="11009" width="10.5703125" style="166" customWidth="1"/>
    <col min="11010" max="11010" width="8.28515625" style="166" customWidth="1"/>
    <col min="11011" max="11011" width="10.28515625" style="166" bestFit="1" customWidth="1"/>
    <col min="11012" max="11012" width="9.5703125" style="166" customWidth="1"/>
    <col min="11013" max="11018" width="8.28515625" style="166" customWidth="1"/>
    <col min="11019" max="11019" width="9.42578125" style="166" customWidth="1"/>
    <col min="11020" max="11021" width="9.28515625" style="166" customWidth="1"/>
    <col min="11022" max="11032" width="8.28515625" style="166" customWidth="1"/>
    <col min="11033" max="11033" width="10.85546875" style="166" customWidth="1"/>
    <col min="11034" max="11251" width="9.140625" style="166"/>
    <col min="11252" max="11252" width="5.140625" style="166" customWidth="1"/>
    <col min="11253" max="11253" width="21.42578125" style="166" customWidth="1"/>
    <col min="11254" max="11254" width="11.140625" style="166" customWidth="1"/>
    <col min="11255" max="11255" width="9.42578125" style="166" customWidth="1"/>
    <col min="11256" max="11256" width="11.85546875" style="166" customWidth="1"/>
    <col min="11257" max="11257" width="10.42578125" style="166" customWidth="1"/>
    <col min="11258" max="11258" width="9.28515625" style="166" customWidth="1"/>
    <col min="11259" max="11259" width="11.28515625" style="166" customWidth="1"/>
    <col min="11260" max="11261" width="8.28515625" style="166" customWidth="1"/>
    <col min="11262" max="11262" width="9.42578125" style="166" customWidth="1"/>
    <col min="11263" max="11263" width="10.5703125" style="166" customWidth="1"/>
    <col min="11264" max="11264" width="10.5703125" style="166" bestFit="1" customWidth="1"/>
    <col min="11265" max="11265" width="10.5703125" style="166" customWidth="1"/>
    <col min="11266" max="11266" width="8.28515625" style="166" customWidth="1"/>
    <col min="11267" max="11267" width="10.28515625" style="166" bestFit="1" customWidth="1"/>
    <col min="11268" max="11268" width="9.5703125" style="166" customWidth="1"/>
    <col min="11269" max="11274" width="8.28515625" style="166" customWidth="1"/>
    <col min="11275" max="11275" width="9.42578125" style="166" customWidth="1"/>
    <col min="11276" max="11277" width="9.28515625" style="166" customWidth="1"/>
    <col min="11278" max="11288" width="8.28515625" style="166" customWidth="1"/>
    <col min="11289" max="11289" width="10.85546875" style="166" customWidth="1"/>
    <col min="11290" max="11507" width="9.140625" style="166"/>
    <col min="11508" max="11508" width="5.140625" style="166" customWidth="1"/>
    <col min="11509" max="11509" width="21.42578125" style="166" customWidth="1"/>
    <col min="11510" max="11510" width="11.140625" style="166" customWidth="1"/>
    <col min="11511" max="11511" width="9.42578125" style="166" customWidth="1"/>
    <col min="11512" max="11512" width="11.85546875" style="166" customWidth="1"/>
    <col min="11513" max="11513" width="10.42578125" style="166" customWidth="1"/>
    <col min="11514" max="11514" width="9.28515625" style="166" customWidth="1"/>
    <col min="11515" max="11515" width="11.28515625" style="166" customWidth="1"/>
    <col min="11516" max="11517" width="8.28515625" style="166" customWidth="1"/>
    <col min="11518" max="11518" width="9.42578125" style="166" customWidth="1"/>
    <col min="11519" max="11519" width="10.5703125" style="166" customWidth="1"/>
    <col min="11520" max="11520" width="10.5703125" style="166" bestFit="1" customWidth="1"/>
    <col min="11521" max="11521" width="10.5703125" style="166" customWidth="1"/>
    <col min="11522" max="11522" width="8.28515625" style="166" customWidth="1"/>
    <col min="11523" max="11523" width="10.28515625" style="166" bestFit="1" customWidth="1"/>
    <col min="11524" max="11524" width="9.5703125" style="166" customWidth="1"/>
    <col min="11525" max="11530" width="8.28515625" style="166" customWidth="1"/>
    <col min="11531" max="11531" width="9.42578125" style="166" customWidth="1"/>
    <col min="11532" max="11533" width="9.28515625" style="166" customWidth="1"/>
    <col min="11534" max="11544" width="8.28515625" style="166" customWidth="1"/>
    <col min="11545" max="11545" width="10.85546875" style="166" customWidth="1"/>
    <col min="11546" max="11763" width="9.140625" style="166"/>
    <col min="11764" max="11764" width="5.140625" style="166" customWidth="1"/>
    <col min="11765" max="11765" width="21.42578125" style="166" customWidth="1"/>
    <col min="11766" max="11766" width="11.140625" style="166" customWidth="1"/>
    <col min="11767" max="11767" width="9.42578125" style="166" customWidth="1"/>
    <col min="11768" max="11768" width="11.85546875" style="166" customWidth="1"/>
    <col min="11769" max="11769" width="10.42578125" style="166" customWidth="1"/>
    <col min="11770" max="11770" width="9.28515625" style="166" customWidth="1"/>
    <col min="11771" max="11771" width="11.28515625" style="166" customWidth="1"/>
    <col min="11772" max="11773" width="8.28515625" style="166" customWidth="1"/>
    <col min="11774" max="11774" width="9.42578125" style="166" customWidth="1"/>
    <col min="11775" max="11775" width="10.5703125" style="166" customWidth="1"/>
    <col min="11776" max="11776" width="10.5703125" style="166" bestFit="1" customWidth="1"/>
    <col min="11777" max="11777" width="10.5703125" style="166" customWidth="1"/>
    <col min="11778" max="11778" width="8.28515625" style="166" customWidth="1"/>
    <col min="11779" max="11779" width="10.28515625" style="166" bestFit="1" customWidth="1"/>
    <col min="11780" max="11780" width="9.5703125" style="166" customWidth="1"/>
    <col min="11781" max="11786" width="8.28515625" style="166" customWidth="1"/>
    <col min="11787" max="11787" width="9.42578125" style="166" customWidth="1"/>
    <col min="11788" max="11789" width="9.28515625" style="166" customWidth="1"/>
    <col min="11790" max="11800" width="8.28515625" style="166" customWidth="1"/>
    <col min="11801" max="11801" width="10.85546875" style="166" customWidth="1"/>
    <col min="11802" max="12019" width="9.140625" style="166"/>
    <col min="12020" max="12020" width="5.140625" style="166" customWidth="1"/>
    <col min="12021" max="12021" width="21.42578125" style="166" customWidth="1"/>
    <col min="12022" max="12022" width="11.140625" style="166" customWidth="1"/>
    <col min="12023" max="12023" width="9.42578125" style="166" customWidth="1"/>
    <col min="12024" max="12024" width="11.85546875" style="166" customWidth="1"/>
    <col min="12025" max="12025" width="10.42578125" style="166" customWidth="1"/>
    <col min="12026" max="12026" width="9.28515625" style="166" customWidth="1"/>
    <col min="12027" max="12027" width="11.28515625" style="166" customWidth="1"/>
    <col min="12028" max="12029" width="8.28515625" style="166" customWidth="1"/>
    <col min="12030" max="12030" width="9.42578125" style="166" customWidth="1"/>
    <col min="12031" max="12031" width="10.5703125" style="166" customWidth="1"/>
    <col min="12032" max="12032" width="10.5703125" style="166" bestFit="1" customWidth="1"/>
    <col min="12033" max="12033" width="10.5703125" style="166" customWidth="1"/>
    <col min="12034" max="12034" width="8.28515625" style="166" customWidth="1"/>
    <col min="12035" max="12035" width="10.28515625" style="166" bestFit="1" customWidth="1"/>
    <col min="12036" max="12036" width="9.5703125" style="166" customWidth="1"/>
    <col min="12037" max="12042" width="8.28515625" style="166" customWidth="1"/>
    <col min="12043" max="12043" width="9.42578125" style="166" customWidth="1"/>
    <col min="12044" max="12045" width="9.28515625" style="166" customWidth="1"/>
    <col min="12046" max="12056" width="8.28515625" style="166" customWidth="1"/>
    <col min="12057" max="12057" width="10.85546875" style="166" customWidth="1"/>
    <col min="12058" max="12275" width="9.140625" style="166"/>
    <col min="12276" max="12276" width="5.140625" style="166" customWidth="1"/>
    <col min="12277" max="12277" width="21.42578125" style="166" customWidth="1"/>
    <col min="12278" max="12278" width="11.140625" style="166" customWidth="1"/>
    <col min="12279" max="12279" width="9.42578125" style="166" customWidth="1"/>
    <col min="12280" max="12280" width="11.85546875" style="166" customWidth="1"/>
    <col min="12281" max="12281" width="10.42578125" style="166" customWidth="1"/>
    <col min="12282" max="12282" width="9.28515625" style="166" customWidth="1"/>
    <col min="12283" max="12283" width="11.28515625" style="166" customWidth="1"/>
    <col min="12284" max="12285" width="8.28515625" style="166" customWidth="1"/>
    <col min="12286" max="12286" width="9.42578125" style="166" customWidth="1"/>
    <col min="12287" max="12287" width="10.5703125" style="166" customWidth="1"/>
    <col min="12288" max="12288" width="10.5703125" style="166" bestFit="1" customWidth="1"/>
    <col min="12289" max="12289" width="10.5703125" style="166" customWidth="1"/>
    <col min="12290" max="12290" width="8.28515625" style="166" customWidth="1"/>
    <col min="12291" max="12291" width="10.28515625" style="166" bestFit="1" customWidth="1"/>
    <col min="12292" max="12292" width="9.5703125" style="166" customWidth="1"/>
    <col min="12293" max="12298" width="8.28515625" style="166" customWidth="1"/>
    <col min="12299" max="12299" width="9.42578125" style="166" customWidth="1"/>
    <col min="12300" max="12301" width="9.28515625" style="166" customWidth="1"/>
    <col min="12302" max="12312" width="8.28515625" style="166" customWidth="1"/>
    <col min="12313" max="12313" width="10.85546875" style="166" customWidth="1"/>
    <col min="12314" max="12531" width="9.140625" style="166"/>
    <col min="12532" max="12532" width="5.140625" style="166" customWidth="1"/>
    <col min="12533" max="12533" width="21.42578125" style="166" customWidth="1"/>
    <col min="12534" max="12534" width="11.140625" style="166" customWidth="1"/>
    <col min="12535" max="12535" width="9.42578125" style="166" customWidth="1"/>
    <col min="12536" max="12536" width="11.85546875" style="166" customWidth="1"/>
    <col min="12537" max="12537" width="10.42578125" style="166" customWidth="1"/>
    <col min="12538" max="12538" width="9.28515625" style="166" customWidth="1"/>
    <col min="12539" max="12539" width="11.28515625" style="166" customWidth="1"/>
    <col min="12540" max="12541" width="8.28515625" style="166" customWidth="1"/>
    <col min="12542" max="12542" width="9.42578125" style="166" customWidth="1"/>
    <col min="12543" max="12543" width="10.5703125" style="166" customWidth="1"/>
    <col min="12544" max="12544" width="10.5703125" style="166" bestFit="1" customWidth="1"/>
    <col min="12545" max="12545" width="10.5703125" style="166" customWidth="1"/>
    <col min="12546" max="12546" width="8.28515625" style="166" customWidth="1"/>
    <col min="12547" max="12547" width="10.28515625" style="166" bestFit="1" customWidth="1"/>
    <col min="12548" max="12548" width="9.5703125" style="166" customWidth="1"/>
    <col min="12549" max="12554" width="8.28515625" style="166" customWidth="1"/>
    <col min="12555" max="12555" width="9.42578125" style="166" customWidth="1"/>
    <col min="12556" max="12557" width="9.28515625" style="166" customWidth="1"/>
    <col min="12558" max="12568" width="8.28515625" style="166" customWidth="1"/>
    <col min="12569" max="12569" width="10.85546875" style="166" customWidth="1"/>
    <col min="12570" max="12787" width="9.140625" style="166"/>
    <col min="12788" max="12788" width="5.140625" style="166" customWidth="1"/>
    <col min="12789" max="12789" width="21.42578125" style="166" customWidth="1"/>
    <col min="12790" max="12790" width="11.140625" style="166" customWidth="1"/>
    <col min="12791" max="12791" width="9.42578125" style="166" customWidth="1"/>
    <col min="12792" max="12792" width="11.85546875" style="166" customWidth="1"/>
    <col min="12793" max="12793" width="10.42578125" style="166" customWidth="1"/>
    <col min="12794" max="12794" width="9.28515625" style="166" customWidth="1"/>
    <col min="12795" max="12795" width="11.28515625" style="166" customWidth="1"/>
    <col min="12796" max="12797" width="8.28515625" style="166" customWidth="1"/>
    <col min="12798" max="12798" width="9.42578125" style="166" customWidth="1"/>
    <col min="12799" max="12799" width="10.5703125" style="166" customWidth="1"/>
    <col min="12800" max="12800" width="10.5703125" style="166" bestFit="1" customWidth="1"/>
    <col min="12801" max="12801" width="10.5703125" style="166" customWidth="1"/>
    <col min="12802" max="12802" width="8.28515625" style="166" customWidth="1"/>
    <col min="12803" max="12803" width="10.28515625" style="166" bestFit="1" customWidth="1"/>
    <col min="12804" max="12804" width="9.5703125" style="166" customWidth="1"/>
    <col min="12805" max="12810" width="8.28515625" style="166" customWidth="1"/>
    <col min="12811" max="12811" width="9.42578125" style="166" customWidth="1"/>
    <col min="12812" max="12813" width="9.28515625" style="166" customWidth="1"/>
    <col min="12814" max="12824" width="8.28515625" style="166" customWidth="1"/>
    <col min="12825" max="12825" width="10.85546875" style="166" customWidth="1"/>
    <col min="12826" max="13043" width="9.140625" style="166"/>
    <col min="13044" max="13044" width="5.140625" style="166" customWidth="1"/>
    <col min="13045" max="13045" width="21.42578125" style="166" customWidth="1"/>
    <col min="13046" max="13046" width="11.140625" style="166" customWidth="1"/>
    <col min="13047" max="13047" width="9.42578125" style="166" customWidth="1"/>
    <col min="13048" max="13048" width="11.85546875" style="166" customWidth="1"/>
    <col min="13049" max="13049" width="10.42578125" style="166" customWidth="1"/>
    <col min="13050" max="13050" width="9.28515625" style="166" customWidth="1"/>
    <col min="13051" max="13051" width="11.28515625" style="166" customWidth="1"/>
    <col min="13052" max="13053" width="8.28515625" style="166" customWidth="1"/>
    <col min="13054" max="13054" width="9.42578125" style="166" customWidth="1"/>
    <col min="13055" max="13055" width="10.5703125" style="166" customWidth="1"/>
    <col min="13056" max="13056" width="10.5703125" style="166" bestFit="1" customWidth="1"/>
    <col min="13057" max="13057" width="10.5703125" style="166" customWidth="1"/>
    <col min="13058" max="13058" width="8.28515625" style="166" customWidth="1"/>
    <col min="13059" max="13059" width="10.28515625" style="166" bestFit="1" customWidth="1"/>
    <col min="13060" max="13060" width="9.5703125" style="166" customWidth="1"/>
    <col min="13061" max="13066" width="8.28515625" style="166" customWidth="1"/>
    <col min="13067" max="13067" width="9.42578125" style="166" customWidth="1"/>
    <col min="13068" max="13069" width="9.28515625" style="166" customWidth="1"/>
    <col min="13070" max="13080" width="8.28515625" style="166" customWidth="1"/>
    <col min="13081" max="13081" width="10.85546875" style="166" customWidth="1"/>
    <col min="13082" max="13299" width="9.140625" style="166"/>
    <col min="13300" max="13300" width="5.140625" style="166" customWidth="1"/>
    <col min="13301" max="13301" width="21.42578125" style="166" customWidth="1"/>
    <col min="13302" max="13302" width="11.140625" style="166" customWidth="1"/>
    <col min="13303" max="13303" width="9.42578125" style="166" customWidth="1"/>
    <col min="13304" max="13304" width="11.85546875" style="166" customWidth="1"/>
    <col min="13305" max="13305" width="10.42578125" style="166" customWidth="1"/>
    <col min="13306" max="13306" width="9.28515625" style="166" customWidth="1"/>
    <col min="13307" max="13307" width="11.28515625" style="166" customWidth="1"/>
    <col min="13308" max="13309" width="8.28515625" style="166" customWidth="1"/>
    <col min="13310" max="13310" width="9.42578125" style="166" customWidth="1"/>
    <col min="13311" max="13311" width="10.5703125" style="166" customWidth="1"/>
    <col min="13312" max="13312" width="10.5703125" style="166" bestFit="1" customWidth="1"/>
    <col min="13313" max="13313" width="10.5703125" style="166" customWidth="1"/>
    <col min="13314" max="13314" width="8.28515625" style="166" customWidth="1"/>
    <col min="13315" max="13315" width="10.28515625" style="166" bestFit="1" customWidth="1"/>
    <col min="13316" max="13316" width="9.5703125" style="166" customWidth="1"/>
    <col min="13317" max="13322" width="8.28515625" style="166" customWidth="1"/>
    <col min="13323" max="13323" width="9.42578125" style="166" customWidth="1"/>
    <col min="13324" max="13325" width="9.28515625" style="166" customWidth="1"/>
    <col min="13326" max="13336" width="8.28515625" style="166" customWidth="1"/>
    <col min="13337" max="13337" width="10.85546875" style="166" customWidth="1"/>
    <col min="13338" max="13555" width="9.140625" style="166"/>
    <col min="13556" max="13556" width="5.140625" style="166" customWidth="1"/>
    <col min="13557" max="13557" width="21.42578125" style="166" customWidth="1"/>
    <col min="13558" max="13558" width="11.140625" style="166" customWidth="1"/>
    <col min="13559" max="13559" width="9.42578125" style="166" customWidth="1"/>
    <col min="13560" max="13560" width="11.85546875" style="166" customWidth="1"/>
    <col min="13561" max="13561" width="10.42578125" style="166" customWidth="1"/>
    <col min="13562" max="13562" width="9.28515625" style="166" customWidth="1"/>
    <col min="13563" max="13563" width="11.28515625" style="166" customWidth="1"/>
    <col min="13564" max="13565" width="8.28515625" style="166" customWidth="1"/>
    <col min="13566" max="13566" width="9.42578125" style="166" customWidth="1"/>
    <col min="13567" max="13567" width="10.5703125" style="166" customWidth="1"/>
    <col min="13568" max="13568" width="10.5703125" style="166" bestFit="1" customWidth="1"/>
    <col min="13569" max="13569" width="10.5703125" style="166" customWidth="1"/>
    <col min="13570" max="13570" width="8.28515625" style="166" customWidth="1"/>
    <col min="13571" max="13571" width="10.28515625" style="166" bestFit="1" customWidth="1"/>
    <col min="13572" max="13572" width="9.5703125" style="166" customWidth="1"/>
    <col min="13573" max="13578" width="8.28515625" style="166" customWidth="1"/>
    <col min="13579" max="13579" width="9.42578125" style="166" customWidth="1"/>
    <col min="13580" max="13581" width="9.28515625" style="166" customWidth="1"/>
    <col min="13582" max="13592" width="8.28515625" style="166" customWidth="1"/>
    <col min="13593" max="13593" width="10.85546875" style="166" customWidth="1"/>
    <col min="13594" max="13811" width="9.140625" style="166"/>
    <col min="13812" max="13812" width="5.140625" style="166" customWidth="1"/>
    <col min="13813" max="13813" width="21.42578125" style="166" customWidth="1"/>
    <col min="13814" max="13814" width="11.140625" style="166" customWidth="1"/>
    <col min="13815" max="13815" width="9.42578125" style="166" customWidth="1"/>
    <col min="13816" max="13816" width="11.85546875" style="166" customWidth="1"/>
    <col min="13817" max="13817" width="10.42578125" style="166" customWidth="1"/>
    <col min="13818" max="13818" width="9.28515625" style="166" customWidth="1"/>
    <col min="13819" max="13819" width="11.28515625" style="166" customWidth="1"/>
    <col min="13820" max="13821" width="8.28515625" style="166" customWidth="1"/>
    <col min="13822" max="13822" width="9.42578125" style="166" customWidth="1"/>
    <col min="13823" max="13823" width="10.5703125" style="166" customWidth="1"/>
    <col min="13824" max="13824" width="10.5703125" style="166" bestFit="1" customWidth="1"/>
    <col min="13825" max="13825" width="10.5703125" style="166" customWidth="1"/>
    <col min="13826" max="13826" width="8.28515625" style="166" customWidth="1"/>
    <col min="13827" max="13827" width="10.28515625" style="166" bestFit="1" customWidth="1"/>
    <col min="13828" max="13828" width="9.5703125" style="166" customWidth="1"/>
    <col min="13829" max="13834" width="8.28515625" style="166" customWidth="1"/>
    <col min="13835" max="13835" width="9.42578125" style="166" customWidth="1"/>
    <col min="13836" max="13837" width="9.28515625" style="166" customWidth="1"/>
    <col min="13838" max="13848" width="8.28515625" style="166" customWidth="1"/>
    <col min="13849" max="13849" width="10.85546875" style="166" customWidth="1"/>
    <col min="13850" max="14067" width="9.140625" style="166"/>
    <col min="14068" max="14068" width="5.140625" style="166" customWidth="1"/>
    <col min="14069" max="14069" width="21.42578125" style="166" customWidth="1"/>
    <col min="14070" max="14070" width="11.140625" style="166" customWidth="1"/>
    <col min="14071" max="14071" width="9.42578125" style="166" customWidth="1"/>
    <col min="14072" max="14072" width="11.85546875" style="166" customWidth="1"/>
    <col min="14073" max="14073" width="10.42578125" style="166" customWidth="1"/>
    <col min="14074" max="14074" width="9.28515625" style="166" customWidth="1"/>
    <col min="14075" max="14075" width="11.28515625" style="166" customWidth="1"/>
    <col min="14076" max="14077" width="8.28515625" style="166" customWidth="1"/>
    <col min="14078" max="14078" width="9.42578125" style="166" customWidth="1"/>
    <col min="14079" max="14079" width="10.5703125" style="166" customWidth="1"/>
    <col min="14080" max="14080" width="10.5703125" style="166" bestFit="1" customWidth="1"/>
    <col min="14081" max="14081" width="10.5703125" style="166" customWidth="1"/>
    <col min="14082" max="14082" width="8.28515625" style="166" customWidth="1"/>
    <col min="14083" max="14083" width="10.28515625" style="166" bestFit="1" customWidth="1"/>
    <col min="14084" max="14084" width="9.5703125" style="166" customWidth="1"/>
    <col min="14085" max="14090" width="8.28515625" style="166" customWidth="1"/>
    <col min="14091" max="14091" width="9.42578125" style="166" customWidth="1"/>
    <col min="14092" max="14093" width="9.28515625" style="166" customWidth="1"/>
    <col min="14094" max="14104" width="8.28515625" style="166" customWidth="1"/>
    <col min="14105" max="14105" width="10.85546875" style="166" customWidth="1"/>
    <col min="14106" max="14323" width="9.140625" style="166"/>
    <col min="14324" max="14324" width="5.140625" style="166" customWidth="1"/>
    <col min="14325" max="14325" width="21.42578125" style="166" customWidth="1"/>
    <col min="14326" max="14326" width="11.140625" style="166" customWidth="1"/>
    <col min="14327" max="14327" width="9.42578125" style="166" customWidth="1"/>
    <col min="14328" max="14328" width="11.85546875" style="166" customWidth="1"/>
    <col min="14329" max="14329" width="10.42578125" style="166" customWidth="1"/>
    <col min="14330" max="14330" width="9.28515625" style="166" customWidth="1"/>
    <col min="14331" max="14331" width="11.28515625" style="166" customWidth="1"/>
    <col min="14332" max="14333" width="8.28515625" style="166" customWidth="1"/>
    <col min="14334" max="14334" width="9.42578125" style="166" customWidth="1"/>
    <col min="14335" max="14335" width="10.5703125" style="166" customWidth="1"/>
    <col min="14336" max="14336" width="10.5703125" style="166" bestFit="1" customWidth="1"/>
    <col min="14337" max="14337" width="10.5703125" style="166" customWidth="1"/>
    <col min="14338" max="14338" width="8.28515625" style="166" customWidth="1"/>
    <col min="14339" max="14339" width="10.28515625" style="166" bestFit="1" customWidth="1"/>
    <col min="14340" max="14340" width="9.5703125" style="166" customWidth="1"/>
    <col min="14341" max="14346" width="8.28515625" style="166" customWidth="1"/>
    <col min="14347" max="14347" width="9.42578125" style="166" customWidth="1"/>
    <col min="14348" max="14349" width="9.28515625" style="166" customWidth="1"/>
    <col min="14350" max="14360" width="8.28515625" style="166" customWidth="1"/>
    <col min="14361" max="14361" width="10.85546875" style="166" customWidth="1"/>
    <col min="14362" max="14579" width="9.140625" style="166"/>
    <col min="14580" max="14580" width="5.140625" style="166" customWidth="1"/>
    <col min="14581" max="14581" width="21.42578125" style="166" customWidth="1"/>
    <col min="14582" max="14582" width="11.140625" style="166" customWidth="1"/>
    <col min="14583" max="14583" width="9.42578125" style="166" customWidth="1"/>
    <col min="14584" max="14584" width="11.85546875" style="166" customWidth="1"/>
    <col min="14585" max="14585" width="10.42578125" style="166" customWidth="1"/>
    <col min="14586" max="14586" width="9.28515625" style="166" customWidth="1"/>
    <col min="14587" max="14587" width="11.28515625" style="166" customWidth="1"/>
    <col min="14588" max="14589" width="8.28515625" style="166" customWidth="1"/>
    <col min="14590" max="14590" width="9.42578125" style="166" customWidth="1"/>
    <col min="14591" max="14591" width="10.5703125" style="166" customWidth="1"/>
    <col min="14592" max="14592" width="10.5703125" style="166" bestFit="1" customWidth="1"/>
    <col min="14593" max="14593" width="10.5703125" style="166" customWidth="1"/>
    <col min="14594" max="14594" width="8.28515625" style="166" customWidth="1"/>
    <col min="14595" max="14595" width="10.28515625" style="166" bestFit="1" customWidth="1"/>
    <col min="14596" max="14596" width="9.5703125" style="166" customWidth="1"/>
    <col min="14597" max="14602" width="8.28515625" style="166" customWidth="1"/>
    <col min="14603" max="14603" width="9.42578125" style="166" customWidth="1"/>
    <col min="14604" max="14605" width="9.28515625" style="166" customWidth="1"/>
    <col min="14606" max="14616" width="8.28515625" style="166" customWidth="1"/>
    <col min="14617" max="14617" width="10.85546875" style="166" customWidth="1"/>
    <col min="14618" max="14835" width="9.140625" style="166"/>
    <col min="14836" max="14836" width="5.140625" style="166" customWidth="1"/>
    <col min="14837" max="14837" width="21.42578125" style="166" customWidth="1"/>
    <col min="14838" max="14838" width="11.140625" style="166" customWidth="1"/>
    <col min="14839" max="14839" width="9.42578125" style="166" customWidth="1"/>
    <col min="14840" max="14840" width="11.85546875" style="166" customWidth="1"/>
    <col min="14841" max="14841" width="10.42578125" style="166" customWidth="1"/>
    <col min="14842" max="14842" width="9.28515625" style="166" customWidth="1"/>
    <col min="14843" max="14843" width="11.28515625" style="166" customWidth="1"/>
    <col min="14844" max="14845" width="8.28515625" style="166" customWidth="1"/>
    <col min="14846" max="14846" width="9.42578125" style="166" customWidth="1"/>
    <col min="14847" max="14847" width="10.5703125" style="166" customWidth="1"/>
    <col min="14848" max="14848" width="10.5703125" style="166" bestFit="1" customWidth="1"/>
    <col min="14849" max="14849" width="10.5703125" style="166" customWidth="1"/>
    <col min="14850" max="14850" width="8.28515625" style="166" customWidth="1"/>
    <col min="14851" max="14851" width="10.28515625" style="166" bestFit="1" customWidth="1"/>
    <col min="14852" max="14852" width="9.5703125" style="166" customWidth="1"/>
    <col min="14853" max="14858" width="8.28515625" style="166" customWidth="1"/>
    <col min="14859" max="14859" width="9.42578125" style="166" customWidth="1"/>
    <col min="14860" max="14861" width="9.28515625" style="166" customWidth="1"/>
    <col min="14862" max="14872" width="8.28515625" style="166" customWidth="1"/>
    <col min="14873" max="14873" width="10.85546875" style="166" customWidth="1"/>
    <col min="14874" max="15091" width="9.140625" style="166"/>
    <col min="15092" max="15092" width="5.140625" style="166" customWidth="1"/>
    <col min="15093" max="15093" width="21.42578125" style="166" customWidth="1"/>
    <col min="15094" max="15094" width="11.140625" style="166" customWidth="1"/>
    <col min="15095" max="15095" width="9.42578125" style="166" customWidth="1"/>
    <col min="15096" max="15096" width="11.85546875" style="166" customWidth="1"/>
    <col min="15097" max="15097" width="10.42578125" style="166" customWidth="1"/>
    <col min="15098" max="15098" width="9.28515625" style="166" customWidth="1"/>
    <col min="15099" max="15099" width="11.28515625" style="166" customWidth="1"/>
    <col min="15100" max="15101" width="8.28515625" style="166" customWidth="1"/>
    <col min="15102" max="15102" width="9.42578125" style="166" customWidth="1"/>
    <col min="15103" max="15103" width="10.5703125" style="166" customWidth="1"/>
    <col min="15104" max="15104" width="10.5703125" style="166" bestFit="1" customWidth="1"/>
    <col min="15105" max="15105" width="10.5703125" style="166" customWidth="1"/>
    <col min="15106" max="15106" width="8.28515625" style="166" customWidth="1"/>
    <col min="15107" max="15107" width="10.28515625" style="166" bestFit="1" customWidth="1"/>
    <col min="15108" max="15108" width="9.5703125" style="166" customWidth="1"/>
    <col min="15109" max="15114" width="8.28515625" style="166" customWidth="1"/>
    <col min="15115" max="15115" width="9.42578125" style="166" customWidth="1"/>
    <col min="15116" max="15117" width="9.28515625" style="166" customWidth="1"/>
    <col min="15118" max="15128" width="8.28515625" style="166" customWidth="1"/>
    <col min="15129" max="15129" width="10.85546875" style="166" customWidth="1"/>
    <col min="15130" max="15347" width="9.140625" style="166"/>
    <col min="15348" max="15348" width="5.140625" style="166" customWidth="1"/>
    <col min="15349" max="15349" width="21.42578125" style="166" customWidth="1"/>
    <col min="15350" max="15350" width="11.140625" style="166" customWidth="1"/>
    <col min="15351" max="15351" width="9.42578125" style="166" customWidth="1"/>
    <col min="15352" max="15352" width="11.85546875" style="166" customWidth="1"/>
    <col min="15353" max="15353" width="10.42578125" style="166" customWidth="1"/>
    <col min="15354" max="15354" width="9.28515625" style="166" customWidth="1"/>
    <col min="15355" max="15355" width="11.28515625" style="166" customWidth="1"/>
    <col min="15356" max="15357" width="8.28515625" style="166" customWidth="1"/>
    <col min="15358" max="15358" width="9.42578125" style="166" customWidth="1"/>
    <col min="15359" max="15359" width="10.5703125" style="166" customWidth="1"/>
    <col min="15360" max="15360" width="10.5703125" style="166" bestFit="1" customWidth="1"/>
    <col min="15361" max="15361" width="10.5703125" style="166" customWidth="1"/>
    <col min="15362" max="15362" width="8.28515625" style="166" customWidth="1"/>
    <col min="15363" max="15363" width="10.28515625" style="166" bestFit="1" customWidth="1"/>
    <col min="15364" max="15364" width="9.5703125" style="166" customWidth="1"/>
    <col min="15365" max="15370" width="8.28515625" style="166" customWidth="1"/>
    <col min="15371" max="15371" width="9.42578125" style="166" customWidth="1"/>
    <col min="15372" max="15373" width="9.28515625" style="166" customWidth="1"/>
    <col min="15374" max="15384" width="8.28515625" style="166" customWidth="1"/>
    <col min="15385" max="15385" width="10.85546875" style="166" customWidth="1"/>
    <col min="15386" max="15603" width="9.140625" style="166"/>
    <col min="15604" max="15604" width="5.140625" style="166" customWidth="1"/>
    <col min="15605" max="15605" width="21.42578125" style="166" customWidth="1"/>
    <col min="15606" max="15606" width="11.140625" style="166" customWidth="1"/>
    <col min="15607" max="15607" width="9.42578125" style="166" customWidth="1"/>
    <col min="15608" max="15608" width="11.85546875" style="166" customWidth="1"/>
    <col min="15609" max="15609" width="10.42578125" style="166" customWidth="1"/>
    <col min="15610" max="15610" width="9.28515625" style="166" customWidth="1"/>
    <col min="15611" max="15611" width="11.28515625" style="166" customWidth="1"/>
    <col min="15612" max="15613" width="8.28515625" style="166" customWidth="1"/>
    <col min="15614" max="15614" width="9.42578125" style="166" customWidth="1"/>
    <col min="15615" max="15615" width="10.5703125" style="166" customWidth="1"/>
    <col min="15616" max="15616" width="10.5703125" style="166" bestFit="1" customWidth="1"/>
    <col min="15617" max="15617" width="10.5703125" style="166" customWidth="1"/>
    <col min="15618" max="15618" width="8.28515625" style="166" customWidth="1"/>
    <col min="15619" max="15619" width="10.28515625" style="166" bestFit="1" customWidth="1"/>
    <col min="15620" max="15620" width="9.5703125" style="166" customWidth="1"/>
    <col min="15621" max="15626" width="8.28515625" style="166" customWidth="1"/>
    <col min="15627" max="15627" width="9.42578125" style="166" customWidth="1"/>
    <col min="15628" max="15629" width="9.28515625" style="166" customWidth="1"/>
    <col min="15630" max="15640" width="8.28515625" style="166" customWidth="1"/>
    <col min="15641" max="15641" width="10.85546875" style="166" customWidth="1"/>
    <col min="15642" max="15859" width="9.140625" style="166"/>
    <col min="15860" max="15860" width="5.140625" style="166" customWidth="1"/>
    <col min="15861" max="15861" width="21.42578125" style="166" customWidth="1"/>
    <col min="15862" max="15862" width="11.140625" style="166" customWidth="1"/>
    <col min="15863" max="15863" width="9.42578125" style="166" customWidth="1"/>
    <col min="15864" max="15864" width="11.85546875" style="166" customWidth="1"/>
    <col min="15865" max="15865" width="10.42578125" style="166" customWidth="1"/>
    <col min="15866" max="15866" width="9.28515625" style="166" customWidth="1"/>
    <col min="15867" max="15867" width="11.28515625" style="166" customWidth="1"/>
    <col min="15868" max="15869" width="8.28515625" style="166" customWidth="1"/>
    <col min="15870" max="15870" width="9.42578125" style="166" customWidth="1"/>
    <col min="15871" max="15871" width="10.5703125" style="166" customWidth="1"/>
    <col min="15872" max="15872" width="10.5703125" style="166" bestFit="1" customWidth="1"/>
    <col min="15873" max="15873" width="10.5703125" style="166" customWidth="1"/>
    <col min="15874" max="15874" width="8.28515625" style="166" customWidth="1"/>
    <col min="15875" max="15875" width="10.28515625" style="166" bestFit="1" customWidth="1"/>
    <col min="15876" max="15876" width="9.5703125" style="166" customWidth="1"/>
    <col min="15877" max="15882" width="8.28515625" style="166" customWidth="1"/>
    <col min="15883" max="15883" width="9.42578125" style="166" customWidth="1"/>
    <col min="15884" max="15885" width="9.28515625" style="166" customWidth="1"/>
    <col min="15886" max="15896" width="8.28515625" style="166" customWidth="1"/>
    <col min="15897" max="15897" width="10.85546875" style="166" customWidth="1"/>
    <col min="15898" max="16115" width="9.140625" style="166"/>
    <col min="16116" max="16116" width="5.140625" style="166" customWidth="1"/>
    <col min="16117" max="16117" width="21.42578125" style="166" customWidth="1"/>
    <col min="16118" max="16118" width="11.140625" style="166" customWidth="1"/>
    <col min="16119" max="16119" width="9.42578125" style="166" customWidth="1"/>
    <col min="16120" max="16120" width="11.85546875" style="166" customWidth="1"/>
    <col min="16121" max="16121" width="10.42578125" style="166" customWidth="1"/>
    <col min="16122" max="16122" width="9.28515625" style="166" customWidth="1"/>
    <col min="16123" max="16123" width="11.28515625" style="166" customWidth="1"/>
    <col min="16124" max="16125" width="8.28515625" style="166" customWidth="1"/>
    <col min="16126" max="16126" width="9.42578125" style="166" customWidth="1"/>
    <col min="16127" max="16127" width="10.5703125" style="166" customWidth="1"/>
    <col min="16128" max="16128" width="10.5703125" style="166" bestFit="1" customWidth="1"/>
    <col min="16129" max="16129" width="10.5703125" style="166" customWidth="1"/>
    <col min="16130" max="16130" width="8.28515625" style="166" customWidth="1"/>
    <col min="16131" max="16131" width="10.28515625" style="166" bestFit="1" customWidth="1"/>
    <col min="16132" max="16132" width="9.5703125" style="166" customWidth="1"/>
    <col min="16133" max="16138" width="8.28515625" style="166" customWidth="1"/>
    <col min="16139" max="16139" width="9.42578125" style="166" customWidth="1"/>
    <col min="16140" max="16141" width="9.28515625" style="166" customWidth="1"/>
    <col min="16142" max="16152" width="8.28515625" style="166" customWidth="1"/>
    <col min="16153" max="16153" width="10.85546875" style="166" customWidth="1"/>
    <col min="16154" max="16384" width="9.140625" style="166"/>
  </cols>
  <sheetData>
    <row r="1" spans="1:62" s="163" customFormat="1" ht="17.25" customHeight="1" x14ac:dyDescent="0.25">
      <c r="A1" s="160"/>
      <c r="B1" s="50"/>
      <c r="C1" s="161" t="s">
        <v>173</v>
      </c>
      <c r="D1" s="162"/>
      <c r="E1" s="162"/>
      <c r="F1" s="162"/>
      <c r="G1" s="162"/>
      <c r="H1" s="162"/>
      <c r="I1" s="162" t="str">
        <f>C1</f>
        <v>Table B4: ENROLMENT IN OPEN SCHOOL EDUCATION</v>
      </c>
      <c r="J1" s="162"/>
      <c r="K1" s="162"/>
      <c r="L1" s="162"/>
      <c r="M1" s="162"/>
      <c r="N1" s="162"/>
      <c r="O1" s="162" t="str">
        <f>C1</f>
        <v>Table B4: ENROLMENT IN OPEN SCHOOL EDUCATION</v>
      </c>
      <c r="P1" s="162"/>
      <c r="Q1" s="162"/>
      <c r="R1" s="162"/>
      <c r="S1" s="162"/>
      <c r="T1" s="162"/>
      <c r="U1" s="162" t="str">
        <f>O1</f>
        <v>Table B4: ENROLMENT IN OPEN SCHOOL EDUCATION</v>
      </c>
      <c r="V1" s="162"/>
      <c r="W1" s="162"/>
      <c r="X1" s="162"/>
      <c r="Y1" s="162"/>
      <c r="Z1" s="162"/>
      <c r="AA1" s="162" t="str">
        <f>O1</f>
        <v>Table B4: ENROLMENT IN OPEN SCHOOL EDUCATION</v>
      </c>
      <c r="AB1" s="162"/>
      <c r="AC1" s="162"/>
      <c r="AD1" s="162"/>
      <c r="AE1" s="162"/>
      <c r="AF1" s="162"/>
      <c r="AG1" s="162" t="str">
        <f>AA1</f>
        <v>Table B4: ENROLMENT IN OPEN SCHOOL EDUCATION</v>
      </c>
      <c r="AH1" s="162"/>
      <c r="AI1" s="162"/>
      <c r="AJ1" s="162"/>
      <c r="AK1" s="162"/>
      <c r="AL1" s="162"/>
    </row>
    <row r="2" spans="1:62" s="203" customFormat="1" ht="15.75" customHeight="1" x14ac:dyDescent="0.25">
      <c r="C2" s="205" t="s">
        <v>101</v>
      </c>
      <c r="I2" s="205" t="str">
        <f>C2</f>
        <v>All Categories</v>
      </c>
      <c r="O2" s="205" t="s">
        <v>99</v>
      </c>
      <c r="U2" s="205" t="str">
        <f>O2</f>
        <v>Scheduled Caste</v>
      </c>
      <c r="AA2" s="205" t="s">
        <v>100</v>
      </c>
      <c r="AG2" s="205" t="str">
        <f>AA2</f>
        <v>Scheduled Tribe</v>
      </c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</row>
    <row r="3" spans="1:62" ht="21.75" customHeight="1" x14ac:dyDescent="0.25">
      <c r="A3" s="247" t="s">
        <v>70</v>
      </c>
      <c r="B3" s="247" t="s">
        <v>68</v>
      </c>
      <c r="C3" s="244" t="s">
        <v>93</v>
      </c>
      <c r="D3" s="244"/>
      <c r="E3" s="244"/>
      <c r="F3" s="244" t="s">
        <v>96</v>
      </c>
      <c r="G3" s="244"/>
      <c r="H3" s="244"/>
      <c r="I3" s="243" t="s">
        <v>94</v>
      </c>
      <c r="J3" s="243"/>
      <c r="K3" s="243"/>
      <c r="L3" s="244" t="s">
        <v>15</v>
      </c>
      <c r="M3" s="244"/>
      <c r="N3" s="244"/>
      <c r="O3" s="244" t="s">
        <v>93</v>
      </c>
      <c r="P3" s="244"/>
      <c r="Q3" s="244"/>
      <c r="R3" s="244" t="s">
        <v>96</v>
      </c>
      <c r="S3" s="244"/>
      <c r="T3" s="244"/>
      <c r="U3" s="243" t="s">
        <v>94</v>
      </c>
      <c r="V3" s="243"/>
      <c r="W3" s="243"/>
      <c r="X3" s="244" t="s">
        <v>15</v>
      </c>
      <c r="Y3" s="244"/>
      <c r="Z3" s="244"/>
      <c r="AA3" s="244" t="s">
        <v>93</v>
      </c>
      <c r="AB3" s="244"/>
      <c r="AC3" s="244"/>
      <c r="AD3" s="244" t="s">
        <v>96</v>
      </c>
      <c r="AE3" s="244"/>
      <c r="AF3" s="244"/>
      <c r="AG3" s="243" t="s">
        <v>94</v>
      </c>
      <c r="AH3" s="243"/>
      <c r="AI3" s="243"/>
      <c r="AJ3" s="244" t="s">
        <v>15</v>
      </c>
      <c r="AK3" s="244"/>
      <c r="AL3" s="244"/>
    </row>
    <row r="4" spans="1:62" ht="21.75" customHeight="1" x14ac:dyDescent="0.25">
      <c r="A4" s="247"/>
      <c r="B4" s="247"/>
      <c r="C4" s="167" t="s">
        <v>13</v>
      </c>
      <c r="D4" s="167" t="s">
        <v>14</v>
      </c>
      <c r="E4" s="167" t="s">
        <v>15</v>
      </c>
      <c r="F4" s="168" t="s">
        <v>13</v>
      </c>
      <c r="G4" s="168" t="s">
        <v>14</v>
      </c>
      <c r="H4" s="168" t="s">
        <v>15</v>
      </c>
      <c r="I4" s="168" t="s">
        <v>13</v>
      </c>
      <c r="J4" s="168" t="s">
        <v>14</v>
      </c>
      <c r="K4" s="168" t="s">
        <v>15</v>
      </c>
      <c r="L4" s="168" t="s">
        <v>13</v>
      </c>
      <c r="M4" s="168" t="s">
        <v>14</v>
      </c>
      <c r="N4" s="168" t="s">
        <v>15</v>
      </c>
      <c r="O4" s="167" t="s">
        <v>13</v>
      </c>
      <c r="P4" s="167" t="s">
        <v>14</v>
      </c>
      <c r="Q4" s="167" t="s">
        <v>15</v>
      </c>
      <c r="R4" s="168" t="s">
        <v>13</v>
      </c>
      <c r="S4" s="168" t="s">
        <v>14</v>
      </c>
      <c r="T4" s="168" t="s">
        <v>15</v>
      </c>
      <c r="U4" s="168" t="s">
        <v>13</v>
      </c>
      <c r="V4" s="168" t="s">
        <v>14</v>
      </c>
      <c r="W4" s="168" t="s">
        <v>15</v>
      </c>
      <c r="X4" s="168" t="s">
        <v>13</v>
      </c>
      <c r="Y4" s="168" t="s">
        <v>14</v>
      </c>
      <c r="Z4" s="168" t="s">
        <v>15</v>
      </c>
      <c r="AA4" s="167" t="s">
        <v>13</v>
      </c>
      <c r="AB4" s="167" t="s">
        <v>14</v>
      </c>
      <c r="AC4" s="167" t="s">
        <v>15</v>
      </c>
      <c r="AD4" s="168" t="s">
        <v>13</v>
      </c>
      <c r="AE4" s="168" t="s">
        <v>14</v>
      </c>
      <c r="AF4" s="168" t="s">
        <v>15</v>
      </c>
      <c r="AG4" s="168" t="s">
        <v>13</v>
      </c>
      <c r="AH4" s="168" t="s">
        <v>14</v>
      </c>
      <c r="AI4" s="168" t="s">
        <v>15</v>
      </c>
      <c r="AJ4" s="168" t="s">
        <v>13</v>
      </c>
      <c r="AK4" s="168" t="s">
        <v>14</v>
      </c>
      <c r="AL4" s="168" t="s">
        <v>15</v>
      </c>
    </row>
    <row r="5" spans="1:62" ht="12" customHeight="1" x14ac:dyDescent="0.25">
      <c r="A5" s="169">
        <v>1</v>
      </c>
      <c r="B5" s="169">
        <v>2</v>
      </c>
      <c r="C5" s="169">
        <v>3</v>
      </c>
      <c r="D5" s="169">
        <v>4</v>
      </c>
      <c r="E5" s="169"/>
      <c r="F5" s="169">
        <v>6</v>
      </c>
      <c r="G5" s="169">
        <v>7</v>
      </c>
      <c r="H5" s="169">
        <v>8</v>
      </c>
      <c r="I5" s="169">
        <v>9</v>
      </c>
      <c r="J5" s="169">
        <v>10</v>
      </c>
      <c r="K5" s="169">
        <v>11</v>
      </c>
      <c r="L5" s="169">
        <v>12</v>
      </c>
      <c r="M5" s="169">
        <v>13</v>
      </c>
      <c r="N5" s="169">
        <v>14</v>
      </c>
      <c r="O5" s="169">
        <v>15</v>
      </c>
      <c r="P5" s="169">
        <v>16</v>
      </c>
      <c r="Q5" s="169">
        <v>17</v>
      </c>
      <c r="R5" s="169">
        <v>18</v>
      </c>
      <c r="S5" s="169">
        <v>19</v>
      </c>
      <c r="T5" s="169">
        <v>20</v>
      </c>
      <c r="U5" s="169">
        <v>21</v>
      </c>
      <c r="V5" s="169">
        <v>22</v>
      </c>
      <c r="W5" s="169">
        <v>23</v>
      </c>
      <c r="X5" s="169">
        <v>24</v>
      </c>
      <c r="Y5" s="169">
        <v>25</v>
      </c>
      <c r="Z5" s="169">
        <v>26</v>
      </c>
      <c r="AA5" s="169">
        <v>27</v>
      </c>
      <c r="AB5" s="169">
        <v>28</v>
      </c>
      <c r="AC5" s="169">
        <v>29</v>
      </c>
      <c r="AD5" s="169">
        <v>30</v>
      </c>
      <c r="AE5" s="169">
        <v>31</v>
      </c>
      <c r="AF5" s="169">
        <v>32</v>
      </c>
      <c r="AG5" s="169">
        <v>33</v>
      </c>
      <c r="AH5" s="169">
        <v>34</v>
      </c>
      <c r="AI5" s="169">
        <v>35</v>
      </c>
      <c r="AJ5" s="169">
        <v>36</v>
      </c>
      <c r="AK5" s="169">
        <v>37</v>
      </c>
      <c r="AL5" s="169">
        <v>38</v>
      </c>
    </row>
    <row r="6" spans="1:62" ht="18" customHeight="1" x14ac:dyDescent="0.25">
      <c r="A6" s="170">
        <v>1</v>
      </c>
      <c r="B6" s="171" t="s">
        <v>16</v>
      </c>
      <c r="C6" s="172">
        <v>2614</v>
      </c>
      <c r="D6" s="172">
        <v>673</v>
      </c>
      <c r="E6" s="172">
        <f>C6+D6</f>
        <v>3287</v>
      </c>
      <c r="F6" s="172">
        <v>10625</v>
      </c>
      <c r="G6" s="172">
        <v>2086</v>
      </c>
      <c r="H6" s="172">
        <f>F6+G6</f>
        <v>12711</v>
      </c>
      <c r="I6" s="172">
        <v>28</v>
      </c>
      <c r="J6" s="172">
        <v>207</v>
      </c>
      <c r="K6" s="172">
        <f>I6+J6</f>
        <v>235</v>
      </c>
      <c r="L6" s="172">
        <f>C6+F6+I6</f>
        <v>13267</v>
      </c>
      <c r="M6" s="172">
        <f t="shared" ref="M6:N21" si="0">D6+G6+J6</f>
        <v>2966</v>
      </c>
      <c r="N6" s="172">
        <f t="shared" si="0"/>
        <v>16233</v>
      </c>
      <c r="O6" s="172">
        <v>273</v>
      </c>
      <c r="P6" s="172">
        <v>87</v>
      </c>
      <c r="Q6" s="172">
        <f>O6+P6</f>
        <v>360</v>
      </c>
      <c r="R6" s="172">
        <v>751</v>
      </c>
      <c r="S6" s="172">
        <v>195</v>
      </c>
      <c r="T6" s="172">
        <f>R6+S6</f>
        <v>946</v>
      </c>
      <c r="U6" s="172">
        <v>3</v>
      </c>
      <c r="V6" s="172">
        <v>30</v>
      </c>
      <c r="W6" s="172">
        <f>U6+V6</f>
        <v>33</v>
      </c>
      <c r="X6" s="172">
        <f>O6+R6+U6</f>
        <v>1027</v>
      </c>
      <c r="Y6" s="172">
        <f t="shared" ref="Y6:Z40" si="1">P6+S6+V6</f>
        <v>312</v>
      </c>
      <c r="Z6" s="172">
        <f t="shared" si="1"/>
        <v>1339</v>
      </c>
      <c r="AA6" s="172">
        <v>65</v>
      </c>
      <c r="AB6" s="172">
        <v>26</v>
      </c>
      <c r="AC6" s="172">
        <f>AA6+AB6</f>
        <v>91</v>
      </c>
      <c r="AD6" s="172">
        <v>271</v>
      </c>
      <c r="AE6" s="172">
        <v>99</v>
      </c>
      <c r="AF6" s="172">
        <f>AD6+AE6</f>
        <v>370</v>
      </c>
      <c r="AG6" s="172">
        <v>0</v>
      </c>
      <c r="AH6" s="172">
        <v>0</v>
      </c>
      <c r="AI6" s="172">
        <f>AG6+AH6</f>
        <v>0</v>
      </c>
      <c r="AJ6" s="172">
        <f>AA6+AD6+AG6</f>
        <v>336</v>
      </c>
      <c r="AK6" s="172">
        <f t="shared" ref="AK6:AL40" si="2">AB6+AE6+AH6</f>
        <v>125</v>
      </c>
      <c r="AL6" s="172">
        <f t="shared" si="2"/>
        <v>461</v>
      </c>
    </row>
    <row r="7" spans="1:62" ht="18" customHeight="1" x14ac:dyDescent="0.25">
      <c r="A7" s="170">
        <v>2</v>
      </c>
      <c r="B7" s="171" t="s">
        <v>17</v>
      </c>
      <c r="C7" s="172">
        <v>1194</v>
      </c>
      <c r="D7" s="172">
        <v>1676</v>
      </c>
      <c r="E7" s="172">
        <f t="shared" ref="E7:E40" si="3">C7+D7</f>
        <v>2870</v>
      </c>
      <c r="F7" s="172">
        <v>865</v>
      </c>
      <c r="G7" s="172">
        <v>1463</v>
      </c>
      <c r="H7" s="172">
        <f t="shared" ref="H7:H40" si="4">F7+G7</f>
        <v>2328</v>
      </c>
      <c r="I7" s="172">
        <v>0</v>
      </c>
      <c r="J7" s="172">
        <v>0</v>
      </c>
      <c r="K7" s="172">
        <f t="shared" ref="K7:K40" si="5">I7+J7</f>
        <v>0</v>
      </c>
      <c r="L7" s="172">
        <f t="shared" ref="L7:N40" si="6">C7+F7+I7</f>
        <v>2059</v>
      </c>
      <c r="M7" s="172">
        <f t="shared" si="0"/>
        <v>3139</v>
      </c>
      <c r="N7" s="172">
        <f t="shared" si="0"/>
        <v>5198</v>
      </c>
      <c r="O7" s="172">
        <v>7</v>
      </c>
      <c r="P7" s="172">
        <v>3</v>
      </c>
      <c r="Q7" s="172">
        <f t="shared" ref="Q7:Q40" si="7">O7+P7</f>
        <v>10</v>
      </c>
      <c r="R7" s="172">
        <v>4</v>
      </c>
      <c r="S7" s="172">
        <v>0</v>
      </c>
      <c r="T7" s="172">
        <f t="shared" ref="T7:T40" si="8">R7+S7</f>
        <v>4</v>
      </c>
      <c r="U7" s="172">
        <v>0</v>
      </c>
      <c r="V7" s="172">
        <v>0</v>
      </c>
      <c r="W7" s="172">
        <f t="shared" ref="W7:W40" si="9">U7+V7</f>
        <v>0</v>
      </c>
      <c r="X7" s="172">
        <f t="shared" ref="X7:X40" si="10">O7+R7+U7</f>
        <v>11</v>
      </c>
      <c r="Y7" s="172">
        <f t="shared" si="1"/>
        <v>3</v>
      </c>
      <c r="Z7" s="172">
        <f t="shared" si="1"/>
        <v>14</v>
      </c>
      <c r="AA7" s="172">
        <v>1028</v>
      </c>
      <c r="AB7" s="172">
        <v>1523</v>
      </c>
      <c r="AC7" s="172">
        <f t="shared" ref="AC7:AC40" si="11">AA7+AB7</f>
        <v>2551</v>
      </c>
      <c r="AD7" s="172">
        <v>712</v>
      </c>
      <c r="AE7" s="172">
        <v>1307</v>
      </c>
      <c r="AF7" s="172">
        <f t="shared" ref="AF7:AF40" si="12">AD7+AE7</f>
        <v>2019</v>
      </c>
      <c r="AG7" s="172">
        <v>0</v>
      </c>
      <c r="AH7" s="172">
        <v>0</v>
      </c>
      <c r="AI7" s="172">
        <f t="shared" ref="AI7:AI40" si="13">AG7+AH7</f>
        <v>0</v>
      </c>
      <c r="AJ7" s="172">
        <f t="shared" ref="AJ7:AJ40" si="14">AA7+AD7+AG7</f>
        <v>1740</v>
      </c>
      <c r="AK7" s="172">
        <f t="shared" si="2"/>
        <v>2830</v>
      </c>
      <c r="AL7" s="172">
        <f t="shared" si="2"/>
        <v>4570</v>
      </c>
    </row>
    <row r="8" spans="1:62" ht="18" customHeight="1" x14ac:dyDescent="0.25">
      <c r="A8" s="170">
        <v>3</v>
      </c>
      <c r="B8" s="171" t="s">
        <v>49</v>
      </c>
      <c r="C8" s="172">
        <v>1200</v>
      </c>
      <c r="D8" s="172">
        <v>771</v>
      </c>
      <c r="E8" s="172">
        <f t="shared" si="3"/>
        <v>1971</v>
      </c>
      <c r="F8" s="172">
        <v>1334</v>
      </c>
      <c r="G8" s="172">
        <v>579</v>
      </c>
      <c r="H8" s="172">
        <f t="shared" si="4"/>
        <v>1913</v>
      </c>
      <c r="I8" s="172">
        <v>97</v>
      </c>
      <c r="J8" s="172">
        <v>60</v>
      </c>
      <c r="K8" s="172">
        <f t="shared" si="5"/>
        <v>157</v>
      </c>
      <c r="L8" s="172">
        <f t="shared" si="6"/>
        <v>2631</v>
      </c>
      <c r="M8" s="172">
        <f t="shared" si="0"/>
        <v>1410</v>
      </c>
      <c r="N8" s="172">
        <f t="shared" si="0"/>
        <v>4041</v>
      </c>
      <c r="O8" s="172">
        <v>67</v>
      </c>
      <c r="P8" s="172">
        <v>25</v>
      </c>
      <c r="Q8" s="172">
        <f t="shared" si="7"/>
        <v>92</v>
      </c>
      <c r="R8" s="172">
        <v>121</v>
      </c>
      <c r="S8" s="172">
        <v>36</v>
      </c>
      <c r="T8" s="172">
        <f t="shared" si="8"/>
        <v>157</v>
      </c>
      <c r="U8" s="172">
        <v>9</v>
      </c>
      <c r="V8" s="172">
        <v>4</v>
      </c>
      <c r="W8" s="172">
        <f t="shared" si="9"/>
        <v>13</v>
      </c>
      <c r="X8" s="172">
        <f t="shared" si="10"/>
        <v>197</v>
      </c>
      <c r="Y8" s="172">
        <f t="shared" si="1"/>
        <v>65</v>
      </c>
      <c r="Z8" s="172">
        <f t="shared" si="1"/>
        <v>262</v>
      </c>
      <c r="AA8" s="172">
        <v>250</v>
      </c>
      <c r="AB8" s="172">
        <v>206</v>
      </c>
      <c r="AC8" s="172">
        <f t="shared" si="11"/>
        <v>456</v>
      </c>
      <c r="AD8" s="172">
        <v>218</v>
      </c>
      <c r="AE8" s="172">
        <v>84</v>
      </c>
      <c r="AF8" s="172">
        <f t="shared" si="12"/>
        <v>302</v>
      </c>
      <c r="AG8" s="172">
        <v>10</v>
      </c>
      <c r="AH8" s="172">
        <v>1</v>
      </c>
      <c r="AI8" s="172">
        <f t="shared" si="13"/>
        <v>11</v>
      </c>
      <c r="AJ8" s="172">
        <f t="shared" si="14"/>
        <v>478</v>
      </c>
      <c r="AK8" s="172">
        <f t="shared" si="2"/>
        <v>291</v>
      </c>
      <c r="AL8" s="172">
        <f t="shared" si="2"/>
        <v>769</v>
      </c>
    </row>
    <row r="9" spans="1:62" ht="18" customHeight="1" x14ac:dyDescent="0.25">
      <c r="A9" s="170">
        <v>4</v>
      </c>
      <c r="B9" s="174" t="s">
        <v>50</v>
      </c>
      <c r="C9" s="172">
        <v>10569</v>
      </c>
      <c r="D9" s="172">
        <v>5839</v>
      </c>
      <c r="E9" s="172">
        <f t="shared" si="3"/>
        <v>16408</v>
      </c>
      <c r="F9" s="172">
        <v>11506</v>
      </c>
      <c r="G9" s="172">
        <v>5114</v>
      </c>
      <c r="H9" s="172">
        <f t="shared" si="4"/>
        <v>16620</v>
      </c>
      <c r="I9" s="172">
        <v>492</v>
      </c>
      <c r="J9" s="172">
        <v>673</v>
      </c>
      <c r="K9" s="172">
        <f t="shared" si="5"/>
        <v>1165</v>
      </c>
      <c r="L9" s="172">
        <f t="shared" si="6"/>
        <v>22567</v>
      </c>
      <c r="M9" s="172">
        <f t="shared" si="0"/>
        <v>11626</v>
      </c>
      <c r="N9" s="172">
        <f t="shared" si="0"/>
        <v>34193</v>
      </c>
      <c r="O9" s="172">
        <v>1169</v>
      </c>
      <c r="P9" s="172">
        <v>666</v>
      </c>
      <c r="Q9" s="172">
        <f t="shared" si="7"/>
        <v>1835</v>
      </c>
      <c r="R9" s="172">
        <v>949</v>
      </c>
      <c r="S9" s="172">
        <v>518</v>
      </c>
      <c r="T9" s="172">
        <f t="shared" si="8"/>
        <v>1467</v>
      </c>
      <c r="U9" s="172">
        <v>31</v>
      </c>
      <c r="V9" s="172">
        <v>167</v>
      </c>
      <c r="W9" s="172">
        <f t="shared" si="9"/>
        <v>198</v>
      </c>
      <c r="X9" s="172">
        <f t="shared" si="10"/>
        <v>2149</v>
      </c>
      <c r="Y9" s="172">
        <f t="shared" si="1"/>
        <v>1351</v>
      </c>
      <c r="Z9" s="172">
        <f t="shared" si="1"/>
        <v>3500</v>
      </c>
      <c r="AA9" s="172">
        <v>42</v>
      </c>
      <c r="AB9" s="172">
        <v>57</v>
      </c>
      <c r="AC9" s="172">
        <f t="shared" si="11"/>
        <v>99</v>
      </c>
      <c r="AD9" s="172">
        <v>82</v>
      </c>
      <c r="AE9" s="172">
        <v>36</v>
      </c>
      <c r="AF9" s="172">
        <f t="shared" si="12"/>
        <v>118</v>
      </c>
      <c r="AG9" s="172">
        <v>0</v>
      </c>
      <c r="AH9" s="172">
        <v>1</v>
      </c>
      <c r="AI9" s="172">
        <f t="shared" si="13"/>
        <v>1</v>
      </c>
      <c r="AJ9" s="172">
        <f t="shared" si="14"/>
        <v>124</v>
      </c>
      <c r="AK9" s="172">
        <f t="shared" si="2"/>
        <v>94</v>
      </c>
      <c r="AL9" s="172">
        <f t="shared" si="2"/>
        <v>218</v>
      </c>
    </row>
    <row r="10" spans="1:62" ht="18" customHeight="1" x14ac:dyDescent="0.25">
      <c r="A10" s="170">
        <v>5</v>
      </c>
      <c r="B10" s="174" t="s">
        <v>19</v>
      </c>
      <c r="C10" s="172">
        <v>2412</v>
      </c>
      <c r="D10" s="172">
        <v>1356</v>
      </c>
      <c r="E10" s="172">
        <f t="shared" si="3"/>
        <v>3768</v>
      </c>
      <c r="F10" s="172">
        <v>981</v>
      </c>
      <c r="G10" s="172">
        <v>569</v>
      </c>
      <c r="H10" s="172">
        <f t="shared" si="4"/>
        <v>1550</v>
      </c>
      <c r="I10" s="172">
        <v>314</v>
      </c>
      <c r="J10" s="172">
        <v>129</v>
      </c>
      <c r="K10" s="172">
        <f t="shared" si="5"/>
        <v>443</v>
      </c>
      <c r="L10" s="172">
        <f t="shared" si="6"/>
        <v>3707</v>
      </c>
      <c r="M10" s="172">
        <f t="shared" si="0"/>
        <v>2054</v>
      </c>
      <c r="N10" s="172">
        <f t="shared" si="0"/>
        <v>5761</v>
      </c>
      <c r="O10" s="172">
        <v>201</v>
      </c>
      <c r="P10" s="172">
        <v>131</v>
      </c>
      <c r="Q10" s="172">
        <f t="shared" si="7"/>
        <v>332</v>
      </c>
      <c r="R10" s="172">
        <v>70</v>
      </c>
      <c r="S10" s="172">
        <v>53</v>
      </c>
      <c r="T10" s="172">
        <f t="shared" si="8"/>
        <v>123</v>
      </c>
      <c r="U10" s="172">
        <v>19</v>
      </c>
      <c r="V10" s="172">
        <v>15</v>
      </c>
      <c r="W10" s="172">
        <f t="shared" si="9"/>
        <v>34</v>
      </c>
      <c r="X10" s="172">
        <f t="shared" si="10"/>
        <v>290</v>
      </c>
      <c r="Y10" s="172">
        <f t="shared" si="1"/>
        <v>199</v>
      </c>
      <c r="Z10" s="172">
        <f t="shared" si="1"/>
        <v>489</v>
      </c>
      <c r="AA10" s="172">
        <v>590</v>
      </c>
      <c r="AB10" s="172">
        <v>412</v>
      </c>
      <c r="AC10" s="172">
        <f t="shared" si="11"/>
        <v>1002</v>
      </c>
      <c r="AD10" s="172">
        <v>226</v>
      </c>
      <c r="AE10" s="172">
        <v>168</v>
      </c>
      <c r="AF10" s="172">
        <f t="shared" si="12"/>
        <v>394</v>
      </c>
      <c r="AG10" s="172">
        <v>20</v>
      </c>
      <c r="AH10" s="172">
        <v>24</v>
      </c>
      <c r="AI10" s="172">
        <f t="shared" si="13"/>
        <v>44</v>
      </c>
      <c r="AJ10" s="172">
        <f t="shared" si="14"/>
        <v>836</v>
      </c>
      <c r="AK10" s="172">
        <f t="shared" si="2"/>
        <v>604</v>
      </c>
      <c r="AL10" s="172">
        <f t="shared" si="2"/>
        <v>1440</v>
      </c>
    </row>
    <row r="11" spans="1:62" ht="18" customHeight="1" x14ac:dyDescent="0.25">
      <c r="A11" s="170">
        <v>6</v>
      </c>
      <c r="B11" s="171" t="s">
        <v>20</v>
      </c>
      <c r="C11" s="172">
        <v>1998</v>
      </c>
      <c r="D11" s="172">
        <v>826</v>
      </c>
      <c r="E11" s="172">
        <f t="shared" si="3"/>
        <v>2824</v>
      </c>
      <c r="F11" s="172">
        <v>696</v>
      </c>
      <c r="G11" s="172">
        <v>430</v>
      </c>
      <c r="H11" s="172">
        <f t="shared" si="4"/>
        <v>1126</v>
      </c>
      <c r="I11" s="172">
        <v>25</v>
      </c>
      <c r="J11" s="172">
        <v>9</v>
      </c>
      <c r="K11" s="172">
        <f t="shared" si="5"/>
        <v>34</v>
      </c>
      <c r="L11" s="172">
        <f t="shared" si="6"/>
        <v>2719</v>
      </c>
      <c r="M11" s="172">
        <f t="shared" si="0"/>
        <v>1265</v>
      </c>
      <c r="N11" s="172">
        <f t="shared" si="0"/>
        <v>3984</v>
      </c>
      <c r="O11" s="172">
        <v>4</v>
      </c>
      <c r="P11" s="172">
        <v>5</v>
      </c>
      <c r="Q11" s="172">
        <f t="shared" si="7"/>
        <v>9</v>
      </c>
      <c r="R11" s="172">
        <v>2</v>
      </c>
      <c r="S11" s="172">
        <v>0</v>
      </c>
      <c r="T11" s="172">
        <f t="shared" si="8"/>
        <v>2</v>
      </c>
      <c r="U11" s="172">
        <v>2</v>
      </c>
      <c r="V11" s="172">
        <v>2</v>
      </c>
      <c r="W11" s="172">
        <f t="shared" si="9"/>
        <v>4</v>
      </c>
      <c r="X11" s="172">
        <f t="shared" si="10"/>
        <v>8</v>
      </c>
      <c r="Y11" s="172">
        <f t="shared" si="1"/>
        <v>7</v>
      </c>
      <c r="Z11" s="172">
        <f t="shared" si="1"/>
        <v>15</v>
      </c>
      <c r="AA11" s="172">
        <v>13</v>
      </c>
      <c r="AB11" s="172">
        <v>5</v>
      </c>
      <c r="AC11" s="172">
        <f t="shared" si="11"/>
        <v>18</v>
      </c>
      <c r="AD11" s="172">
        <v>3</v>
      </c>
      <c r="AE11" s="172">
        <v>1</v>
      </c>
      <c r="AF11" s="172">
        <f t="shared" si="12"/>
        <v>4</v>
      </c>
      <c r="AG11" s="172">
        <v>0</v>
      </c>
      <c r="AH11" s="172">
        <v>0</v>
      </c>
      <c r="AI11" s="172">
        <f t="shared" si="13"/>
        <v>0</v>
      </c>
      <c r="AJ11" s="172">
        <f t="shared" si="14"/>
        <v>16</v>
      </c>
      <c r="AK11" s="172">
        <f t="shared" si="2"/>
        <v>6</v>
      </c>
      <c r="AL11" s="172">
        <f t="shared" si="2"/>
        <v>22</v>
      </c>
    </row>
    <row r="12" spans="1:62" ht="18" customHeight="1" x14ac:dyDescent="0.25">
      <c r="A12" s="170">
        <v>7</v>
      </c>
      <c r="B12" s="171" t="s">
        <v>21</v>
      </c>
      <c r="C12" s="172">
        <v>1105</v>
      </c>
      <c r="D12" s="172">
        <v>387</v>
      </c>
      <c r="E12" s="172">
        <f t="shared" si="3"/>
        <v>1492</v>
      </c>
      <c r="F12" s="172">
        <v>765</v>
      </c>
      <c r="G12" s="172">
        <v>362</v>
      </c>
      <c r="H12" s="172">
        <f t="shared" si="4"/>
        <v>1127</v>
      </c>
      <c r="I12" s="172">
        <v>99</v>
      </c>
      <c r="J12" s="172">
        <v>93</v>
      </c>
      <c r="K12" s="172">
        <f t="shared" si="5"/>
        <v>192</v>
      </c>
      <c r="L12" s="172">
        <f t="shared" si="6"/>
        <v>1969</v>
      </c>
      <c r="M12" s="172">
        <f t="shared" si="0"/>
        <v>842</v>
      </c>
      <c r="N12" s="172">
        <f t="shared" si="0"/>
        <v>2811</v>
      </c>
      <c r="O12" s="172">
        <v>34</v>
      </c>
      <c r="P12" s="172">
        <v>7</v>
      </c>
      <c r="Q12" s="172">
        <f t="shared" si="7"/>
        <v>41</v>
      </c>
      <c r="R12" s="172">
        <v>34</v>
      </c>
      <c r="S12" s="172">
        <v>7</v>
      </c>
      <c r="T12" s="172">
        <f t="shared" si="8"/>
        <v>41</v>
      </c>
      <c r="U12" s="172">
        <v>14</v>
      </c>
      <c r="V12" s="172">
        <v>7</v>
      </c>
      <c r="W12" s="172">
        <f t="shared" si="9"/>
        <v>21</v>
      </c>
      <c r="X12" s="172">
        <f t="shared" si="10"/>
        <v>82</v>
      </c>
      <c r="Y12" s="172">
        <f t="shared" si="1"/>
        <v>21</v>
      </c>
      <c r="Z12" s="172">
        <f t="shared" si="1"/>
        <v>103</v>
      </c>
      <c r="AA12" s="172">
        <v>12</v>
      </c>
      <c r="AB12" s="172">
        <v>18</v>
      </c>
      <c r="AC12" s="172">
        <f t="shared" si="11"/>
        <v>30</v>
      </c>
      <c r="AD12" s="172">
        <v>7</v>
      </c>
      <c r="AE12" s="172">
        <v>7</v>
      </c>
      <c r="AF12" s="172">
        <f t="shared" si="12"/>
        <v>14</v>
      </c>
      <c r="AG12" s="172">
        <v>16</v>
      </c>
      <c r="AH12" s="172">
        <v>19</v>
      </c>
      <c r="AI12" s="172">
        <f t="shared" si="13"/>
        <v>35</v>
      </c>
      <c r="AJ12" s="172">
        <f t="shared" si="14"/>
        <v>35</v>
      </c>
      <c r="AK12" s="172">
        <f t="shared" si="2"/>
        <v>44</v>
      </c>
      <c r="AL12" s="172">
        <f t="shared" si="2"/>
        <v>79</v>
      </c>
    </row>
    <row r="13" spans="1:62" ht="18" customHeight="1" x14ac:dyDescent="0.25">
      <c r="A13" s="170">
        <v>8</v>
      </c>
      <c r="B13" s="171" t="s">
        <v>22</v>
      </c>
      <c r="C13" s="172">
        <v>30574</v>
      </c>
      <c r="D13" s="172">
        <v>7840</v>
      </c>
      <c r="E13" s="172">
        <f t="shared" si="3"/>
        <v>38414</v>
      </c>
      <c r="F13" s="172">
        <v>30833</v>
      </c>
      <c r="G13" s="172">
        <v>10124</v>
      </c>
      <c r="H13" s="172">
        <f t="shared" si="4"/>
        <v>40957</v>
      </c>
      <c r="I13" s="172">
        <v>241</v>
      </c>
      <c r="J13" s="172">
        <v>650</v>
      </c>
      <c r="K13" s="172">
        <f t="shared" si="5"/>
        <v>891</v>
      </c>
      <c r="L13" s="172">
        <f t="shared" si="6"/>
        <v>61648</v>
      </c>
      <c r="M13" s="172">
        <f t="shared" si="0"/>
        <v>18614</v>
      </c>
      <c r="N13" s="172">
        <f t="shared" si="0"/>
        <v>80262</v>
      </c>
      <c r="O13" s="172">
        <v>7601</v>
      </c>
      <c r="P13" s="172">
        <v>1120</v>
      </c>
      <c r="Q13" s="172">
        <f t="shared" si="7"/>
        <v>8721</v>
      </c>
      <c r="R13" s="172">
        <v>5889</v>
      </c>
      <c r="S13" s="172">
        <v>1275</v>
      </c>
      <c r="T13" s="172">
        <f t="shared" si="8"/>
        <v>7164</v>
      </c>
      <c r="U13" s="172">
        <v>10</v>
      </c>
      <c r="V13" s="172">
        <v>75</v>
      </c>
      <c r="W13" s="172">
        <f t="shared" si="9"/>
        <v>85</v>
      </c>
      <c r="X13" s="172">
        <f t="shared" si="10"/>
        <v>13500</v>
      </c>
      <c r="Y13" s="172">
        <f t="shared" si="1"/>
        <v>2470</v>
      </c>
      <c r="Z13" s="172">
        <f t="shared" si="1"/>
        <v>15970</v>
      </c>
      <c r="AA13" s="172">
        <v>77</v>
      </c>
      <c r="AB13" s="172">
        <v>6</v>
      </c>
      <c r="AC13" s="172">
        <f t="shared" si="11"/>
        <v>83</v>
      </c>
      <c r="AD13" s="172">
        <v>43</v>
      </c>
      <c r="AE13" s="172">
        <v>8</v>
      </c>
      <c r="AF13" s="172">
        <f t="shared" si="12"/>
        <v>51</v>
      </c>
      <c r="AG13" s="172">
        <v>2</v>
      </c>
      <c r="AH13" s="172">
        <v>3</v>
      </c>
      <c r="AI13" s="172">
        <f t="shared" si="13"/>
        <v>5</v>
      </c>
      <c r="AJ13" s="172">
        <f t="shared" si="14"/>
        <v>122</v>
      </c>
      <c r="AK13" s="172">
        <f t="shared" si="2"/>
        <v>17</v>
      </c>
      <c r="AL13" s="172">
        <f t="shared" si="2"/>
        <v>139</v>
      </c>
    </row>
    <row r="14" spans="1:62" ht="18" customHeight="1" x14ac:dyDescent="0.25">
      <c r="A14" s="170">
        <v>9</v>
      </c>
      <c r="B14" s="171" t="s">
        <v>51</v>
      </c>
      <c r="C14" s="172">
        <v>2497</v>
      </c>
      <c r="D14" s="172">
        <v>1117</v>
      </c>
      <c r="E14" s="172">
        <f t="shared" si="3"/>
        <v>3614</v>
      </c>
      <c r="F14" s="172">
        <v>6610</v>
      </c>
      <c r="G14" s="172">
        <v>3507</v>
      </c>
      <c r="H14" s="172">
        <f t="shared" si="4"/>
        <v>10117</v>
      </c>
      <c r="I14" s="172">
        <v>532</v>
      </c>
      <c r="J14" s="172">
        <v>340</v>
      </c>
      <c r="K14" s="172">
        <f t="shared" si="5"/>
        <v>872</v>
      </c>
      <c r="L14" s="172">
        <f t="shared" si="6"/>
        <v>9639</v>
      </c>
      <c r="M14" s="172">
        <f t="shared" si="0"/>
        <v>4964</v>
      </c>
      <c r="N14" s="172">
        <f t="shared" si="0"/>
        <v>14603</v>
      </c>
      <c r="O14" s="172">
        <v>530</v>
      </c>
      <c r="P14" s="172">
        <v>188</v>
      </c>
      <c r="Q14" s="172">
        <f t="shared" si="7"/>
        <v>718</v>
      </c>
      <c r="R14" s="172">
        <v>1355</v>
      </c>
      <c r="S14" s="172">
        <v>522</v>
      </c>
      <c r="T14" s="172">
        <f t="shared" si="8"/>
        <v>1877</v>
      </c>
      <c r="U14" s="172">
        <v>54</v>
      </c>
      <c r="V14" s="172">
        <v>37</v>
      </c>
      <c r="W14" s="172">
        <f t="shared" si="9"/>
        <v>91</v>
      </c>
      <c r="X14" s="172">
        <f t="shared" si="10"/>
        <v>1939</v>
      </c>
      <c r="Y14" s="172">
        <f t="shared" si="1"/>
        <v>747</v>
      </c>
      <c r="Z14" s="172">
        <f t="shared" si="1"/>
        <v>2686</v>
      </c>
      <c r="AA14" s="172">
        <v>81</v>
      </c>
      <c r="AB14" s="172">
        <v>31</v>
      </c>
      <c r="AC14" s="172">
        <f t="shared" si="11"/>
        <v>112</v>
      </c>
      <c r="AD14" s="172">
        <v>279</v>
      </c>
      <c r="AE14" s="172">
        <v>126</v>
      </c>
      <c r="AF14" s="172">
        <f t="shared" si="12"/>
        <v>405</v>
      </c>
      <c r="AG14" s="172">
        <v>35</v>
      </c>
      <c r="AH14" s="172">
        <v>19</v>
      </c>
      <c r="AI14" s="172">
        <f t="shared" si="13"/>
        <v>54</v>
      </c>
      <c r="AJ14" s="172">
        <f t="shared" si="14"/>
        <v>395</v>
      </c>
      <c r="AK14" s="172">
        <f t="shared" si="2"/>
        <v>176</v>
      </c>
      <c r="AL14" s="172">
        <f t="shared" si="2"/>
        <v>571</v>
      </c>
    </row>
    <row r="15" spans="1:62" ht="18" customHeight="1" x14ac:dyDescent="0.25">
      <c r="A15" s="170">
        <v>10</v>
      </c>
      <c r="B15" s="171" t="s">
        <v>52</v>
      </c>
      <c r="C15" s="172">
        <v>736</v>
      </c>
      <c r="D15" s="172">
        <v>196</v>
      </c>
      <c r="E15" s="172">
        <f t="shared" si="3"/>
        <v>932</v>
      </c>
      <c r="F15" s="172">
        <v>1071</v>
      </c>
      <c r="G15" s="172">
        <v>512</v>
      </c>
      <c r="H15" s="172">
        <f t="shared" si="4"/>
        <v>1583</v>
      </c>
      <c r="I15" s="172">
        <v>67</v>
      </c>
      <c r="J15" s="172">
        <v>162</v>
      </c>
      <c r="K15" s="172">
        <f t="shared" si="5"/>
        <v>229</v>
      </c>
      <c r="L15" s="172">
        <f t="shared" si="6"/>
        <v>1874</v>
      </c>
      <c r="M15" s="172">
        <f t="shared" si="0"/>
        <v>870</v>
      </c>
      <c r="N15" s="172">
        <f t="shared" si="0"/>
        <v>2744</v>
      </c>
      <c r="O15" s="172">
        <v>47</v>
      </c>
      <c r="P15" s="172">
        <v>8</v>
      </c>
      <c r="Q15" s="172">
        <f t="shared" si="7"/>
        <v>55</v>
      </c>
      <c r="R15" s="172">
        <v>107</v>
      </c>
      <c r="S15" s="172">
        <v>41</v>
      </c>
      <c r="T15" s="172">
        <f t="shared" si="8"/>
        <v>148</v>
      </c>
      <c r="U15" s="172">
        <v>6</v>
      </c>
      <c r="V15" s="172">
        <v>17</v>
      </c>
      <c r="W15" s="172">
        <f t="shared" si="9"/>
        <v>23</v>
      </c>
      <c r="X15" s="172">
        <f t="shared" si="10"/>
        <v>160</v>
      </c>
      <c r="Y15" s="172">
        <f t="shared" si="1"/>
        <v>66</v>
      </c>
      <c r="Z15" s="172">
        <f t="shared" si="1"/>
        <v>226</v>
      </c>
      <c r="AA15" s="172">
        <v>88</v>
      </c>
      <c r="AB15" s="172">
        <v>29</v>
      </c>
      <c r="AC15" s="172">
        <f t="shared" si="11"/>
        <v>117</v>
      </c>
      <c r="AD15" s="172">
        <v>180</v>
      </c>
      <c r="AE15" s="172">
        <v>128</v>
      </c>
      <c r="AF15" s="172">
        <f t="shared" si="12"/>
        <v>308</v>
      </c>
      <c r="AG15" s="172">
        <v>3</v>
      </c>
      <c r="AH15" s="172">
        <v>2</v>
      </c>
      <c r="AI15" s="172">
        <f t="shared" si="13"/>
        <v>5</v>
      </c>
      <c r="AJ15" s="172">
        <f t="shared" si="14"/>
        <v>271</v>
      </c>
      <c r="AK15" s="172">
        <f t="shared" si="2"/>
        <v>159</v>
      </c>
      <c r="AL15" s="172">
        <f t="shared" si="2"/>
        <v>430</v>
      </c>
    </row>
    <row r="16" spans="1:62" ht="18" customHeight="1" x14ac:dyDescent="0.25">
      <c r="A16" s="170">
        <v>11</v>
      </c>
      <c r="B16" s="171" t="s">
        <v>53</v>
      </c>
      <c r="C16" s="172">
        <v>1602</v>
      </c>
      <c r="D16" s="172">
        <v>1388</v>
      </c>
      <c r="E16" s="172">
        <f t="shared" si="3"/>
        <v>2990</v>
      </c>
      <c r="F16" s="172">
        <v>2747</v>
      </c>
      <c r="G16" s="172">
        <v>664</v>
      </c>
      <c r="H16" s="172">
        <f t="shared" si="4"/>
        <v>3411</v>
      </c>
      <c r="I16" s="172">
        <v>203</v>
      </c>
      <c r="J16" s="172">
        <v>71</v>
      </c>
      <c r="K16" s="172">
        <f t="shared" si="5"/>
        <v>274</v>
      </c>
      <c r="L16" s="172">
        <f t="shared" si="6"/>
        <v>4552</v>
      </c>
      <c r="M16" s="172">
        <f t="shared" si="0"/>
        <v>2123</v>
      </c>
      <c r="N16" s="172">
        <f t="shared" si="0"/>
        <v>6675</v>
      </c>
      <c r="O16" s="172">
        <v>118</v>
      </c>
      <c r="P16" s="172">
        <v>52</v>
      </c>
      <c r="Q16" s="172">
        <f t="shared" si="7"/>
        <v>170</v>
      </c>
      <c r="R16" s="172">
        <v>164</v>
      </c>
      <c r="S16" s="172">
        <v>19</v>
      </c>
      <c r="T16" s="172">
        <f t="shared" si="8"/>
        <v>183</v>
      </c>
      <c r="U16" s="172">
        <v>29</v>
      </c>
      <c r="V16" s="172">
        <v>7</v>
      </c>
      <c r="W16" s="172">
        <f t="shared" si="9"/>
        <v>36</v>
      </c>
      <c r="X16" s="172">
        <f t="shared" si="10"/>
        <v>311</v>
      </c>
      <c r="Y16" s="172">
        <f t="shared" si="1"/>
        <v>78</v>
      </c>
      <c r="Z16" s="172">
        <f t="shared" si="1"/>
        <v>389</v>
      </c>
      <c r="AA16" s="172">
        <v>140</v>
      </c>
      <c r="AB16" s="172">
        <v>250</v>
      </c>
      <c r="AC16" s="172">
        <f t="shared" si="11"/>
        <v>390</v>
      </c>
      <c r="AD16" s="172">
        <v>174</v>
      </c>
      <c r="AE16" s="172">
        <v>44</v>
      </c>
      <c r="AF16" s="172">
        <f t="shared" si="12"/>
        <v>218</v>
      </c>
      <c r="AG16" s="172">
        <v>0</v>
      </c>
      <c r="AH16" s="172">
        <v>0</v>
      </c>
      <c r="AI16" s="172">
        <f t="shared" si="13"/>
        <v>0</v>
      </c>
      <c r="AJ16" s="172">
        <f t="shared" si="14"/>
        <v>314</v>
      </c>
      <c r="AK16" s="172">
        <f t="shared" si="2"/>
        <v>294</v>
      </c>
      <c r="AL16" s="172">
        <f t="shared" si="2"/>
        <v>608</v>
      </c>
    </row>
    <row r="17" spans="1:38" ht="18" customHeight="1" x14ac:dyDescent="0.25">
      <c r="A17" s="170">
        <v>12</v>
      </c>
      <c r="B17" s="171" t="s">
        <v>25</v>
      </c>
      <c r="C17" s="172">
        <v>437</v>
      </c>
      <c r="D17" s="172">
        <v>216</v>
      </c>
      <c r="E17" s="172">
        <f t="shared" si="3"/>
        <v>653</v>
      </c>
      <c r="F17" s="172">
        <v>1568</v>
      </c>
      <c r="G17" s="172">
        <v>589</v>
      </c>
      <c r="H17" s="172">
        <f t="shared" si="4"/>
        <v>2157</v>
      </c>
      <c r="I17" s="172">
        <v>143</v>
      </c>
      <c r="J17" s="172">
        <v>227</v>
      </c>
      <c r="K17" s="172">
        <f t="shared" si="5"/>
        <v>370</v>
      </c>
      <c r="L17" s="172">
        <f t="shared" si="6"/>
        <v>2148</v>
      </c>
      <c r="M17" s="172">
        <f t="shared" si="0"/>
        <v>1032</v>
      </c>
      <c r="N17" s="172">
        <f t="shared" si="0"/>
        <v>3180</v>
      </c>
      <c r="O17" s="172">
        <v>20</v>
      </c>
      <c r="P17" s="172">
        <v>13</v>
      </c>
      <c r="Q17" s="172">
        <f t="shared" si="7"/>
        <v>33</v>
      </c>
      <c r="R17" s="172">
        <v>100</v>
      </c>
      <c r="S17" s="172">
        <v>46</v>
      </c>
      <c r="T17" s="172">
        <f t="shared" si="8"/>
        <v>146</v>
      </c>
      <c r="U17" s="172">
        <v>13</v>
      </c>
      <c r="V17" s="172">
        <v>93</v>
      </c>
      <c r="W17" s="172">
        <f t="shared" si="9"/>
        <v>106</v>
      </c>
      <c r="X17" s="172">
        <f t="shared" si="10"/>
        <v>133</v>
      </c>
      <c r="Y17" s="172">
        <f t="shared" si="1"/>
        <v>152</v>
      </c>
      <c r="Z17" s="172">
        <f t="shared" si="1"/>
        <v>285</v>
      </c>
      <c r="AA17" s="172">
        <v>4</v>
      </c>
      <c r="AB17" s="172">
        <v>4</v>
      </c>
      <c r="AC17" s="172">
        <f t="shared" si="11"/>
        <v>8</v>
      </c>
      <c r="AD17" s="172">
        <v>46</v>
      </c>
      <c r="AE17" s="172">
        <v>19</v>
      </c>
      <c r="AF17" s="172">
        <f t="shared" si="12"/>
        <v>65</v>
      </c>
      <c r="AG17" s="172">
        <v>1</v>
      </c>
      <c r="AH17" s="172">
        <v>8</v>
      </c>
      <c r="AI17" s="172">
        <f t="shared" si="13"/>
        <v>9</v>
      </c>
      <c r="AJ17" s="172">
        <f t="shared" si="14"/>
        <v>51</v>
      </c>
      <c r="AK17" s="172">
        <f t="shared" si="2"/>
        <v>31</v>
      </c>
      <c r="AL17" s="172">
        <f t="shared" si="2"/>
        <v>82</v>
      </c>
    </row>
    <row r="18" spans="1:38" ht="18" customHeight="1" x14ac:dyDescent="0.25">
      <c r="A18" s="170">
        <v>13</v>
      </c>
      <c r="B18" s="171" t="s">
        <v>54</v>
      </c>
      <c r="C18" s="172">
        <v>5712</v>
      </c>
      <c r="D18" s="172">
        <v>1285</v>
      </c>
      <c r="E18" s="172">
        <f t="shared" si="3"/>
        <v>6997</v>
      </c>
      <c r="F18" s="172">
        <v>7508</v>
      </c>
      <c r="G18" s="172">
        <v>2957</v>
      </c>
      <c r="H18" s="172">
        <f t="shared" si="4"/>
        <v>10465</v>
      </c>
      <c r="I18" s="172">
        <v>558</v>
      </c>
      <c r="J18" s="172">
        <v>1083</v>
      </c>
      <c r="K18" s="172">
        <f t="shared" si="5"/>
        <v>1641</v>
      </c>
      <c r="L18" s="172">
        <f t="shared" si="6"/>
        <v>13778</v>
      </c>
      <c r="M18" s="172">
        <f t="shared" si="0"/>
        <v>5325</v>
      </c>
      <c r="N18" s="172">
        <f t="shared" si="0"/>
        <v>19103</v>
      </c>
      <c r="O18" s="172">
        <v>304</v>
      </c>
      <c r="P18" s="172">
        <v>91</v>
      </c>
      <c r="Q18" s="172">
        <f t="shared" si="7"/>
        <v>395</v>
      </c>
      <c r="R18" s="172">
        <v>325</v>
      </c>
      <c r="S18" s="172">
        <v>188</v>
      </c>
      <c r="T18" s="172">
        <f t="shared" si="8"/>
        <v>513</v>
      </c>
      <c r="U18" s="172">
        <v>27</v>
      </c>
      <c r="V18" s="172">
        <v>21</v>
      </c>
      <c r="W18" s="172">
        <f t="shared" si="9"/>
        <v>48</v>
      </c>
      <c r="X18" s="172">
        <f t="shared" si="10"/>
        <v>656</v>
      </c>
      <c r="Y18" s="172">
        <f t="shared" si="1"/>
        <v>300</v>
      </c>
      <c r="Z18" s="172">
        <f t="shared" si="1"/>
        <v>956</v>
      </c>
      <c r="AA18" s="172">
        <v>61</v>
      </c>
      <c r="AB18" s="172">
        <v>18</v>
      </c>
      <c r="AC18" s="172">
        <f t="shared" si="11"/>
        <v>79</v>
      </c>
      <c r="AD18" s="172">
        <v>82</v>
      </c>
      <c r="AE18" s="172">
        <v>39</v>
      </c>
      <c r="AF18" s="172">
        <f t="shared" si="12"/>
        <v>121</v>
      </c>
      <c r="AG18" s="172">
        <v>1</v>
      </c>
      <c r="AH18" s="172">
        <v>4</v>
      </c>
      <c r="AI18" s="172">
        <f t="shared" si="13"/>
        <v>5</v>
      </c>
      <c r="AJ18" s="172">
        <f t="shared" si="14"/>
        <v>144</v>
      </c>
      <c r="AK18" s="172">
        <f t="shared" si="2"/>
        <v>61</v>
      </c>
      <c r="AL18" s="172">
        <f t="shared" si="2"/>
        <v>205</v>
      </c>
    </row>
    <row r="19" spans="1:38" ht="18" customHeight="1" x14ac:dyDescent="0.25">
      <c r="A19" s="170">
        <v>14</v>
      </c>
      <c r="B19" s="171" t="s">
        <v>27</v>
      </c>
      <c r="C19" s="172">
        <v>8425</v>
      </c>
      <c r="D19" s="172">
        <v>3744</v>
      </c>
      <c r="E19" s="172">
        <f t="shared" si="3"/>
        <v>12169</v>
      </c>
      <c r="F19" s="172">
        <v>3786</v>
      </c>
      <c r="G19" s="172">
        <v>1869</v>
      </c>
      <c r="H19" s="172">
        <f t="shared" si="4"/>
        <v>5655</v>
      </c>
      <c r="I19" s="172">
        <v>956</v>
      </c>
      <c r="J19" s="172">
        <v>424</v>
      </c>
      <c r="K19" s="172">
        <f t="shared" si="5"/>
        <v>1380</v>
      </c>
      <c r="L19" s="172">
        <f t="shared" si="6"/>
        <v>13167</v>
      </c>
      <c r="M19" s="172">
        <f t="shared" si="0"/>
        <v>6037</v>
      </c>
      <c r="N19" s="172">
        <f t="shared" si="0"/>
        <v>19204</v>
      </c>
      <c r="O19" s="172">
        <v>1310</v>
      </c>
      <c r="P19" s="172">
        <v>438</v>
      </c>
      <c r="Q19" s="172">
        <f t="shared" si="7"/>
        <v>1748</v>
      </c>
      <c r="R19" s="172">
        <v>435</v>
      </c>
      <c r="S19" s="172">
        <v>184</v>
      </c>
      <c r="T19" s="172">
        <f t="shared" si="8"/>
        <v>619</v>
      </c>
      <c r="U19" s="172">
        <v>111</v>
      </c>
      <c r="V19" s="172">
        <v>32</v>
      </c>
      <c r="W19" s="172">
        <f t="shared" si="9"/>
        <v>143</v>
      </c>
      <c r="X19" s="172">
        <f t="shared" si="10"/>
        <v>1856</v>
      </c>
      <c r="Y19" s="172">
        <f t="shared" si="1"/>
        <v>654</v>
      </c>
      <c r="Z19" s="172">
        <f t="shared" si="1"/>
        <v>2510</v>
      </c>
      <c r="AA19" s="172">
        <v>1114</v>
      </c>
      <c r="AB19" s="172">
        <v>567</v>
      </c>
      <c r="AC19" s="172">
        <f t="shared" si="11"/>
        <v>1681</v>
      </c>
      <c r="AD19" s="172">
        <v>362</v>
      </c>
      <c r="AE19" s="172">
        <v>217</v>
      </c>
      <c r="AF19" s="172">
        <f t="shared" si="12"/>
        <v>579</v>
      </c>
      <c r="AG19" s="172">
        <v>59</v>
      </c>
      <c r="AH19" s="172">
        <v>175</v>
      </c>
      <c r="AI19" s="172">
        <f t="shared" si="13"/>
        <v>234</v>
      </c>
      <c r="AJ19" s="172">
        <f t="shared" si="14"/>
        <v>1535</v>
      </c>
      <c r="AK19" s="172">
        <f t="shared" si="2"/>
        <v>959</v>
      </c>
      <c r="AL19" s="172">
        <f t="shared" si="2"/>
        <v>2494</v>
      </c>
    </row>
    <row r="20" spans="1:38" ht="18" customHeight="1" x14ac:dyDescent="0.25">
      <c r="A20" s="170">
        <v>15</v>
      </c>
      <c r="B20" s="171" t="s">
        <v>28</v>
      </c>
      <c r="C20" s="172">
        <v>4671</v>
      </c>
      <c r="D20" s="172">
        <v>2385</v>
      </c>
      <c r="E20" s="172">
        <f>C20+D20</f>
        <v>7056</v>
      </c>
      <c r="F20" s="172">
        <v>2760</v>
      </c>
      <c r="G20" s="172">
        <v>1313</v>
      </c>
      <c r="H20" s="172">
        <f t="shared" si="4"/>
        <v>4073</v>
      </c>
      <c r="I20" s="172">
        <v>328</v>
      </c>
      <c r="J20" s="172">
        <v>137</v>
      </c>
      <c r="K20" s="172">
        <f t="shared" si="5"/>
        <v>465</v>
      </c>
      <c r="L20" s="172">
        <f t="shared" si="6"/>
        <v>7759</v>
      </c>
      <c r="M20" s="172">
        <f t="shared" si="0"/>
        <v>3835</v>
      </c>
      <c r="N20" s="172">
        <f t="shared" si="0"/>
        <v>11594</v>
      </c>
      <c r="O20" s="172">
        <v>282</v>
      </c>
      <c r="P20" s="172">
        <v>140</v>
      </c>
      <c r="Q20" s="172">
        <f t="shared" si="7"/>
        <v>422</v>
      </c>
      <c r="R20" s="172">
        <v>126</v>
      </c>
      <c r="S20" s="172">
        <v>35</v>
      </c>
      <c r="T20" s="172">
        <f t="shared" si="8"/>
        <v>161</v>
      </c>
      <c r="U20" s="172">
        <v>10</v>
      </c>
      <c r="V20" s="172">
        <v>2</v>
      </c>
      <c r="W20" s="172">
        <f t="shared" si="9"/>
        <v>12</v>
      </c>
      <c r="X20" s="172">
        <f t="shared" si="10"/>
        <v>418</v>
      </c>
      <c r="Y20" s="172">
        <f t="shared" si="1"/>
        <v>177</v>
      </c>
      <c r="Z20" s="172">
        <f t="shared" si="1"/>
        <v>595</v>
      </c>
      <c r="AA20" s="172">
        <v>70</v>
      </c>
      <c r="AB20" s="172">
        <v>33</v>
      </c>
      <c r="AC20" s="172">
        <f t="shared" si="11"/>
        <v>103</v>
      </c>
      <c r="AD20" s="172">
        <v>29</v>
      </c>
      <c r="AE20" s="172">
        <v>10</v>
      </c>
      <c r="AF20" s="172">
        <f t="shared" si="12"/>
        <v>39</v>
      </c>
      <c r="AG20" s="172">
        <v>22</v>
      </c>
      <c r="AH20" s="172">
        <v>0</v>
      </c>
      <c r="AI20" s="172">
        <f t="shared" si="13"/>
        <v>22</v>
      </c>
      <c r="AJ20" s="172">
        <f t="shared" si="14"/>
        <v>121</v>
      </c>
      <c r="AK20" s="172">
        <f t="shared" si="2"/>
        <v>43</v>
      </c>
      <c r="AL20" s="172">
        <f t="shared" si="2"/>
        <v>164</v>
      </c>
    </row>
    <row r="21" spans="1:38" ht="18" customHeight="1" x14ac:dyDescent="0.25">
      <c r="A21" s="170">
        <v>16</v>
      </c>
      <c r="B21" s="171" t="s">
        <v>29</v>
      </c>
      <c r="C21" s="172">
        <v>1734</v>
      </c>
      <c r="D21" s="172">
        <v>1080</v>
      </c>
      <c r="E21" s="172">
        <f t="shared" si="3"/>
        <v>2814</v>
      </c>
      <c r="F21" s="172">
        <v>1301</v>
      </c>
      <c r="G21" s="172">
        <v>851</v>
      </c>
      <c r="H21" s="172">
        <f t="shared" si="4"/>
        <v>2152</v>
      </c>
      <c r="I21" s="172">
        <v>0</v>
      </c>
      <c r="J21" s="172">
        <v>0</v>
      </c>
      <c r="K21" s="172">
        <f t="shared" si="5"/>
        <v>0</v>
      </c>
      <c r="L21" s="172">
        <f t="shared" si="6"/>
        <v>3035</v>
      </c>
      <c r="M21" s="172">
        <f t="shared" si="0"/>
        <v>1931</v>
      </c>
      <c r="N21" s="172">
        <f t="shared" si="0"/>
        <v>4966</v>
      </c>
      <c r="O21" s="172">
        <v>217</v>
      </c>
      <c r="P21" s="172">
        <v>92</v>
      </c>
      <c r="Q21" s="172">
        <f t="shared" si="7"/>
        <v>309</v>
      </c>
      <c r="R21" s="172">
        <v>156</v>
      </c>
      <c r="S21" s="172">
        <v>72</v>
      </c>
      <c r="T21" s="172">
        <f t="shared" si="8"/>
        <v>228</v>
      </c>
      <c r="U21" s="172">
        <v>0</v>
      </c>
      <c r="V21" s="172">
        <v>0</v>
      </c>
      <c r="W21" s="172">
        <f t="shared" si="9"/>
        <v>0</v>
      </c>
      <c r="X21" s="172">
        <f t="shared" si="10"/>
        <v>373</v>
      </c>
      <c r="Y21" s="172">
        <f t="shared" si="1"/>
        <v>164</v>
      </c>
      <c r="Z21" s="172">
        <f t="shared" si="1"/>
        <v>537</v>
      </c>
      <c r="AA21" s="172">
        <v>839</v>
      </c>
      <c r="AB21" s="172">
        <v>690</v>
      </c>
      <c r="AC21" s="172">
        <f t="shared" si="11"/>
        <v>1529</v>
      </c>
      <c r="AD21" s="172">
        <v>662</v>
      </c>
      <c r="AE21" s="172">
        <v>541</v>
      </c>
      <c r="AF21" s="172">
        <f t="shared" si="12"/>
        <v>1203</v>
      </c>
      <c r="AG21" s="172">
        <v>0</v>
      </c>
      <c r="AH21" s="172">
        <v>0</v>
      </c>
      <c r="AI21" s="172">
        <f t="shared" si="13"/>
        <v>0</v>
      </c>
      <c r="AJ21" s="172">
        <f t="shared" si="14"/>
        <v>1501</v>
      </c>
      <c r="AK21" s="172">
        <f t="shared" si="2"/>
        <v>1231</v>
      </c>
      <c r="AL21" s="172">
        <f t="shared" si="2"/>
        <v>2732</v>
      </c>
    </row>
    <row r="22" spans="1:38" ht="18" customHeight="1" x14ac:dyDescent="0.25">
      <c r="A22" s="170">
        <v>17</v>
      </c>
      <c r="B22" s="171" t="s">
        <v>30</v>
      </c>
      <c r="C22" s="172">
        <v>814</v>
      </c>
      <c r="D22" s="172">
        <v>978</v>
      </c>
      <c r="E22" s="172">
        <f t="shared" si="3"/>
        <v>1792</v>
      </c>
      <c r="F22" s="172">
        <v>62</v>
      </c>
      <c r="G22" s="172">
        <v>47</v>
      </c>
      <c r="H22" s="172">
        <f t="shared" si="4"/>
        <v>109</v>
      </c>
      <c r="I22" s="172">
        <v>0</v>
      </c>
      <c r="J22" s="172">
        <v>0</v>
      </c>
      <c r="K22" s="172">
        <f t="shared" si="5"/>
        <v>0</v>
      </c>
      <c r="L22" s="172">
        <f t="shared" si="6"/>
        <v>876</v>
      </c>
      <c r="M22" s="172">
        <f t="shared" si="6"/>
        <v>1025</v>
      </c>
      <c r="N22" s="172">
        <f t="shared" si="6"/>
        <v>1901</v>
      </c>
      <c r="O22" s="172">
        <v>6</v>
      </c>
      <c r="P22" s="172">
        <v>4</v>
      </c>
      <c r="Q22" s="172">
        <f t="shared" si="7"/>
        <v>10</v>
      </c>
      <c r="R22" s="172">
        <v>3</v>
      </c>
      <c r="S22" s="172">
        <v>0</v>
      </c>
      <c r="T22" s="172">
        <f t="shared" si="8"/>
        <v>3</v>
      </c>
      <c r="U22" s="172">
        <v>0</v>
      </c>
      <c r="V22" s="172">
        <v>0</v>
      </c>
      <c r="W22" s="172">
        <f t="shared" si="9"/>
        <v>0</v>
      </c>
      <c r="X22" s="172">
        <f t="shared" si="10"/>
        <v>9</v>
      </c>
      <c r="Y22" s="172">
        <f t="shared" si="1"/>
        <v>4</v>
      </c>
      <c r="Z22" s="172">
        <f t="shared" si="1"/>
        <v>13</v>
      </c>
      <c r="AA22" s="172">
        <v>577</v>
      </c>
      <c r="AB22" s="172">
        <v>773</v>
      </c>
      <c r="AC22" s="172">
        <f t="shared" si="11"/>
        <v>1350</v>
      </c>
      <c r="AD22" s="172">
        <v>23</v>
      </c>
      <c r="AE22" s="172">
        <v>27</v>
      </c>
      <c r="AF22" s="172">
        <f t="shared" si="12"/>
        <v>50</v>
      </c>
      <c r="AG22" s="172">
        <v>0</v>
      </c>
      <c r="AH22" s="172">
        <v>0</v>
      </c>
      <c r="AI22" s="172">
        <f t="shared" si="13"/>
        <v>0</v>
      </c>
      <c r="AJ22" s="172">
        <f t="shared" si="14"/>
        <v>600</v>
      </c>
      <c r="AK22" s="172">
        <f t="shared" si="2"/>
        <v>800</v>
      </c>
      <c r="AL22" s="172">
        <f t="shared" si="2"/>
        <v>1400</v>
      </c>
    </row>
    <row r="23" spans="1:38" ht="18" customHeight="1" x14ac:dyDescent="0.25">
      <c r="A23" s="170">
        <v>18</v>
      </c>
      <c r="B23" s="171" t="s">
        <v>31</v>
      </c>
      <c r="C23" s="172">
        <v>1465</v>
      </c>
      <c r="D23" s="172">
        <v>1526</v>
      </c>
      <c r="E23" s="172">
        <f t="shared" si="3"/>
        <v>2991</v>
      </c>
      <c r="F23" s="172">
        <v>1501</v>
      </c>
      <c r="G23" s="172">
        <v>1670</v>
      </c>
      <c r="H23" s="172">
        <f t="shared" si="4"/>
        <v>3171</v>
      </c>
      <c r="I23" s="172">
        <v>0</v>
      </c>
      <c r="J23" s="172">
        <v>0</v>
      </c>
      <c r="K23" s="172">
        <f t="shared" si="5"/>
        <v>0</v>
      </c>
      <c r="L23" s="172">
        <f t="shared" si="6"/>
        <v>2966</v>
      </c>
      <c r="M23" s="172">
        <f t="shared" si="6"/>
        <v>3196</v>
      </c>
      <c r="N23" s="172">
        <f t="shared" si="6"/>
        <v>6162</v>
      </c>
      <c r="O23" s="172">
        <v>6</v>
      </c>
      <c r="P23" s="172">
        <v>2</v>
      </c>
      <c r="Q23" s="172">
        <f t="shared" si="7"/>
        <v>8</v>
      </c>
      <c r="R23" s="172">
        <v>8</v>
      </c>
      <c r="S23" s="172">
        <v>1</v>
      </c>
      <c r="T23" s="172">
        <f t="shared" si="8"/>
        <v>9</v>
      </c>
      <c r="U23" s="172">
        <v>0</v>
      </c>
      <c r="V23" s="172">
        <v>0</v>
      </c>
      <c r="W23" s="172">
        <f t="shared" si="9"/>
        <v>0</v>
      </c>
      <c r="X23" s="172">
        <f t="shared" si="10"/>
        <v>14</v>
      </c>
      <c r="Y23" s="172">
        <f t="shared" si="1"/>
        <v>3</v>
      </c>
      <c r="Z23" s="172">
        <f t="shared" si="1"/>
        <v>17</v>
      </c>
      <c r="AA23" s="172">
        <v>1427</v>
      </c>
      <c r="AB23" s="172">
        <v>1498</v>
      </c>
      <c r="AC23" s="172">
        <f t="shared" si="11"/>
        <v>2925</v>
      </c>
      <c r="AD23" s="172">
        <v>1463</v>
      </c>
      <c r="AE23" s="172">
        <v>1635</v>
      </c>
      <c r="AF23" s="172">
        <f t="shared" si="12"/>
        <v>3098</v>
      </c>
      <c r="AG23" s="172">
        <v>0</v>
      </c>
      <c r="AH23" s="172">
        <v>0</v>
      </c>
      <c r="AI23" s="172">
        <f t="shared" si="13"/>
        <v>0</v>
      </c>
      <c r="AJ23" s="172">
        <f t="shared" si="14"/>
        <v>2890</v>
      </c>
      <c r="AK23" s="172">
        <f t="shared" si="2"/>
        <v>3133</v>
      </c>
      <c r="AL23" s="172">
        <f t="shared" si="2"/>
        <v>6023</v>
      </c>
    </row>
    <row r="24" spans="1:38" ht="18" customHeight="1" x14ac:dyDescent="0.25">
      <c r="A24" s="170">
        <v>19</v>
      </c>
      <c r="B24" s="171" t="s">
        <v>55</v>
      </c>
      <c r="C24" s="172">
        <v>1916</v>
      </c>
      <c r="D24" s="172">
        <v>1309</v>
      </c>
      <c r="E24" s="172">
        <f t="shared" si="3"/>
        <v>3225</v>
      </c>
      <c r="F24" s="172">
        <v>1008</v>
      </c>
      <c r="G24" s="172">
        <v>683</v>
      </c>
      <c r="H24" s="172">
        <f t="shared" si="4"/>
        <v>1691</v>
      </c>
      <c r="I24" s="172">
        <v>0</v>
      </c>
      <c r="J24" s="172">
        <v>0</v>
      </c>
      <c r="K24" s="172">
        <f t="shared" si="5"/>
        <v>0</v>
      </c>
      <c r="L24" s="172">
        <f t="shared" si="6"/>
        <v>2924</v>
      </c>
      <c r="M24" s="172">
        <f t="shared" si="6"/>
        <v>1992</v>
      </c>
      <c r="N24" s="172">
        <f t="shared" si="6"/>
        <v>4916</v>
      </c>
      <c r="O24" s="172">
        <v>514</v>
      </c>
      <c r="P24" s="172">
        <v>238</v>
      </c>
      <c r="Q24" s="172">
        <f t="shared" si="7"/>
        <v>752</v>
      </c>
      <c r="R24" s="172">
        <v>284</v>
      </c>
      <c r="S24" s="172">
        <v>134</v>
      </c>
      <c r="T24" s="172">
        <f t="shared" si="8"/>
        <v>418</v>
      </c>
      <c r="U24" s="172">
        <v>0</v>
      </c>
      <c r="V24" s="172">
        <v>0</v>
      </c>
      <c r="W24" s="172">
        <f t="shared" si="9"/>
        <v>0</v>
      </c>
      <c r="X24" s="172">
        <f t="shared" si="10"/>
        <v>798</v>
      </c>
      <c r="Y24" s="172">
        <f t="shared" si="1"/>
        <v>372</v>
      </c>
      <c r="Z24" s="172">
        <f t="shared" si="1"/>
        <v>1170</v>
      </c>
      <c r="AA24" s="172">
        <v>1153</v>
      </c>
      <c r="AB24" s="172">
        <v>918</v>
      </c>
      <c r="AC24" s="172">
        <f t="shared" si="11"/>
        <v>2071</v>
      </c>
      <c r="AD24" s="172">
        <v>620</v>
      </c>
      <c r="AE24" s="172">
        <v>478</v>
      </c>
      <c r="AF24" s="172">
        <f t="shared" si="12"/>
        <v>1098</v>
      </c>
      <c r="AG24" s="172">
        <v>0</v>
      </c>
      <c r="AH24" s="172">
        <v>0</v>
      </c>
      <c r="AI24" s="172">
        <f t="shared" si="13"/>
        <v>0</v>
      </c>
      <c r="AJ24" s="172">
        <f t="shared" si="14"/>
        <v>1773</v>
      </c>
      <c r="AK24" s="172">
        <f t="shared" si="2"/>
        <v>1396</v>
      </c>
      <c r="AL24" s="172">
        <f t="shared" si="2"/>
        <v>3169</v>
      </c>
    </row>
    <row r="25" spans="1:38" ht="18" customHeight="1" x14ac:dyDescent="0.25">
      <c r="A25" s="170">
        <v>20</v>
      </c>
      <c r="B25" s="171" t="s">
        <v>56</v>
      </c>
      <c r="C25" s="172">
        <v>5931</v>
      </c>
      <c r="D25" s="172">
        <v>2294</v>
      </c>
      <c r="E25" s="172">
        <f t="shared" si="3"/>
        <v>8225</v>
      </c>
      <c r="F25" s="172">
        <v>2703</v>
      </c>
      <c r="G25" s="172">
        <v>1402</v>
      </c>
      <c r="H25" s="172">
        <f t="shared" si="4"/>
        <v>4105</v>
      </c>
      <c r="I25" s="172">
        <v>130</v>
      </c>
      <c r="J25" s="172">
        <v>92</v>
      </c>
      <c r="K25" s="172">
        <f t="shared" si="5"/>
        <v>222</v>
      </c>
      <c r="L25" s="172">
        <f t="shared" si="6"/>
        <v>8764</v>
      </c>
      <c r="M25" s="172">
        <f t="shared" si="6"/>
        <v>3788</v>
      </c>
      <c r="N25" s="172">
        <f t="shared" si="6"/>
        <v>12552</v>
      </c>
      <c r="O25" s="172">
        <v>345</v>
      </c>
      <c r="P25" s="172">
        <v>133</v>
      </c>
      <c r="Q25" s="172">
        <f t="shared" si="7"/>
        <v>478</v>
      </c>
      <c r="R25" s="172">
        <v>245</v>
      </c>
      <c r="S25" s="172">
        <v>113</v>
      </c>
      <c r="T25" s="172">
        <f t="shared" si="8"/>
        <v>358</v>
      </c>
      <c r="U25" s="172">
        <v>0</v>
      </c>
      <c r="V25" s="172">
        <v>1</v>
      </c>
      <c r="W25" s="172">
        <f t="shared" si="9"/>
        <v>1</v>
      </c>
      <c r="X25" s="172">
        <f t="shared" si="10"/>
        <v>590</v>
      </c>
      <c r="Y25" s="172">
        <f t="shared" si="1"/>
        <v>247</v>
      </c>
      <c r="Z25" s="172">
        <f t="shared" si="1"/>
        <v>837</v>
      </c>
      <c r="AA25" s="172">
        <v>374</v>
      </c>
      <c r="AB25" s="172">
        <v>162</v>
      </c>
      <c r="AC25" s="172">
        <f t="shared" si="11"/>
        <v>536</v>
      </c>
      <c r="AD25" s="172">
        <v>289</v>
      </c>
      <c r="AE25" s="172">
        <v>140</v>
      </c>
      <c r="AF25" s="172">
        <f t="shared" si="12"/>
        <v>429</v>
      </c>
      <c r="AG25" s="172">
        <v>3</v>
      </c>
      <c r="AH25" s="172">
        <v>35</v>
      </c>
      <c r="AI25" s="172">
        <f t="shared" si="13"/>
        <v>38</v>
      </c>
      <c r="AJ25" s="172">
        <f t="shared" si="14"/>
        <v>666</v>
      </c>
      <c r="AK25" s="172">
        <f t="shared" si="2"/>
        <v>337</v>
      </c>
      <c r="AL25" s="172">
        <f t="shared" si="2"/>
        <v>1003</v>
      </c>
    </row>
    <row r="26" spans="1:38" ht="18" customHeight="1" x14ac:dyDescent="0.25">
      <c r="A26" s="170">
        <v>21</v>
      </c>
      <c r="B26" s="171" t="s">
        <v>57</v>
      </c>
      <c r="C26" s="172">
        <v>7047</v>
      </c>
      <c r="D26" s="172">
        <v>3003</v>
      </c>
      <c r="E26" s="172">
        <f t="shared" si="3"/>
        <v>10050</v>
      </c>
      <c r="F26" s="172">
        <v>1791</v>
      </c>
      <c r="G26" s="172">
        <v>740</v>
      </c>
      <c r="H26" s="172">
        <f t="shared" si="4"/>
        <v>2531</v>
      </c>
      <c r="I26" s="172">
        <v>381</v>
      </c>
      <c r="J26" s="172">
        <v>331</v>
      </c>
      <c r="K26" s="172">
        <f t="shared" si="5"/>
        <v>712</v>
      </c>
      <c r="L26" s="172">
        <f t="shared" si="6"/>
        <v>9219</v>
      </c>
      <c r="M26" s="172">
        <f t="shared" si="6"/>
        <v>4074</v>
      </c>
      <c r="N26" s="172">
        <f t="shared" si="6"/>
        <v>13293</v>
      </c>
      <c r="O26" s="172">
        <v>845</v>
      </c>
      <c r="P26" s="172">
        <v>301</v>
      </c>
      <c r="Q26" s="172">
        <f t="shared" si="7"/>
        <v>1146</v>
      </c>
      <c r="R26" s="172">
        <v>196</v>
      </c>
      <c r="S26" s="172">
        <v>47</v>
      </c>
      <c r="T26" s="172">
        <f t="shared" si="8"/>
        <v>243</v>
      </c>
      <c r="U26" s="172">
        <v>34</v>
      </c>
      <c r="V26" s="172">
        <v>31</v>
      </c>
      <c r="W26" s="172">
        <f t="shared" si="9"/>
        <v>65</v>
      </c>
      <c r="X26" s="172">
        <f t="shared" si="10"/>
        <v>1075</v>
      </c>
      <c r="Y26" s="172">
        <f t="shared" si="1"/>
        <v>379</v>
      </c>
      <c r="Z26" s="172">
        <f t="shared" si="1"/>
        <v>1454</v>
      </c>
      <c r="AA26" s="172">
        <v>8</v>
      </c>
      <c r="AB26" s="172">
        <v>1</v>
      </c>
      <c r="AC26" s="172">
        <f t="shared" si="11"/>
        <v>9</v>
      </c>
      <c r="AD26" s="172">
        <v>8</v>
      </c>
      <c r="AE26" s="172">
        <v>2</v>
      </c>
      <c r="AF26" s="172">
        <f t="shared" si="12"/>
        <v>10</v>
      </c>
      <c r="AG26" s="172">
        <v>9</v>
      </c>
      <c r="AH26" s="172">
        <v>9</v>
      </c>
      <c r="AI26" s="172">
        <f t="shared" si="13"/>
        <v>18</v>
      </c>
      <c r="AJ26" s="172">
        <f t="shared" si="14"/>
        <v>25</v>
      </c>
      <c r="AK26" s="172">
        <f t="shared" si="2"/>
        <v>12</v>
      </c>
      <c r="AL26" s="172">
        <f t="shared" si="2"/>
        <v>37</v>
      </c>
    </row>
    <row r="27" spans="1:38" ht="18" customHeight="1" x14ac:dyDescent="0.25">
      <c r="A27" s="170">
        <v>22</v>
      </c>
      <c r="B27" s="171" t="s">
        <v>33</v>
      </c>
      <c r="C27" s="172">
        <v>4010</v>
      </c>
      <c r="D27" s="172">
        <v>2133</v>
      </c>
      <c r="E27" s="172">
        <f>C27+D27</f>
        <v>6143</v>
      </c>
      <c r="F27" s="172">
        <v>3510</v>
      </c>
      <c r="G27" s="172">
        <v>1402</v>
      </c>
      <c r="H27" s="172">
        <f t="shared" si="4"/>
        <v>4912</v>
      </c>
      <c r="I27" s="172">
        <v>168</v>
      </c>
      <c r="J27" s="172">
        <v>4463</v>
      </c>
      <c r="K27" s="172">
        <f t="shared" si="5"/>
        <v>4631</v>
      </c>
      <c r="L27" s="172">
        <f t="shared" si="6"/>
        <v>7688</v>
      </c>
      <c r="M27" s="172">
        <f t="shared" si="6"/>
        <v>7998</v>
      </c>
      <c r="N27" s="172">
        <f t="shared" si="6"/>
        <v>15686</v>
      </c>
      <c r="O27" s="172">
        <v>415</v>
      </c>
      <c r="P27" s="172">
        <v>161</v>
      </c>
      <c r="Q27" s="172">
        <f t="shared" si="7"/>
        <v>576</v>
      </c>
      <c r="R27" s="172">
        <v>216</v>
      </c>
      <c r="S27" s="172">
        <v>89</v>
      </c>
      <c r="T27" s="172">
        <f t="shared" si="8"/>
        <v>305</v>
      </c>
      <c r="U27" s="172">
        <v>35</v>
      </c>
      <c r="V27" s="172">
        <v>1282</v>
      </c>
      <c r="W27" s="172">
        <f t="shared" si="9"/>
        <v>1317</v>
      </c>
      <c r="X27" s="172">
        <f t="shared" si="10"/>
        <v>666</v>
      </c>
      <c r="Y27" s="172">
        <f t="shared" si="1"/>
        <v>1532</v>
      </c>
      <c r="Z27" s="172">
        <f t="shared" si="1"/>
        <v>2198</v>
      </c>
      <c r="AA27" s="172">
        <v>291</v>
      </c>
      <c r="AB27" s="172">
        <v>111</v>
      </c>
      <c r="AC27" s="172">
        <f t="shared" si="11"/>
        <v>402</v>
      </c>
      <c r="AD27" s="172">
        <v>139</v>
      </c>
      <c r="AE27" s="172">
        <v>49</v>
      </c>
      <c r="AF27" s="172">
        <f t="shared" si="12"/>
        <v>188</v>
      </c>
      <c r="AG27" s="172">
        <v>3</v>
      </c>
      <c r="AH27" s="172">
        <v>1043</v>
      </c>
      <c r="AI27" s="172">
        <f t="shared" si="13"/>
        <v>1046</v>
      </c>
      <c r="AJ27" s="172">
        <f t="shared" si="14"/>
        <v>433</v>
      </c>
      <c r="AK27" s="172">
        <f t="shared" si="2"/>
        <v>1203</v>
      </c>
      <c r="AL27" s="172">
        <f t="shared" si="2"/>
        <v>1636</v>
      </c>
    </row>
    <row r="28" spans="1:38" ht="18" customHeight="1" x14ac:dyDescent="0.25">
      <c r="A28" s="170">
        <v>23</v>
      </c>
      <c r="B28" s="171" t="s">
        <v>34</v>
      </c>
      <c r="C28" s="172">
        <v>663</v>
      </c>
      <c r="D28" s="172">
        <v>885</v>
      </c>
      <c r="E28" s="172">
        <f t="shared" si="3"/>
        <v>1548</v>
      </c>
      <c r="F28" s="172">
        <v>497</v>
      </c>
      <c r="G28" s="172">
        <v>802</v>
      </c>
      <c r="H28" s="172">
        <f t="shared" si="4"/>
        <v>1299</v>
      </c>
      <c r="I28" s="172">
        <v>0</v>
      </c>
      <c r="J28" s="172">
        <v>0</v>
      </c>
      <c r="K28" s="172">
        <f t="shared" si="5"/>
        <v>0</v>
      </c>
      <c r="L28" s="172">
        <f t="shared" si="6"/>
        <v>1160</v>
      </c>
      <c r="M28" s="172">
        <f t="shared" si="6"/>
        <v>1687</v>
      </c>
      <c r="N28" s="172">
        <f t="shared" si="6"/>
        <v>2847</v>
      </c>
      <c r="O28" s="172">
        <v>12</v>
      </c>
      <c r="P28" s="172">
        <v>13</v>
      </c>
      <c r="Q28" s="172">
        <f t="shared" si="7"/>
        <v>25</v>
      </c>
      <c r="R28" s="172">
        <v>23</v>
      </c>
      <c r="S28" s="172">
        <v>21</v>
      </c>
      <c r="T28" s="172">
        <f t="shared" si="8"/>
        <v>44</v>
      </c>
      <c r="U28" s="172">
        <v>0</v>
      </c>
      <c r="V28" s="172">
        <v>0</v>
      </c>
      <c r="W28" s="172">
        <f t="shared" si="9"/>
        <v>0</v>
      </c>
      <c r="X28" s="172">
        <f t="shared" si="10"/>
        <v>35</v>
      </c>
      <c r="Y28" s="172">
        <f t="shared" si="1"/>
        <v>34</v>
      </c>
      <c r="Z28" s="172">
        <f t="shared" si="1"/>
        <v>69</v>
      </c>
      <c r="AA28" s="172">
        <v>132</v>
      </c>
      <c r="AB28" s="172">
        <v>152</v>
      </c>
      <c r="AC28" s="172">
        <f t="shared" si="11"/>
        <v>284</v>
      </c>
      <c r="AD28" s="172">
        <v>116</v>
      </c>
      <c r="AE28" s="172">
        <v>171</v>
      </c>
      <c r="AF28" s="172">
        <f t="shared" si="12"/>
        <v>287</v>
      </c>
      <c r="AG28" s="172">
        <v>0</v>
      </c>
      <c r="AH28" s="172">
        <v>0</v>
      </c>
      <c r="AI28" s="172">
        <f t="shared" si="13"/>
        <v>0</v>
      </c>
      <c r="AJ28" s="172">
        <f t="shared" si="14"/>
        <v>248</v>
      </c>
      <c r="AK28" s="172">
        <f t="shared" si="2"/>
        <v>323</v>
      </c>
      <c r="AL28" s="172">
        <f t="shared" si="2"/>
        <v>571</v>
      </c>
    </row>
    <row r="29" spans="1:38" ht="18" customHeight="1" x14ac:dyDescent="0.25">
      <c r="A29" s="170">
        <v>24</v>
      </c>
      <c r="B29" s="171" t="s">
        <v>35</v>
      </c>
      <c r="C29" s="172">
        <v>458</v>
      </c>
      <c r="D29" s="172">
        <v>182</v>
      </c>
      <c r="E29" s="172">
        <f t="shared" si="3"/>
        <v>640</v>
      </c>
      <c r="F29" s="172">
        <v>451</v>
      </c>
      <c r="G29" s="172">
        <v>220</v>
      </c>
      <c r="H29" s="172">
        <f t="shared" si="4"/>
        <v>671</v>
      </c>
      <c r="I29" s="172">
        <v>399</v>
      </c>
      <c r="J29" s="172">
        <v>112</v>
      </c>
      <c r="K29" s="172">
        <f t="shared" si="5"/>
        <v>511</v>
      </c>
      <c r="L29" s="172">
        <f t="shared" si="6"/>
        <v>1308</v>
      </c>
      <c r="M29" s="172">
        <f t="shared" si="6"/>
        <v>514</v>
      </c>
      <c r="N29" s="172">
        <f t="shared" si="6"/>
        <v>1822</v>
      </c>
      <c r="O29" s="172">
        <v>47</v>
      </c>
      <c r="P29" s="172">
        <v>17</v>
      </c>
      <c r="Q29" s="172">
        <f t="shared" si="7"/>
        <v>64</v>
      </c>
      <c r="R29" s="172">
        <v>44</v>
      </c>
      <c r="S29" s="172">
        <v>29</v>
      </c>
      <c r="T29" s="172">
        <f t="shared" si="8"/>
        <v>73</v>
      </c>
      <c r="U29" s="172">
        <v>138</v>
      </c>
      <c r="V29" s="172">
        <v>2</v>
      </c>
      <c r="W29" s="172">
        <f t="shared" si="9"/>
        <v>140</v>
      </c>
      <c r="X29" s="172">
        <f t="shared" si="10"/>
        <v>229</v>
      </c>
      <c r="Y29" s="172">
        <f t="shared" si="1"/>
        <v>48</v>
      </c>
      <c r="Z29" s="172">
        <f t="shared" si="1"/>
        <v>277</v>
      </c>
      <c r="AA29" s="172">
        <v>3</v>
      </c>
      <c r="AB29" s="172">
        <v>2</v>
      </c>
      <c r="AC29" s="172">
        <f t="shared" si="11"/>
        <v>5</v>
      </c>
      <c r="AD29" s="172">
        <v>3</v>
      </c>
      <c r="AE29" s="172">
        <v>5</v>
      </c>
      <c r="AF29" s="172">
        <f t="shared" si="12"/>
        <v>8</v>
      </c>
      <c r="AG29" s="172">
        <v>0</v>
      </c>
      <c r="AH29" s="172">
        <v>0</v>
      </c>
      <c r="AI29" s="172">
        <f t="shared" si="13"/>
        <v>0</v>
      </c>
      <c r="AJ29" s="172">
        <f t="shared" si="14"/>
        <v>6</v>
      </c>
      <c r="AK29" s="172">
        <f t="shared" si="2"/>
        <v>7</v>
      </c>
      <c r="AL29" s="172">
        <f t="shared" si="2"/>
        <v>13</v>
      </c>
    </row>
    <row r="30" spans="1:38" ht="18" customHeight="1" x14ac:dyDescent="0.25">
      <c r="A30" s="170">
        <v>25</v>
      </c>
      <c r="B30" s="171" t="s">
        <v>36</v>
      </c>
      <c r="C30" s="172">
        <v>1496</v>
      </c>
      <c r="D30" s="172">
        <v>640</v>
      </c>
      <c r="E30" s="172">
        <f t="shared" si="3"/>
        <v>2136</v>
      </c>
      <c r="F30" s="172">
        <v>655</v>
      </c>
      <c r="G30" s="172">
        <v>277</v>
      </c>
      <c r="H30" s="172">
        <f t="shared" si="4"/>
        <v>932</v>
      </c>
      <c r="I30" s="172">
        <v>0</v>
      </c>
      <c r="J30" s="172">
        <v>0</v>
      </c>
      <c r="K30" s="172">
        <f t="shared" si="5"/>
        <v>0</v>
      </c>
      <c r="L30" s="172">
        <f t="shared" si="6"/>
        <v>2151</v>
      </c>
      <c r="M30" s="172">
        <f t="shared" si="6"/>
        <v>917</v>
      </c>
      <c r="N30" s="172">
        <f t="shared" si="6"/>
        <v>3068</v>
      </c>
      <c r="O30" s="172">
        <v>60</v>
      </c>
      <c r="P30" s="172">
        <v>18</v>
      </c>
      <c r="Q30" s="172">
        <f t="shared" si="7"/>
        <v>78</v>
      </c>
      <c r="R30" s="172">
        <v>39</v>
      </c>
      <c r="S30" s="172">
        <v>10</v>
      </c>
      <c r="T30" s="172">
        <f t="shared" si="8"/>
        <v>49</v>
      </c>
      <c r="U30" s="172">
        <v>0</v>
      </c>
      <c r="V30" s="172">
        <v>0</v>
      </c>
      <c r="W30" s="172">
        <f t="shared" si="9"/>
        <v>0</v>
      </c>
      <c r="X30" s="172">
        <f t="shared" si="10"/>
        <v>99</v>
      </c>
      <c r="Y30" s="172">
        <f t="shared" si="1"/>
        <v>28</v>
      </c>
      <c r="Z30" s="172">
        <f t="shared" si="1"/>
        <v>127</v>
      </c>
      <c r="AA30" s="172">
        <v>1205</v>
      </c>
      <c r="AB30" s="172">
        <v>532</v>
      </c>
      <c r="AC30" s="172">
        <f t="shared" si="11"/>
        <v>1737</v>
      </c>
      <c r="AD30" s="172">
        <v>509</v>
      </c>
      <c r="AE30" s="172">
        <v>228</v>
      </c>
      <c r="AF30" s="172">
        <f t="shared" si="12"/>
        <v>737</v>
      </c>
      <c r="AG30" s="172">
        <v>0</v>
      </c>
      <c r="AH30" s="172">
        <v>0</v>
      </c>
      <c r="AI30" s="172">
        <f t="shared" si="13"/>
        <v>0</v>
      </c>
      <c r="AJ30" s="172">
        <f t="shared" si="14"/>
        <v>1714</v>
      </c>
      <c r="AK30" s="172">
        <f t="shared" si="2"/>
        <v>760</v>
      </c>
      <c r="AL30" s="172">
        <f t="shared" si="2"/>
        <v>2474</v>
      </c>
    </row>
    <row r="31" spans="1:38" ht="18" customHeight="1" x14ac:dyDescent="0.25">
      <c r="A31" s="170">
        <v>26</v>
      </c>
      <c r="B31" s="171" t="s">
        <v>37</v>
      </c>
      <c r="C31" s="172">
        <v>12564</v>
      </c>
      <c r="D31" s="172">
        <v>3607</v>
      </c>
      <c r="E31" s="172">
        <f t="shared" si="3"/>
        <v>16171</v>
      </c>
      <c r="F31" s="172">
        <v>15648</v>
      </c>
      <c r="G31" s="172">
        <v>5347</v>
      </c>
      <c r="H31" s="172">
        <f t="shared" si="4"/>
        <v>20995</v>
      </c>
      <c r="I31" s="172">
        <v>1611</v>
      </c>
      <c r="J31" s="172">
        <v>1427</v>
      </c>
      <c r="K31" s="172">
        <f t="shared" si="5"/>
        <v>3038</v>
      </c>
      <c r="L31" s="172">
        <f t="shared" si="6"/>
        <v>29823</v>
      </c>
      <c r="M31" s="172">
        <f t="shared" si="6"/>
        <v>10381</v>
      </c>
      <c r="N31" s="172">
        <f t="shared" si="6"/>
        <v>40204</v>
      </c>
      <c r="O31" s="172">
        <v>1500</v>
      </c>
      <c r="P31" s="172">
        <v>416</v>
      </c>
      <c r="Q31" s="172">
        <f t="shared" si="7"/>
        <v>1916</v>
      </c>
      <c r="R31" s="172">
        <v>1173</v>
      </c>
      <c r="S31" s="172">
        <v>344</v>
      </c>
      <c r="T31" s="172">
        <f t="shared" si="8"/>
        <v>1517</v>
      </c>
      <c r="U31" s="172">
        <v>279</v>
      </c>
      <c r="V31" s="172">
        <v>131</v>
      </c>
      <c r="W31" s="172">
        <f t="shared" si="9"/>
        <v>410</v>
      </c>
      <c r="X31" s="172">
        <f t="shared" si="10"/>
        <v>2952</v>
      </c>
      <c r="Y31" s="172">
        <f t="shared" si="1"/>
        <v>891</v>
      </c>
      <c r="Z31" s="172">
        <f t="shared" si="1"/>
        <v>3843</v>
      </c>
      <c r="AA31" s="172">
        <v>38</v>
      </c>
      <c r="AB31" s="172">
        <v>11</v>
      </c>
      <c r="AC31" s="172">
        <f t="shared" si="11"/>
        <v>49</v>
      </c>
      <c r="AD31" s="172">
        <v>50</v>
      </c>
      <c r="AE31" s="172">
        <v>25</v>
      </c>
      <c r="AF31" s="172">
        <f t="shared" si="12"/>
        <v>75</v>
      </c>
      <c r="AG31" s="172">
        <v>63</v>
      </c>
      <c r="AH31" s="172">
        <v>50</v>
      </c>
      <c r="AI31" s="172">
        <f t="shared" si="13"/>
        <v>113</v>
      </c>
      <c r="AJ31" s="172">
        <f t="shared" si="14"/>
        <v>151</v>
      </c>
      <c r="AK31" s="172">
        <f t="shared" si="2"/>
        <v>86</v>
      </c>
      <c r="AL31" s="172">
        <f t="shared" si="2"/>
        <v>237</v>
      </c>
    </row>
    <row r="32" spans="1:38" ht="18" customHeight="1" x14ac:dyDescent="0.25">
      <c r="A32" s="170">
        <v>27</v>
      </c>
      <c r="B32" s="171" t="s">
        <v>38</v>
      </c>
      <c r="C32" s="172">
        <v>7535</v>
      </c>
      <c r="D32" s="172">
        <v>3095</v>
      </c>
      <c r="E32" s="172">
        <f t="shared" si="3"/>
        <v>10630</v>
      </c>
      <c r="F32" s="172">
        <v>8737</v>
      </c>
      <c r="G32" s="172">
        <v>4286</v>
      </c>
      <c r="H32" s="172">
        <f t="shared" si="4"/>
        <v>13023</v>
      </c>
      <c r="I32" s="172">
        <v>67</v>
      </c>
      <c r="J32" s="172">
        <v>90</v>
      </c>
      <c r="K32" s="172">
        <f t="shared" si="5"/>
        <v>157</v>
      </c>
      <c r="L32" s="172">
        <f t="shared" si="6"/>
        <v>16339</v>
      </c>
      <c r="M32" s="172">
        <f t="shared" si="6"/>
        <v>7471</v>
      </c>
      <c r="N32" s="172">
        <f t="shared" si="6"/>
        <v>23810</v>
      </c>
      <c r="O32" s="172">
        <v>939</v>
      </c>
      <c r="P32" s="172">
        <v>354</v>
      </c>
      <c r="Q32" s="172">
        <f t="shared" si="7"/>
        <v>1293</v>
      </c>
      <c r="R32" s="172">
        <v>848</v>
      </c>
      <c r="S32" s="172">
        <v>308</v>
      </c>
      <c r="T32" s="172">
        <f t="shared" si="8"/>
        <v>1156</v>
      </c>
      <c r="U32" s="172">
        <v>7</v>
      </c>
      <c r="V32" s="172">
        <v>16</v>
      </c>
      <c r="W32" s="172">
        <f t="shared" si="9"/>
        <v>23</v>
      </c>
      <c r="X32" s="172">
        <f t="shared" si="10"/>
        <v>1794</v>
      </c>
      <c r="Y32" s="172">
        <f t="shared" si="1"/>
        <v>678</v>
      </c>
      <c r="Z32" s="172">
        <f t="shared" si="1"/>
        <v>2472</v>
      </c>
      <c r="AA32" s="172">
        <v>268</v>
      </c>
      <c r="AB32" s="172">
        <v>184</v>
      </c>
      <c r="AC32" s="172">
        <f t="shared" si="11"/>
        <v>452</v>
      </c>
      <c r="AD32" s="172">
        <v>273</v>
      </c>
      <c r="AE32" s="172">
        <v>143</v>
      </c>
      <c r="AF32" s="172">
        <f t="shared" si="12"/>
        <v>416</v>
      </c>
      <c r="AG32" s="172">
        <v>1</v>
      </c>
      <c r="AH32" s="172">
        <v>2</v>
      </c>
      <c r="AI32" s="172">
        <f t="shared" si="13"/>
        <v>3</v>
      </c>
      <c r="AJ32" s="172">
        <f t="shared" si="14"/>
        <v>542</v>
      </c>
      <c r="AK32" s="172">
        <f t="shared" si="2"/>
        <v>329</v>
      </c>
      <c r="AL32" s="172">
        <f t="shared" si="2"/>
        <v>871</v>
      </c>
    </row>
    <row r="33" spans="1:38" ht="18" customHeight="1" x14ac:dyDescent="0.25">
      <c r="A33" s="170">
        <v>28</v>
      </c>
      <c r="B33" s="171" t="s">
        <v>58</v>
      </c>
      <c r="C33" s="172">
        <v>6380</v>
      </c>
      <c r="D33" s="172">
        <v>5384</v>
      </c>
      <c r="E33" s="172">
        <f t="shared" si="3"/>
        <v>11764</v>
      </c>
      <c r="F33" s="172">
        <v>6189</v>
      </c>
      <c r="G33" s="172">
        <v>5540</v>
      </c>
      <c r="H33" s="172">
        <f t="shared" si="4"/>
        <v>11729</v>
      </c>
      <c r="I33" s="172">
        <v>378</v>
      </c>
      <c r="J33" s="172">
        <v>124</v>
      </c>
      <c r="K33" s="172">
        <f t="shared" si="5"/>
        <v>502</v>
      </c>
      <c r="L33" s="172">
        <f t="shared" si="6"/>
        <v>12947</v>
      </c>
      <c r="M33" s="172">
        <f t="shared" si="6"/>
        <v>11048</v>
      </c>
      <c r="N33" s="172">
        <f t="shared" si="6"/>
        <v>23995</v>
      </c>
      <c r="O33" s="172">
        <v>229</v>
      </c>
      <c r="P33" s="172">
        <v>147</v>
      </c>
      <c r="Q33" s="172">
        <f t="shared" si="7"/>
        <v>376</v>
      </c>
      <c r="R33" s="172">
        <v>273</v>
      </c>
      <c r="S33" s="172">
        <v>211</v>
      </c>
      <c r="T33" s="172">
        <f t="shared" si="8"/>
        <v>484</v>
      </c>
      <c r="U33" s="172">
        <v>31</v>
      </c>
      <c r="V33" s="172">
        <v>5</v>
      </c>
      <c r="W33" s="172">
        <f t="shared" si="9"/>
        <v>36</v>
      </c>
      <c r="X33" s="172">
        <f t="shared" si="10"/>
        <v>533</v>
      </c>
      <c r="Y33" s="172">
        <f t="shared" si="1"/>
        <v>363</v>
      </c>
      <c r="Z33" s="172">
        <f t="shared" si="1"/>
        <v>896</v>
      </c>
      <c r="AA33" s="172">
        <v>535</v>
      </c>
      <c r="AB33" s="172">
        <v>498</v>
      </c>
      <c r="AC33" s="172">
        <f t="shared" si="11"/>
        <v>1033</v>
      </c>
      <c r="AD33" s="172">
        <v>456</v>
      </c>
      <c r="AE33" s="172">
        <v>597</v>
      </c>
      <c r="AF33" s="172">
        <f t="shared" si="12"/>
        <v>1053</v>
      </c>
      <c r="AG33" s="172">
        <v>2</v>
      </c>
      <c r="AH33" s="172">
        <v>1</v>
      </c>
      <c r="AI33" s="172">
        <f t="shared" si="13"/>
        <v>3</v>
      </c>
      <c r="AJ33" s="172">
        <f t="shared" si="14"/>
        <v>993</v>
      </c>
      <c r="AK33" s="172">
        <f t="shared" si="2"/>
        <v>1096</v>
      </c>
      <c r="AL33" s="172">
        <f t="shared" si="2"/>
        <v>2089</v>
      </c>
    </row>
    <row r="34" spans="1:38" ht="18" customHeight="1" x14ac:dyDescent="0.25">
      <c r="A34" s="170">
        <v>29</v>
      </c>
      <c r="B34" s="171" t="s">
        <v>40</v>
      </c>
      <c r="C34" s="172">
        <v>1101</v>
      </c>
      <c r="D34" s="172">
        <v>547</v>
      </c>
      <c r="E34" s="172">
        <f t="shared" si="3"/>
        <v>1648</v>
      </c>
      <c r="F34" s="172">
        <v>1072</v>
      </c>
      <c r="G34" s="172">
        <v>775</v>
      </c>
      <c r="H34" s="172">
        <f t="shared" si="4"/>
        <v>1847</v>
      </c>
      <c r="I34" s="172">
        <v>2</v>
      </c>
      <c r="J34" s="172">
        <v>3</v>
      </c>
      <c r="K34" s="172">
        <f t="shared" si="5"/>
        <v>5</v>
      </c>
      <c r="L34" s="172">
        <f t="shared" si="6"/>
        <v>2175</v>
      </c>
      <c r="M34" s="172">
        <f t="shared" si="6"/>
        <v>1325</v>
      </c>
      <c r="N34" s="172">
        <f t="shared" si="6"/>
        <v>3500</v>
      </c>
      <c r="O34" s="172">
        <v>5</v>
      </c>
      <c r="P34" s="172">
        <v>1</v>
      </c>
      <c r="Q34" s="172">
        <f t="shared" si="7"/>
        <v>6</v>
      </c>
      <c r="R34" s="172">
        <v>5</v>
      </c>
      <c r="S34" s="172">
        <v>6</v>
      </c>
      <c r="T34" s="172">
        <f t="shared" si="8"/>
        <v>11</v>
      </c>
      <c r="U34" s="172">
        <v>0</v>
      </c>
      <c r="V34" s="172">
        <v>0</v>
      </c>
      <c r="W34" s="172">
        <f t="shared" si="9"/>
        <v>0</v>
      </c>
      <c r="X34" s="172">
        <f t="shared" si="10"/>
        <v>10</v>
      </c>
      <c r="Y34" s="172">
        <f t="shared" si="1"/>
        <v>7</v>
      </c>
      <c r="Z34" s="172">
        <f t="shared" si="1"/>
        <v>17</v>
      </c>
      <c r="AA34" s="172">
        <v>37</v>
      </c>
      <c r="AB34" s="172">
        <v>16</v>
      </c>
      <c r="AC34" s="172">
        <f t="shared" si="11"/>
        <v>53</v>
      </c>
      <c r="AD34" s="172">
        <v>51</v>
      </c>
      <c r="AE34" s="172">
        <v>43</v>
      </c>
      <c r="AF34" s="172">
        <f t="shared" si="12"/>
        <v>94</v>
      </c>
      <c r="AG34" s="172">
        <v>0</v>
      </c>
      <c r="AH34" s="172">
        <v>0</v>
      </c>
      <c r="AI34" s="172">
        <f t="shared" si="13"/>
        <v>0</v>
      </c>
      <c r="AJ34" s="172">
        <f t="shared" si="14"/>
        <v>88</v>
      </c>
      <c r="AK34" s="172">
        <f t="shared" si="2"/>
        <v>59</v>
      </c>
      <c r="AL34" s="172">
        <f t="shared" si="2"/>
        <v>147</v>
      </c>
    </row>
    <row r="35" spans="1:38" ht="18" customHeight="1" x14ac:dyDescent="0.25">
      <c r="A35" s="170">
        <v>30</v>
      </c>
      <c r="B35" s="171" t="s">
        <v>41</v>
      </c>
      <c r="C35" s="172">
        <v>1440</v>
      </c>
      <c r="D35" s="172">
        <v>696</v>
      </c>
      <c r="E35" s="172">
        <f t="shared" si="3"/>
        <v>2136</v>
      </c>
      <c r="F35" s="172">
        <v>973</v>
      </c>
      <c r="G35" s="172">
        <v>530</v>
      </c>
      <c r="H35" s="172">
        <f t="shared" si="4"/>
        <v>1503</v>
      </c>
      <c r="I35" s="172">
        <v>54</v>
      </c>
      <c r="J35" s="172">
        <v>180</v>
      </c>
      <c r="K35" s="172">
        <f t="shared" si="5"/>
        <v>234</v>
      </c>
      <c r="L35" s="172">
        <f t="shared" si="6"/>
        <v>2467</v>
      </c>
      <c r="M35" s="172">
        <f t="shared" si="6"/>
        <v>1406</v>
      </c>
      <c r="N35" s="172">
        <f t="shared" si="6"/>
        <v>3873</v>
      </c>
      <c r="O35" s="172">
        <v>218</v>
      </c>
      <c r="P35" s="172">
        <v>92</v>
      </c>
      <c r="Q35" s="172">
        <f t="shared" si="7"/>
        <v>310</v>
      </c>
      <c r="R35" s="172">
        <v>140</v>
      </c>
      <c r="S35" s="172">
        <v>68</v>
      </c>
      <c r="T35" s="172">
        <f t="shared" si="8"/>
        <v>208</v>
      </c>
      <c r="U35" s="172">
        <v>5</v>
      </c>
      <c r="V35" s="172">
        <v>28</v>
      </c>
      <c r="W35" s="172">
        <f t="shared" si="9"/>
        <v>33</v>
      </c>
      <c r="X35" s="172">
        <f t="shared" si="10"/>
        <v>363</v>
      </c>
      <c r="Y35" s="172">
        <f t="shared" si="1"/>
        <v>188</v>
      </c>
      <c r="Z35" s="172">
        <f t="shared" si="1"/>
        <v>551</v>
      </c>
      <c r="AA35" s="172">
        <v>8</v>
      </c>
      <c r="AB35" s="172">
        <v>3</v>
      </c>
      <c r="AC35" s="172">
        <f t="shared" si="11"/>
        <v>11</v>
      </c>
      <c r="AD35" s="172">
        <v>17</v>
      </c>
      <c r="AE35" s="172">
        <v>6</v>
      </c>
      <c r="AF35" s="172">
        <f t="shared" si="12"/>
        <v>23</v>
      </c>
      <c r="AG35" s="172">
        <v>0</v>
      </c>
      <c r="AH35" s="172">
        <v>1</v>
      </c>
      <c r="AI35" s="172">
        <f t="shared" si="13"/>
        <v>1</v>
      </c>
      <c r="AJ35" s="172">
        <f t="shared" si="14"/>
        <v>25</v>
      </c>
      <c r="AK35" s="172">
        <f t="shared" si="2"/>
        <v>10</v>
      </c>
      <c r="AL35" s="172">
        <f t="shared" si="2"/>
        <v>35</v>
      </c>
    </row>
    <row r="36" spans="1:38" ht="18" customHeight="1" x14ac:dyDescent="0.25">
      <c r="A36" s="170">
        <v>31</v>
      </c>
      <c r="B36" s="171" t="s">
        <v>42</v>
      </c>
      <c r="C36" s="172">
        <v>0</v>
      </c>
      <c r="D36" s="172">
        <v>0</v>
      </c>
      <c r="E36" s="172">
        <f t="shared" si="3"/>
        <v>0</v>
      </c>
      <c r="F36" s="172">
        <v>0</v>
      </c>
      <c r="G36" s="172">
        <v>0</v>
      </c>
      <c r="H36" s="172">
        <f t="shared" si="4"/>
        <v>0</v>
      </c>
      <c r="I36" s="172">
        <v>0</v>
      </c>
      <c r="J36" s="172">
        <v>0</v>
      </c>
      <c r="K36" s="172">
        <f t="shared" si="5"/>
        <v>0</v>
      </c>
      <c r="L36" s="172">
        <f t="shared" si="6"/>
        <v>0</v>
      </c>
      <c r="M36" s="172">
        <f t="shared" si="6"/>
        <v>0</v>
      </c>
      <c r="N36" s="172">
        <f t="shared" si="6"/>
        <v>0</v>
      </c>
      <c r="O36" s="172">
        <v>0</v>
      </c>
      <c r="P36" s="172">
        <v>0</v>
      </c>
      <c r="Q36" s="172">
        <f t="shared" si="7"/>
        <v>0</v>
      </c>
      <c r="R36" s="172">
        <v>0</v>
      </c>
      <c r="S36" s="172">
        <v>0</v>
      </c>
      <c r="T36" s="172">
        <f t="shared" si="8"/>
        <v>0</v>
      </c>
      <c r="U36" s="172">
        <v>0</v>
      </c>
      <c r="V36" s="172">
        <v>0</v>
      </c>
      <c r="W36" s="172">
        <f t="shared" si="9"/>
        <v>0</v>
      </c>
      <c r="X36" s="172">
        <f t="shared" si="10"/>
        <v>0</v>
      </c>
      <c r="Y36" s="172">
        <f t="shared" si="1"/>
        <v>0</v>
      </c>
      <c r="Z36" s="172">
        <f t="shared" si="1"/>
        <v>0</v>
      </c>
      <c r="AA36" s="172">
        <v>0</v>
      </c>
      <c r="AB36" s="172">
        <v>0</v>
      </c>
      <c r="AC36" s="172">
        <f t="shared" si="11"/>
        <v>0</v>
      </c>
      <c r="AD36" s="172">
        <v>0</v>
      </c>
      <c r="AE36" s="172">
        <v>0</v>
      </c>
      <c r="AF36" s="172">
        <f t="shared" si="12"/>
        <v>0</v>
      </c>
      <c r="AG36" s="172">
        <v>0</v>
      </c>
      <c r="AH36" s="172">
        <v>0</v>
      </c>
      <c r="AI36" s="172">
        <f t="shared" si="13"/>
        <v>0</v>
      </c>
      <c r="AJ36" s="172">
        <f t="shared" si="14"/>
        <v>0</v>
      </c>
      <c r="AK36" s="172">
        <f t="shared" si="2"/>
        <v>0</v>
      </c>
      <c r="AL36" s="172">
        <f t="shared" si="2"/>
        <v>0</v>
      </c>
    </row>
    <row r="37" spans="1:38" ht="18" customHeight="1" x14ac:dyDescent="0.25">
      <c r="A37" s="170">
        <v>32</v>
      </c>
      <c r="B37" s="171" t="s">
        <v>43</v>
      </c>
      <c r="C37" s="172">
        <v>0</v>
      </c>
      <c r="D37" s="172">
        <v>0</v>
      </c>
      <c r="E37" s="172">
        <f t="shared" si="3"/>
        <v>0</v>
      </c>
      <c r="F37" s="172">
        <v>0</v>
      </c>
      <c r="G37" s="172">
        <v>0</v>
      </c>
      <c r="H37" s="172">
        <f t="shared" si="4"/>
        <v>0</v>
      </c>
      <c r="I37" s="172">
        <v>0</v>
      </c>
      <c r="J37" s="172">
        <v>0</v>
      </c>
      <c r="K37" s="172">
        <f t="shared" si="5"/>
        <v>0</v>
      </c>
      <c r="L37" s="172">
        <f t="shared" si="6"/>
        <v>0</v>
      </c>
      <c r="M37" s="172">
        <f t="shared" si="6"/>
        <v>0</v>
      </c>
      <c r="N37" s="172">
        <f t="shared" si="6"/>
        <v>0</v>
      </c>
      <c r="O37" s="172">
        <v>0</v>
      </c>
      <c r="P37" s="172">
        <v>0</v>
      </c>
      <c r="Q37" s="172">
        <f t="shared" si="7"/>
        <v>0</v>
      </c>
      <c r="R37" s="172">
        <v>0</v>
      </c>
      <c r="S37" s="172">
        <v>0</v>
      </c>
      <c r="T37" s="172">
        <f t="shared" si="8"/>
        <v>0</v>
      </c>
      <c r="U37" s="172">
        <v>0</v>
      </c>
      <c r="V37" s="172">
        <v>0</v>
      </c>
      <c r="W37" s="172">
        <f t="shared" si="9"/>
        <v>0</v>
      </c>
      <c r="X37" s="172">
        <f t="shared" si="10"/>
        <v>0</v>
      </c>
      <c r="Y37" s="172">
        <f t="shared" si="1"/>
        <v>0</v>
      </c>
      <c r="Z37" s="172">
        <f t="shared" si="1"/>
        <v>0</v>
      </c>
      <c r="AA37" s="172">
        <v>0</v>
      </c>
      <c r="AB37" s="172">
        <v>0</v>
      </c>
      <c r="AC37" s="172">
        <f t="shared" si="11"/>
        <v>0</v>
      </c>
      <c r="AD37" s="172">
        <v>0</v>
      </c>
      <c r="AE37" s="172">
        <v>0</v>
      </c>
      <c r="AF37" s="172">
        <f t="shared" si="12"/>
        <v>0</v>
      </c>
      <c r="AG37" s="172">
        <v>0</v>
      </c>
      <c r="AH37" s="172">
        <v>0</v>
      </c>
      <c r="AI37" s="172">
        <f t="shared" si="13"/>
        <v>0</v>
      </c>
      <c r="AJ37" s="172">
        <f t="shared" si="14"/>
        <v>0</v>
      </c>
      <c r="AK37" s="172">
        <f t="shared" si="2"/>
        <v>0</v>
      </c>
      <c r="AL37" s="172">
        <f t="shared" si="2"/>
        <v>0</v>
      </c>
    </row>
    <row r="38" spans="1:38" ht="18" customHeight="1" x14ac:dyDescent="0.25">
      <c r="A38" s="170">
        <v>33</v>
      </c>
      <c r="B38" s="171" t="s">
        <v>44</v>
      </c>
      <c r="C38" s="172">
        <v>23426</v>
      </c>
      <c r="D38" s="172">
        <v>9937</v>
      </c>
      <c r="E38" s="172">
        <f t="shared" si="3"/>
        <v>33363</v>
      </c>
      <c r="F38" s="172">
        <v>33097</v>
      </c>
      <c r="G38" s="172">
        <v>13202</v>
      </c>
      <c r="H38" s="172">
        <f t="shared" si="4"/>
        <v>46299</v>
      </c>
      <c r="I38" s="172">
        <v>1004</v>
      </c>
      <c r="J38" s="172">
        <v>2662</v>
      </c>
      <c r="K38" s="172">
        <f t="shared" si="5"/>
        <v>3666</v>
      </c>
      <c r="L38" s="172">
        <f t="shared" si="6"/>
        <v>57527</v>
      </c>
      <c r="M38" s="172">
        <f t="shared" si="6"/>
        <v>25801</v>
      </c>
      <c r="N38" s="172">
        <f t="shared" si="6"/>
        <v>83328</v>
      </c>
      <c r="O38" s="172">
        <v>5989</v>
      </c>
      <c r="P38" s="172">
        <v>1934</v>
      </c>
      <c r="Q38" s="172">
        <f t="shared" si="7"/>
        <v>7923</v>
      </c>
      <c r="R38" s="172">
        <v>6562</v>
      </c>
      <c r="S38" s="172">
        <v>2272</v>
      </c>
      <c r="T38" s="172">
        <f t="shared" si="8"/>
        <v>8834</v>
      </c>
      <c r="U38" s="172">
        <v>162</v>
      </c>
      <c r="V38" s="172">
        <v>321</v>
      </c>
      <c r="W38" s="172">
        <f t="shared" si="9"/>
        <v>483</v>
      </c>
      <c r="X38" s="172">
        <f t="shared" si="10"/>
        <v>12713</v>
      </c>
      <c r="Y38" s="172">
        <f t="shared" si="1"/>
        <v>4527</v>
      </c>
      <c r="Z38" s="172">
        <f t="shared" si="1"/>
        <v>17240</v>
      </c>
      <c r="AA38" s="172">
        <v>111</v>
      </c>
      <c r="AB38" s="172">
        <v>68</v>
      </c>
      <c r="AC38" s="172">
        <f t="shared" si="11"/>
        <v>179</v>
      </c>
      <c r="AD38" s="172">
        <v>205</v>
      </c>
      <c r="AE38" s="172">
        <v>126</v>
      </c>
      <c r="AF38" s="172">
        <f t="shared" si="12"/>
        <v>331</v>
      </c>
      <c r="AG38" s="172">
        <v>17</v>
      </c>
      <c r="AH38" s="172">
        <v>30</v>
      </c>
      <c r="AI38" s="172">
        <f t="shared" si="13"/>
        <v>47</v>
      </c>
      <c r="AJ38" s="172">
        <f t="shared" si="14"/>
        <v>333</v>
      </c>
      <c r="AK38" s="172">
        <f t="shared" si="2"/>
        <v>224</v>
      </c>
      <c r="AL38" s="172">
        <f t="shared" si="2"/>
        <v>557</v>
      </c>
    </row>
    <row r="39" spans="1:38" ht="18" customHeight="1" x14ac:dyDescent="0.25">
      <c r="A39" s="170">
        <v>34</v>
      </c>
      <c r="B39" s="171" t="s">
        <v>59</v>
      </c>
      <c r="C39" s="172">
        <v>11</v>
      </c>
      <c r="D39" s="172">
        <v>3</v>
      </c>
      <c r="E39" s="172">
        <f t="shared" si="3"/>
        <v>14</v>
      </c>
      <c r="F39" s="172">
        <v>56</v>
      </c>
      <c r="G39" s="172">
        <v>15</v>
      </c>
      <c r="H39" s="172">
        <f t="shared" si="4"/>
        <v>71</v>
      </c>
      <c r="I39" s="172">
        <v>0</v>
      </c>
      <c r="J39" s="172">
        <v>0</v>
      </c>
      <c r="K39" s="172">
        <f t="shared" si="5"/>
        <v>0</v>
      </c>
      <c r="L39" s="172">
        <f t="shared" si="6"/>
        <v>67</v>
      </c>
      <c r="M39" s="172">
        <f t="shared" si="6"/>
        <v>18</v>
      </c>
      <c r="N39" s="172">
        <f t="shared" si="6"/>
        <v>85</v>
      </c>
      <c r="O39" s="172">
        <v>0</v>
      </c>
      <c r="P39" s="172">
        <v>0</v>
      </c>
      <c r="Q39" s="172">
        <f t="shared" si="7"/>
        <v>0</v>
      </c>
      <c r="R39" s="172">
        <v>1</v>
      </c>
      <c r="S39" s="172">
        <v>0</v>
      </c>
      <c r="T39" s="172">
        <f t="shared" si="8"/>
        <v>1</v>
      </c>
      <c r="U39" s="172">
        <v>0</v>
      </c>
      <c r="V39" s="172">
        <v>0</v>
      </c>
      <c r="W39" s="172">
        <f t="shared" si="9"/>
        <v>0</v>
      </c>
      <c r="X39" s="172">
        <f t="shared" si="10"/>
        <v>1</v>
      </c>
      <c r="Y39" s="172">
        <f t="shared" si="1"/>
        <v>0</v>
      </c>
      <c r="Z39" s="172">
        <f t="shared" si="1"/>
        <v>1</v>
      </c>
      <c r="AA39" s="172">
        <v>11</v>
      </c>
      <c r="AB39" s="172">
        <v>2</v>
      </c>
      <c r="AC39" s="172">
        <f t="shared" si="11"/>
        <v>13</v>
      </c>
      <c r="AD39" s="172">
        <v>33</v>
      </c>
      <c r="AE39" s="172">
        <v>7</v>
      </c>
      <c r="AF39" s="172">
        <f t="shared" si="12"/>
        <v>40</v>
      </c>
      <c r="AG39" s="172">
        <v>0</v>
      </c>
      <c r="AH39" s="172">
        <v>0</v>
      </c>
      <c r="AI39" s="172">
        <f t="shared" si="13"/>
        <v>0</v>
      </c>
      <c r="AJ39" s="172">
        <f t="shared" si="14"/>
        <v>44</v>
      </c>
      <c r="AK39" s="172">
        <f t="shared" si="2"/>
        <v>9</v>
      </c>
      <c r="AL39" s="172">
        <f t="shared" si="2"/>
        <v>53</v>
      </c>
    </row>
    <row r="40" spans="1:38" ht="18" customHeight="1" x14ac:dyDescent="0.25">
      <c r="A40" s="170">
        <v>35</v>
      </c>
      <c r="B40" s="171" t="s">
        <v>46</v>
      </c>
      <c r="C40" s="172">
        <v>0</v>
      </c>
      <c r="D40" s="172">
        <v>1</v>
      </c>
      <c r="E40" s="172">
        <f t="shared" si="3"/>
        <v>1</v>
      </c>
      <c r="F40" s="172">
        <v>4</v>
      </c>
      <c r="G40" s="172">
        <v>4</v>
      </c>
      <c r="H40" s="172">
        <f t="shared" si="4"/>
        <v>8</v>
      </c>
      <c r="I40" s="172">
        <v>0</v>
      </c>
      <c r="J40" s="172">
        <v>100</v>
      </c>
      <c r="K40" s="172">
        <f t="shared" si="5"/>
        <v>100</v>
      </c>
      <c r="L40" s="172">
        <f t="shared" si="6"/>
        <v>4</v>
      </c>
      <c r="M40" s="172">
        <f t="shared" si="6"/>
        <v>105</v>
      </c>
      <c r="N40" s="172">
        <f t="shared" si="6"/>
        <v>109</v>
      </c>
      <c r="O40" s="172">
        <v>0</v>
      </c>
      <c r="P40" s="172">
        <v>1</v>
      </c>
      <c r="Q40" s="172">
        <f t="shared" si="7"/>
        <v>1</v>
      </c>
      <c r="R40" s="172">
        <v>0</v>
      </c>
      <c r="S40" s="172">
        <v>0</v>
      </c>
      <c r="T40" s="172">
        <f t="shared" si="8"/>
        <v>0</v>
      </c>
      <c r="U40" s="172">
        <v>0</v>
      </c>
      <c r="V40" s="172">
        <v>0</v>
      </c>
      <c r="W40" s="172">
        <f t="shared" si="9"/>
        <v>0</v>
      </c>
      <c r="X40" s="172">
        <f t="shared" si="10"/>
        <v>0</v>
      </c>
      <c r="Y40" s="172">
        <f t="shared" si="1"/>
        <v>1</v>
      </c>
      <c r="Z40" s="172">
        <f t="shared" si="1"/>
        <v>1</v>
      </c>
      <c r="AA40" s="172">
        <v>0</v>
      </c>
      <c r="AB40" s="172">
        <v>0</v>
      </c>
      <c r="AC40" s="172">
        <f t="shared" si="11"/>
        <v>0</v>
      </c>
      <c r="AD40" s="172">
        <v>0</v>
      </c>
      <c r="AE40" s="172">
        <v>0</v>
      </c>
      <c r="AF40" s="172">
        <f t="shared" si="12"/>
        <v>0</v>
      </c>
      <c r="AG40" s="172">
        <v>0</v>
      </c>
      <c r="AH40" s="172">
        <v>0</v>
      </c>
      <c r="AI40" s="172">
        <f t="shared" si="13"/>
        <v>0</v>
      </c>
      <c r="AJ40" s="172">
        <f t="shared" si="14"/>
        <v>0</v>
      </c>
      <c r="AK40" s="172">
        <f t="shared" si="2"/>
        <v>0</v>
      </c>
      <c r="AL40" s="172">
        <f t="shared" si="2"/>
        <v>0</v>
      </c>
    </row>
    <row r="41" spans="1:38" s="178" customFormat="1" ht="18" customHeight="1" x14ac:dyDescent="0.25">
      <c r="A41" s="245" t="s">
        <v>47</v>
      </c>
      <c r="B41" s="246"/>
      <c r="C41" s="177">
        <f t="shared" ref="C41:D41" si="15">SUM(C6:C40)</f>
        <v>153737</v>
      </c>
      <c r="D41" s="177">
        <f t="shared" si="15"/>
        <v>66999</v>
      </c>
      <c r="E41" s="177">
        <f>SUM(E6:E40)</f>
        <v>220736</v>
      </c>
      <c r="F41" s="177">
        <f t="shared" ref="F41:G41" si="16">SUM(F6:F40)</f>
        <v>162910</v>
      </c>
      <c r="G41" s="177">
        <f t="shared" si="16"/>
        <v>69931</v>
      </c>
      <c r="H41" s="177">
        <f>SUM(H6:H40)</f>
        <v>232841</v>
      </c>
      <c r="I41" s="177">
        <f t="shared" ref="I41:AL41" si="17">SUM(I6:I40)</f>
        <v>8277</v>
      </c>
      <c r="J41" s="177">
        <f t="shared" si="17"/>
        <v>13849</v>
      </c>
      <c r="K41" s="177">
        <f t="shared" si="17"/>
        <v>22126</v>
      </c>
      <c r="L41" s="177">
        <f t="shared" si="17"/>
        <v>324924</v>
      </c>
      <c r="M41" s="177">
        <f t="shared" si="17"/>
        <v>150779</v>
      </c>
      <c r="N41" s="177">
        <f t="shared" si="17"/>
        <v>475703</v>
      </c>
      <c r="O41" s="177">
        <f t="shared" si="17"/>
        <v>23314</v>
      </c>
      <c r="P41" s="177">
        <f t="shared" si="17"/>
        <v>6898</v>
      </c>
      <c r="Q41" s="177">
        <f t="shared" si="17"/>
        <v>30212</v>
      </c>
      <c r="R41" s="177">
        <f t="shared" si="17"/>
        <v>20648</v>
      </c>
      <c r="S41" s="177">
        <f t="shared" si="17"/>
        <v>6844</v>
      </c>
      <c r="T41" s="177">
        <f t="shared" si="17"/>
        <v>27492</v>
      </c>
      <c r="U41" s="177">
        <f t="shared" si="17"/>
        <v>1029</v>
      </c>
      <c r="V41" s="177">
        <f t="shared" si="17"/>
        <v>2326</v>
      </c>
      <c r="W41" s="177">
        <f t="shared" si="17"/>
        <v>3355</v>
      </c>
      <c r="X41" s="177">
        <f t="shared" si="17"/>
        <v>44991</v>
      </c>
      <c r="Y41" s="177">
        <f t="shared" si="17"/>
        <v>16068</v>
      </c>
      <c r="Z41" s="177">
        <f t="shared" si="17"/>
        <v>61059</v>
      </c>
      <c r="AA41" s="177">
        <f t="shared" si="17"/>
        <v>10652</v>
      </c>
      <c r="AB41" s="177">
        <f t="shared" si="17"/>
        <v>8806</v>
      </c>
      <c r="AC41" s="177">
        <f t="shared" si="17"/>
        <v>19458</v>
      </c>
      <c r="AD41" s="177">
        <f t="shared" si="17"/>
        <v>7631</v>
      </c>
      <c r="AE41" s="177">
        <f t="shared" si="17"/>
        <v>6516</v>
      </c>
      <c r="AF41" s="177">
        <f t="shared" si="17"/>
        <v>14147</v>
      </c>
      <c r="AG41" s="177">
        <f t="shared" si="17"/>
        <v>267</v>
      </c>
      <c r="AH41" s="177">
        <f t="shared" si="17"/>
        <v>1427</v>
      </c>
      <c r="AI41" s="177">
        <f t="shared" si="17"/>
        <v>1694</v>
      </c>
      <c r="AJ41" s="177">
        <f t="shared" si="17"/>
        <v>18550</v>
      </c>
      <c r="AK41" s="177">
        <f t="shared" si="17"/>
        <v>16749</v>
      </c>
      <c r="AL41" s="177">
        <f t="shared" si="17"/>
        <v>35299</v>
      </c>
    </row>
    <row r="42" spans="1:38" s="179" customFormat="1" ht="27" customHeight="1" x14ac:dyDescent="0.25">
      <c r="C42" s="179" t="s">
        <v>95</v>
      </c>
      <c r="I42" s="179" t="str">
        <f>C42</f>
        <v>Source: National Institute of Open School (NIOS)</v>
      </c>
      <c r="O42" s="179" t="str">
        <f>C42</f>
        <v>Source: National Institute of Open School (NIOS)</v>
      </c>
      <c r="U42" s="179" t="str">
        <f>O42</f>
        <v>Source: National Institute of Open School (NIOS)</v>
      </c>
      <c r="AA42" s="179" t="str">
        <f>O42</f>
        <v>Source: National Institute of Open School (NIOS)</v>
      </c>
      <c r="AG42" s="179" t="str">
        <f>AA42</f>
        <v>Source: National Institute of Open School (NIOS)</v>
      </c>
    </row>
  </sheetData>
  <mergeCells count="15">
    <mergeCell ref="AG3:AI3"/>
    <mergeCell ref="AJ3:AL3"/>
    <mergeCell ref="A41:B41"/>
    <mergeCell ref="O3:Q3"/>
    <mergeCell ref="R3:T3"/>
    <mergeCell ref="U3:W3"/>
    <mergeCell ref="X3:Z3"/>
    <mergeCell ref="AA3:AC3"/>
    <mergeCell ref="AD3:AF3"/>
    <mergeCell ref="A3:A4"/>
    <mergeCell ref="B3:B4"/>
    <mergeCell ref="C3:E3"/>
    <mergeCell ref="F3:H3"/>
    <mergeCell ref="I3:K3"/>
    <mergeCell ref="L3:N3"/>
  </mergeCells>
  <printOptions horizontalCentered="1"/>
  <pageMargins left="0.28000000000000003" right="0.24" top="0.66" bottom="0.53" header="0.35" footer="0.23"/>
  <pageSetup paperSize="9" firstPageNumber="37" orientation="portrait" useFirstPageNumber="1" r:id="rId1"/>
  <headerFooter alignWithMargins="0">
    <oddFooter>&amp;L&amp;"Arial,Regular"&amp;10STATISTICS OF SCHOOL EDUCATION 2010-11&amp;R&amp;P</oddFooter>
  </headerFooter>
  <colBreaks count="2" manualBreakCount="2">
    <brk id="14" max="42" man="1"/>
    <brk id="26" max="4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Zeros="0" view="pageBreakPreview" zoomScaleSheetLayoutView="10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C13" sqref="C13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25" style="5" bestFit="1" customWidth="1"/>
    <col min="4" max="4" width="28.42578125" style="5" bestFit="1" customWidth="1"/>
    <col min="5" max="8" width="13.28515625" style="5" customWidth="1"/>
    <col min="9" max="9" width="10.28515625" style="5" customWidth="1"/>
    <col min="10" max="10" width="9.28515625" style="5" customWidth="1"/>
    <col min="11" max="11" width="10.140625" style="5" customWidth="1"/>
    <col min="12" max="12" width="10.28515625" style="5" customWidth="1"/>
    <col min="13" max="13" width="9.140625" style="5" customWidth="1"/>
    <col min="14" max="14" width="10.28515625" style="5" customWidth="1"/>
    <col min="15" max="15" width="6.28515625" style="5" customWidth="1"/>
    <col min="16" max="16" width="8.85546875" style="5" customWidth="1"/>
    <col min="17" max="17" width="7.5703125" style="5" customWidth="1"/>
    <col min="18" max="16384" width="9.140625" style="5"/>
  </cols>
  <sheetData>
    <row r="1" spans="1:17" s="16" customFormat="1" ht="38.25" customHeight="1" x14ac:dyDescent="0.25">
      <c r="A1" s="239" t="s">
        <v>70</v>
      </c>
      <c r="B1" s="239" t="s">
        <v>196</v>
      </c>
      <c r="C1" s="248" t="s">
        <v>197</v>
      </c>
      <c r="D1" s="248" t="s">
        <v>198</v>
      </c>
      <c r="E1" s="248" t="s">
        <v>199</v>
      </c>
      <c r="F1" s="248" t="s">
        <v>200</v>
      </c>
      <c r="G1" s="248" t="s">
        <v>201</v>
      </c>
      <c r="H1" s="248" t="s">
        <v>202</v>
      </c>
      <c r="I1" s="248" t="s">
        <v>203</v>
      </c>
      <c r="J1" s="248" t="s">
        <v>204</v>
      </c>
      <c r="K1" s="248" t="s">
        <v>205</v>
      </c>
      <c r="L1" s="248" t="s">
        <v>206</v>
      </c>
      <c r="M1" s="248" t="s">
        <v>207</v>
      </c>
      <c r="N1" s="248" t="s">
        <v>208</v>
      </c>
      <c r="O1" s="248" t="s">
        <v>209</v>
      </c>
      <c r="P1" s="248" t="s">
        <v>210</v>
      </c>
      <c r="Q1" s="248" t="s">
        <v>211</v>
      </c>
    </row>
    <row r="2" spans="1:17" s="19" customFormat="1" ht="22.5" customHeight="1" x14ac:dyDescent="0.25">
      <c r="A2" s="239"/>
      <c r="B2" s="23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17" ht="21" customHeight="1" x14ac:dyDescent="0.25">
      <c r="A3" s="7">
        <v>1</v>
      </c>
      <c r="B3" s="2" t="s">
        <v>16</v>
      </c>
      <c r="C3" s="95">
        <v>37578</v>
      </c>
      <c r="D3" s="95">
        <v>14468</v>
      </c>
      <c r="E3" s="95">
        <f>C3+D3</f>
        <v>52046</v>
      </c>
      <c r="F3" s="95">
        <v>121835</v>
      </c>
      <c r="G3" s="95">
        <v>83344</v>
      </c>
      <c r="H3" s="95">
        <f>F3+G3</f>
        <v>205179</v>
      </c>
      <c r="I3" s="95">
        <v>50096</v>
      </c>
      <c r="J3" s="95">
        <v>42907</v>
      </c>
      <c r="K3" s="95">
        <f>I3+J3</f>
        <v>93003</v>
      </c>
      <c r="L3" s="95">
        <v>86085</v>
      </c>
      <c r="M3" s="95">
        <v>87984</v>
      </c>
      <c r="N3" s="95">
        <f>L3+M3</f>
        <v>174069</v>
      </c>
      <c r="O3" s="95"/>
      <c r="P3" s="95"/>
      <c r="Q3" s="95">
        <f>O3+P3</f>
        <v>0</v>
      </c>
    </row>
    <row r="4" spans="1:17" ht="21" customHeight="1" x14ac:dyDescent="0.25">
      <c r="A4" s="7">
        <v>2</v>
      </c>
      <c r="B4" s="2" t="s">
        <v>17</v>
      </c>
      <c r="C4" s="95">
        <v>2119</v>
      </c>
      <c r="D4" s="95">
        <v>679</v>
      </c>
      <c r="E4" s="95">
        <f t="shared" ref="E4:E37" si="0">C4+D4</f>
        <v>2798</v>
      </c>
      <c r="F4" s="95">
        <v>1874</v>
      </c>
      <c r="G4" s="95">
        <v>919</v>
      </c>
      <c r="H4" s="95">
        <f t="shared" ref="H4:H37" si="1">F4+G4</f>
        <v>2793</v>
      </c>
      <c r="I4" s="95">
        <v>3737</v>
      </c>
      <c r="J4" s="95">
        <v>2068</v>
      </c>
      <c r="K4" s="95">
        <f t="shared" ref="K4:K37" si="2">I4+J4</f>
        <v>5805</v>
      </c>
      <c r="L4" s="95">
        <v>3292</v>
      </c>
      <c r="M4" s="95">
        <v>1684</v>
      </c>
      <c r="N4" s="95">
        <f t="shared" ref="N4:N37" si="3">L4+M4</f>
        <v>4976</v>
      </c>
      <c r="O4" s="95">
        <v>929</v>
      </c>
      <c r="P4" s="95">
        <v>734</v>
      </c>
      <c r="Q4" s="95">
        <f t="shared" ref="Q4:Q37" si="4">O4+P4</f>
        <v>1663</v>
      </c>
    </row>
    <row r="5" spans="1:17" ht="21" customHeight="1" x14ac:dyDescent="0.25">
      <c r="A5" s="7">
        <v>3</v>
      </c>
      <c r="B5" s="2" t="s">
        <v>49</v>
      </c>
      <c r="C5" s="95">
        <v>12639</v>
      </c>
      <c r="D5" s="95">
        <v>5324</v>
      </c>
      <c r="E5" s="95">
        <f t="shared" si="0"/>
        <v>17963</v>
      </c>
      <c r="F5" s="95">
        <v>45750</v>
      </c>
      <c r="G5" s="95">
        <v>15801</v>
      </c>
      <c r="H5" s="95">
        <f t="shared" si="1"/>
        <v>61551</v>
      </c>
      <c r="I5" s="95">
        <v>62096</v>
      </c>
      <c r="J5" s="95">
        <v>19541</v>
      </c>
      <c r="K5" s="95">
        <f t="shared" si="2"/>
        <v>81637</v>
      </c>
      <c r="L5" s="95">
        <v>55114</v>
      </c>
      <c r="M5" s="95">
        <v>31562</v>
      </c>
      <c r="N5" s="95">
        <f t="shared" si="3"/>
        <v>86676</v>
      </c>
      <c r="O5" s="95"/>
      <c r="P5" s="95"/>
      <c r="Q5" s="95">
        <f t="shared" si="4"/>
        <v>0</v>
      </c>
    </row>
    <row r="6" spans="1:17" ht="21" customHeight="1" x14ac:dyDescent="0.25">
      <c r="A6" s="7">
        <v>4</v>
      </c>
      <c r="B6" s="3" t="s">
        <v>50</v>
      </c>
      <c r="C6" s="95">
        <v>27332</v>
      </c>
      <c r="D6" s="95">
        <v>11390</v>
      </c>
      <c r="E6" s="95">
        <f t="shared" si="0"/>
        <v>38722</v>
      </c>
      <c r="F6" s="95">
        <v>20395</v>
      </c>
      <c r="G6" s="95">
        <v>3791</v>
      </c>
      <c r="H6" s="95">
        <f t="shared" si="1"/>
        <v>24186</v>
      </c>
      <c r="I6" s="95">
        <v>90501</v>
      </c>
      <c r="J6" s="95">
        <v>56144</v>
      </c>
      <c r="K6" s="95">
        <f t="shared" si="2"/>
        <v>146645</v>
      </c>
      <c r="L6" s="95">
        <v>97513</v>
      </c>
      <c r="M6" s="95">
        <v>62394</v>
      </c>
      <c r="N6" s="95">
        <f t="shared" si="3"/>
        <v>159907</v>
      </c>
      <c r="O6" s="95">
        <v>2</v>
      </c>
      <c r="P6" s="95">
        <v>1</v>
      </c>
      <c r="Q6" s="95">
        <f t="shared" si="4"/>
        <v>3</v>
      </c>
    </row>
    <row r="7" spans="1:17" ht="21" customHeight="1" x14ac:dyDescent="0.25">
      <c r="A7" s="7">
        <v>5</v>
      </c>
      <c r="B7" s="3" t="s">
        <v>19</v>
      </c>
      <c r="C7" s="95">
        <v>18987</v>
      </c>
      <c r="D7" s="95">
        <v>10329</v>
      </c>
      <c r="E7" s="95">
        <f t="shared" si="0"/>
        <v>29316</v>
      </c>
      <c r="F7" s="95">
        <v>8327</v>
      </c>
      <c r="G7" s="95">
        <v>5190</v>
      </c>
      <c r="H7" s="95">
        <f t="shared" si="1"/>
        <v>13517</v>
      </c>
      <c r="I7" s="95">
        <v>35133</v>
      </c>
      <c r="J7" s="95">
        <v>20040</v>
      </c>
      <c r="K7" s="95">
        <f t="shared" si="2"/>
        <v>55173</v>
      </c>
      <c r="L7" s="95">
        <v>67874</v>
      </c>
      <c r="M7" s="95">
        <v>39972</v>
      </c>
      <c r="N7" s="95">
        <f t="shared" si="3"/>
        <v>107846</v>
      </c>
      <c r="O7" s="95">
        <v>850</v>
      </c>
      <c r="P7" s="95">
        <v>1709</v>
      </c>
      <c r="Q7" s="95">
        <f t="shared" si="4"/>
        <v>2559</v>
      </c>
    </row>
    <row r="8" spans="1:17" ht="21" customHeight="1" x14ac:dyDescent="0.25">
      <c r="A8" s="7">
        <v>6</v>
      </c>
      <c r="B8" s="2" t="s">
        <v>20</v>
      </c>
      <c r="C8" s="95">
        <v>610</v>
      </c>
      <c r="D8" s="95">
        <v>808</v>
      </c>
      <c r="E8" s="95">
        <f t="shared" si="0"/>
        <v>1418</v>
      </c>
      <c r="F8" s="95">
        <v>1197</v>
      </c>
      <c r="G8" s="95">
        <v>1858</v>
      </c>
      <c r="H8" s="95">
        <f t="shared" si="1"/>
        <v>3055</v>
      </c>
      <c r="I8" s="95">
        <v>696</v>
      </c>
      <c r="J8" s="95">
        <v>1732</v>
      </c>
      <c r="K8" s="95">
        <f t="shared" si="2"/>
        <v>2428</v>
      </c>
      <c r="L8" s="95">
        <v>373</v>
      </c>
      <c r="M8" s="95">
        <v>3577</v>
      </c>
      <c r="N8" s="95">
        <f t="shared" si="3"/>
        <v>3950</v>
      </c>
      <c r="O8" s="95"/>
      <c r="P8" s="95"/>
      <c r="Q8" s="95">
        <f t="shared" si="4"/>
        <v>0</v>
      </c>
    </row>
    <row r="9" spans="1:17" ht="21" customHeight="1" x14ac:dyDescent="0.25">
      <c r="A9" s="7">
        <v>7</v>
      </c>
      <c r="B9" s="2" t="s">
        <v>21</v>
      </c>
      <c r="C9" s="95">
        <v>23487</v>
      </c>
      <c r="D9" s="95">
        <v>11394</v>
      </c>
      <c r="E9" s="95">
        <f t="shared" si="0"/>
        <v>34881</v>
      </c>
      <c r="F9" s="95">
        <v>27615</v>
      </c>
      <c r="G9" s="95">
        <v>12433</v>
      </c>
      <c r="H9" s="95">
        <f t="shared" si="1"/>
        <v>40048</v>
      </c>
      <c r="I9" s="95">
        <v>119905</v>
      </c>
      <c r="J9" s="95">
        <v>124426</v>
      </c>
      <c r="K9" s="95">
        <f t="shared" si="2"/>
        <v>244331</v>
      </c>
      <c r="L9" s="95">
        <v>0</v>
      </c>
      <c r="M9" s="95">
        <v>0</v>
      </c>
      <c r="N9" s="95">
        <f t="shared" si="3"/>
        <v>0</v>
      </c>
      <c r="O9" s="95"/>
      <c r="P9" s="95"/>
      <c r="Q9" s="95">
        <f t="shared" si="4"/>
        <v>0</v>
      </c>
    </row>
    <row r="10" spans="1:17" ht="21" customHeight="1" x14ac:dyDescent="0.25">
      <c r="A10" s="7">
        <v>8</v>
      </c>
      <c r="B10" s="2" t="s">
        <v>22</v>
      </c>
      <c r="C10" s="222">
        <v>31847</v>
      </c>
      <c r="D10" s="222">
        <v>28126</v>
      </c>
      <c r="E10" s="222">
        <f t="shared" si="0"/>
        <v>59973</v>
      </c>
      <c r="F10" s="222">
        <v>22497</v>
      </c>
      <c r="G10" s="222">
        <v>17328</v>
      </c>
      <c r="H10" s="222">
        <f t="shared" si="1"/>
        <v>39825</v>
      </c>
      <c r="I10" s="95">
        <v>13285</v>
      </c>
      <c r="J10" s="95">
        <v>9550</v>
      </c>
      <c r="K10" s="95">
        <f t="shared" si="2"/>
        <v>22835</v>
      </c>
      <c r="L10" s="95">
        <v>14823</v>
      </c>
      <c r="M10" s="95">
        <v>13121</v>
      </c>
      <c r="N10" s="95">
        <f t="shared" si="3"/>
        <v>27944</v>
      </c>
      <c r="O10" s="95">
        <v>7</v>
      </c>
      <c r="P10" s="95">
        <v>49</v>
      </c>
      <c r="Q10" s="95">
        <f t="shared" si="4"/>
        <v>56</v>
      </c>
    </row>
    <row r="11" spans="1:17" ht="21" customHeight="1" x14ac:dyDescent="0.25">
      <c r="A11" s="10">
        <v>9</v>
      </c>
      <c r="B11" s="2" t="s">
        <v>51</v>
      </c>
      <c r="C11" s="95">
        <v>11265</v>
      </c>
      <c r="D11" s="95">
        <v>7735</v>
      </c>
      <c r="E11" s="95">
        <f t="shared" si="0"/>
        <v>19000</v>
      </c>
      <c r="F11" s="95">
        <v>4784</v>
      </c>
      <c r="G11" s="95">
        <v>5238</v>
      </c>
      <c r="H11" s="95">
        <f t="shared" si="1"/>
        <v>10022</v>
      </c>
      <c r="I11" s="95">
        <v>17381</v>
      </c>
      <c r="J11" s="95">
        <v>10630</v>
      </c>
      <c r="K11" s="95">
        <f t="shared" si="2"/>
        <v>28011</v>
      </c>
      <c r="L11" s="95">
        <v>16227</v>
      </c>
      <c r="M11" s="95">
        <v>13513</v>
      </c>
      <c r="N11" s="95">
        <f t="shared" si="3"/>
        <v>29740</v>
      </c>
      <c r="O11" s="95">
        <v>0</v>
      </c>
      <c r="P11" s="95">
        <v>22</v>
      </c>
      <c r="Q11" s="95">
        <f t="shared" si="4"/>
        <v>22</v>
      </c>
    </row>
    <row r="12" spans="1:17" ht="21" customHeight="1" x14ac:dyDescent="0.25">
      <c r="A12" s="7">
        <v>10</v>
      </c>
      <c r="B12" s="2" t="s">
        <v>52</v>
      </c>
      <c r="C12" s="95">
        <v>10757</v>
      </c>
      <c r="D12" s="95">
        <v>7732</v>
      </c>
      <c r="E12" s="95">
        <f t="shared" si="0"/>
        <v>18489</v>
      </c>
      <c r="F12" s="95">
        <v>14310</v>
      </c>
      <c r="G12" s="95">
        <v>11060</v>
      </c>
      <c r="H12" s="95">
        <f t="shared" si="1"/>
        <v>25370</v>
      </c>
      <c r="I12" s="95">
        <v>25007</v>
      </c>
      <c r="J12" s="95">
        <v>20144</v>
      </c>
      <c r="K12" s="95">
        <f t="shared" si="2"/>
        <v>45151</v>
      </c>
      <c r="L12" s="95">
        <v>35910</v>
      </c>
      <c r="M12" s="95">
        <v>23466</v>
      </c>
      <c r="N12" s="95">
        <f t="shared" si="3"/>
        <v>59376</v>
      </c>
      <c r="O12" s="95"/>
      <c r="P12" s="95"/>
      <c r="Q12" s="95">
        <f t="shared" si="4"/>
        <v>0</v>
      </c>
    </row>
    <row r="13" spans="1:17" s="34" customFormat="1" ht="21" customHeight="1" x14ac:dyDescent="0.25">
      <c r="A13" s="206">
        <v>11</v>
      </c>
      <c r="B13" s="2" t="s">
        <v>53</v>
      </c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</row>
    <row r="14" spans="1:17" ht="21" customHeight="1" x14ac:dyDescent="0.25">
      <c r="A14" s="7">
        <v>12</v>
      </c>
      <c r="B14" s="2" t="s">
        <v>25</v>
      </c>
      <c r="C14" s="95">
        <v>18206</v>
      </c>
      <c r="D14" s="95">
        <v>8416</v>
      </c>
      <c r="E14" s="95">
        <f t="shared" si="0"/>
        <v>26622</v>
      </c>
      <c r="F14" s="95">
        <v>66622</v>
      </c>
      <c r="G14" s="95">
        <v>57513</v>
      </c>
      <c r="H14" s="95">
        <f t="shared" si="1"/>
        <v>124135</v>
      </c>
      <c r="I14" s="95">
        <v>99224</v>
      </c>
      <c r="J14" s="95">
        <v>137359</v>
      </c>
      <c r="K14" s="95">
        <f t="shared" si="2"/>
        <v>236583</v>
      </c>
      <c r="L14" s="95">
        <v>30547</v>
      </c>
      <c r="M14" s="95">
        <v>30502</v>
      </c>
      <c r="N14" s="95">
        <f t="shared" si="3"/>
        <v>61049</v>
      </c>
      <c r="O14" s="95"/>
      <c r="P14" s="95"/>
      <c r="Q14" s="95">
        <f t="shared" si="4"/>
        <v>0</v>
      </c>
    </row>
    <row r="15" spans="1:17" ht="21" customHeight="1" x14ac:dyDescent="0.25">
      <c r="A15" s="7">
        <v>13</v>
      </c>
      <c r="B15" s="2" t="s">
        <v>54</v>
      </c>
      <c r="C15" s="95">
        <v>30587</v>
      </c>
      <c r="D15" s="95">
        <v>65662</v>
      </c>
      <c r="E15" s="95">
        <f t="shared" si="0"/>
        <v>96249</v>
      </c>
      <c r="F15" s="95">
        <v>11446</v>
      </c>
      <c r="G15" s="95">
        <v>36134</v>
      </c>
      <c r="H15" s="95">
        <f t="shared" si="1"/>
        <v>47580</v>
      </c>
      <c r="I15" s="95">
        <v>12930</v>
      </c>
      <c r="J15" s="95">
        <v>30348</v>
      </c>
      <c r="K15" s="95">
        <f t="shared" si="2"/>
        <v>43278</v>
      </c>
      <c r="L15" s="95">
        <v>9540</v>
      </c>
      <c r="M15" s="95">
        <v>29793</v>
      </c>
      <c r="N15" s="95">
        <f t="shared" si="3"/>
        <v>39333</v>
      </c>
      <c r="O15" s="95">
        <v>0</v>
      </c>
      <c r="P15" s="95">
        <v>0</v>
      </c>
      <c r="Q15" s="95">
        <f t="shared" si="4"/>
        <v>0</v>
      </c>
    </row>
    <row r="16" spans="1:17" ht="21" customHeight="1" x14ac:dyDescent="0.25">
      <c r="A16" s="7">
        <v>14</v>
      </c>
      <c r="B16" s="2" t="s">
        <v>27</v>
      </c>
      <c r="C16" s="95">
        <v>38270</v>
      </c>
      <c r="D16" s="95">
        <v>28587</v>
      </c>
      <c r="E16" s="95">
        <f t="shared" si="0"/>
        <v>66857</v>
      </c>
      <c r="F16" s="95">
        <v>31234</v>
      </c>
      <c r="G16" s="95">
        <v>22822</v>
      </c>
      <c r="H16" s="95">
        <f t="shared" si="1"/>
        <v>54056</v>
      </c>
      <c r="I16" s="95">
        <v>57204</v>
      </c>
      <c r="J16" s="95">
        <v>24998</v>
      </c>
      <c r="K16" s="95">
        <f t="shared" si="2"/>
        <v>82202</v>
      </c>
      <c r="L16" s="95">
        <v>132163</v>
      </c>
      <c r="M16" s="95">
        <v>59542</v>
      </c>
      <c r="N16" s="95">
        <f t="shared" si="3"/>
        <v>191705</v>
      </c>
      <c r="O16" s="95"/>
      <c r="P16" s="95"/>
      <c r="Q16" s="95">
        <f t="shared" si="4"/>
        <v>0</v>
      </c>
    </row>
    <row r="17" spans="1:17" ht="21" customHeight="1" x14ac:dyDescent="0.25">
      <c r="A17" s="7">
        <v>15</v>
      </c>
      <c r="B17" s="2" t="s">
        <v>28</v>
      </c>
      <c r="C17" s="95">
        <v>89536</v>
      </c>
      <c r="D17" s="95">
        <v>41820</v>
      </c>
      <c r="E17" s="95">
        <f t="shared" si="0"/>
        <v>131356</v>
      </c>
      <c r="F17" s="95">
        <v>114225</v>
      </c>
      <c r="G17" s="95">
        <v>52431</v>
      </c>
      <c r="H17" s="95">
        <f t="shared" si="1"/>
        <v>166656</v>
      </c>
      <c r="I17" s="95">
        <v>108160</v>
      </c>
      <c r="J17" s="95">
        <v>99295</v>
      </c>
      <c r="K17" s="95">
        <f t="shared" si="2"/>
        <v>207455</v>
      </c>
      <c r="L17" s="95">
        <v>78750</v>
      </c>
      <c r="M17" s="95">
        <v>66644</v>
      </c>
      <c r="N17" s="95">
        <f t="shared" si="3"/>
        <v>145394</v>
      </c>
      <c r="O17" s="95">
        <v>0</v>
      </c>
      <c r="P17" s="95">
        <v>56145</v>
      </c>
      <c r="Q17" s="95">
        <f t="shared" si="4"/>
        <v>56145</v>
      </c>
    </row>
    <row r="18" spans="1:17" ht="21" customHeight="1" x14ac:dyDescent="0.25">
      <c r="A18" s="7">
        <v>16</v>
      </c>
      <c r="B18" s="2" t="s">
        <v>29</v>
      </c>
      <c r="C18" s="95">
        <v>1705</v>
      </c>
      <c r="D18" s="95">
        <v>1493</v>
      </c>
      <c r="E18" s="95">
        <f t="shared" si="0"/>
        <v>3198</v>
      </c>
      <c r="F18" s="95">
        <v>5111</v>
      </c>
      <c r="G18" s="95">
        <v>3604</v>
      </c>
      <c r="H18" s="95">
        <f t="shared" si="1"/>
        <v>8715</v>
      </c>
      <c r="I18" s="95">
        <v>4731</v>
      </c>
      <c r="J18" s="95">
        <v>3503</v>
      </c>
      <c r="K18" s="95">
        <f t="shared" si="2"/>
        <v>8234</v>
      </c>
      <c r="L18" s="95">
        <v>4739</v>
      </c>
      <c r="M18" s="95">
        <v>3189</v>
      </c>
      <c r="N18" s="95">
        <f t="shared" si="3"/>
        <v>7928</v>
      </c>
      <c r="O18" s="95">
        <v>0</v>
      </c>
      <c r="P18" s="95">
        <v>4</v>
      </c>
      <c r="Q18" s="95">
        <f t="shared" si="4"/>
        <v>4</v>
      </c>
    </row>
    <row r="19" spans="1:17" ht="21" customHeight="1" x14ac:dyDescent="0.25">
      <c r="A19" s="7">
        <v>17</v>
      </c>
      <c r="B19" s="2" t="s">
        <v>30</v>
      </c>
      <c r="C19" s="95">
        <v>628</v>
      </c>
      <c r="D19" s="95">
        <v>713</v>
      </c>
      <c r="E19" s="95">
        <f t="shared" si="0"/>
        <v>1341</v>
      </c>
      <c r="F19" s="95">
        <v>2294</v>
      </c>
      <c r="G19" s="95">
        <v>2543</v>
      </c>
      <c r="H19" s="95">
        <f t="shared" si="1"/>
        <v>4837</v>
      </c>
      <c r="I19" s="95">
        <v>4316</v>
      </c>
      <c r="J19" s="95">
        <v>5091</v>
      </c>
      <c r="K19" s="95">
        <f t="shared" si="2"/>
        <v>9407</v>
      </c>
      <c r="L19" s="95">
        <v>4490</v>
      </c>
      <c r="M19" s="95">
        <v>9562</v>
      </c>
      <c r="N19" s="95">
        <f t="shared" si="3"/>
        <v>14052</v>
      </c>
      <c r="O19" s="95">
        <v>281</v>
      </c>
      <c r="P19" s="95">
        <v>430</v>
      </c>
      <c r="Q19" s="95">
        <f t="shared" si="4"/>
        <v>711</v>
      </c>
    </row>
    <row r="20" spans="1:17" ht="21" customHeight="1" x14ac:dyDescent="0.25">
      <c r="A20" s="7">
        <v>18</v>
      </c>
      <c r="B20" s="2" t="s">
        <v>31</v>
      </c>
      <c r="C20" s="95">
        <v>702</v>
      </c>
      <c r="D20" s="95">
        <v>522</v>
      </c>
      <c r="E20" s="95">
        <f t="shared" si="0"/>
        <v>1224</v>
      </c>
      <c r="F20" s="95">
        <v>2732</v>
      </c>
      <c r="G20" s="95">
        <v>1138</v>
      </c>
      <c r="H20" s="95">
        <f t="shared" si="1"/>
        <v>3870</v>
      </c>
      <c r="I20" s="95">
        <v>5217</v>
      </c>
      <c r="J20" s="95">
        <v>2607</v>
      </c>
      <c r="K20" s="95">
        <f t="shared" si="2"/>
        <v>7824</v>
      </c>
      <c r="L20" s="95">
        <v>3953</v>
      </c>
      <c r="M20" s="95">
        <v>4357</v>
      </c>
      <c r="N20" s="95">
        <f t="shared" si="3"/>
        <v>8310</v>
      </c>
      <c r="O20" s="95"/>
      <c r="P20" s="95"/>
      <c r="Q20" s="95">
        <f t="shared" si="4"/>
        <v>0</v>
      </c>
    </row>
    <row r="21" spans="1:17" ht="21" customHeight="1" x14ac:dyDescent="0.25">
      <c r="A21" s="7">
        <v>19</v>
      </c>
      <c r="B21" s="2" t="s">
        <v>55</v>
      </c>
      <c r="C21" s="95">
        <v>1193</v>
      </c>
      <c r="D21" s="95">
        <v>1201</v>
      </c>
      <c r="E21" s="95">
        <f t="shared" si="0"/>
        <v>2394</v>
      </c>
      <c r="F21" s="95">
        <v>4001</v>
      </c>
      <c r="G21" s="95">
        <v>2627</v>
      </c>
      <c r="H21" s="95">
        <f t="shared" si="1"/>
        <v>6628</v>
      </c>
      <c r="I21" s="95">
        <v>3703</v>
      </c>
      <c r="J21" s="95">
        <v>2101</v>
      </c>
      <c r="K21" s="95">
        <f t="shared" si="2"/>
        <v>5804</v>
      </c>
      <c r="L21" s="95">
        <v>4995</v>
      </c>
      <c r="M21" s="95">
        <v>2961</v>
      </c>
      <c r="N21" s="95">
        <f t="shared" si="3"/>
        <v>7956</v>
      </c>
      <c r="O21" s="95"/>
      <c r="P21" s="95"/>
      <c r="Q21" s="95">
        <f t="shared" si="4"/>
        <v>0</v>
      </c>
    </row>
    <row r="22" spans="1:17" ht="21" customHeight="1" x14ac:dyDescent="0.25">
      <c r="A22" s="7">
        <v>20</v>
      </c>
      <c r="B22" s="2" t="s">
        <v>56</v>
      </c>
      <c r="C22" s="95">
        <v>19037</v>
      </c>
      <c r="D22" s="95">
        <v>6011</v>
      </c>
      <c r="E22" s="95">
        <f t="shared" si="0"/>
        <v>25048</v>
      </c>
      <c r="F22" s="95">
        <v>49527</v>
      </c>
      <c r="G22" s="95">
        <v>15762</v>
      </c>
      <c r="H22" s="95">
        <f t="shared" si="1"/>
        <v>65289</v>
      </c>
      <c r="I22" s="95">
        <v>35684</v>
      </c>
      <c r="J22" s="95">
        <v>18310</v>
      </c>
      <c r="K22" s="95">
        <f t="shared" si="2"/>
        <v>53994</v>
      </c>
      <c r="L22" s="95">
        <v>78529</v>
      </c>
      <c r="M22" s="95">
        <v>58178</v>
      </c>
      <c r="N22" s="95">
        <f t="shared" si="3"/>
        <v>136707</v>
      </c>
      <c r="O22" s="95"/>
      <c r="P22" s="95"/>
      <c r="Q22" s="95">
        <f t="shared" si="4"/>
        <v>0</v>
      </c>
    </row>
    <row r="23" spans="1:17" ht="21" customHeight="1" x14ac:dyDescent="0.25">
      <c r="A23" s="7">
        <v>21</v>
      </c>
      <c r="B23" s="2" t="s">
        <v>57</v>
      </c>
      <c r="C23" s="95">
        <v>20811</v>
      </c>
      <c r="D23" s="95">
        <v>40101</v>
      </c>
      <c r="E23" s="95">
        <f t="shared" si="0"/>
        <v>60912</v>
      </c>
      <c r="F23" s="95">
        <v>12984</v>
      </c>
      <c r="G23" s="95">
        <v>24682</v>
      </c>
      <c r="H23" s="95">
        <f t="shared" si="1"/>
        <v>37666</v>
      </c>
      <c r="I23" s="95">
        <v>8716</v>
      </c>
      <c r="J23" s="95">
        <v>14120</v>
      </c>
      <c r="K23" s="95">
        <f t="shared" si="2"/>
        <v>22836</v>
      </c>
      <c r="L23" s="95">
        <v>17624</v>
      </c>
      <c r="M23" s="95">
        <v>31649</v>
      </c>
      <c r="N23" s="95">
        <f t="shared" si="3"/>
        <v>49273</v>
      </c>
      <c r="O23" s="95"/>
      <c r="P23" s="95"/>
      <c r="Q23" s="95">
        <f t="shared" si="4"/>
        <v>0</v>
      </c>
    </row>
    <row r="24" spans="1:17" ht="21" customHeight="1" x14ac:dyDescent="0.25">
      <c r="A24" s="7">
        <v>22</v>
      </c>
      <c r="B24" s="2" t="s">
        <v>33</v>
      </c>
      <c r="C24" s="95">
        <v>69778</v>
      </c>
      <c r="D24" s="95">
        <v>27970</v>
      </c>
      <c r="E24" s="95">
        <f t="shared" si="0"/>
        <v>97748</v>
      </c>
      <c r="F24" s="95">
        <v>72373</v>
      </c>
      <c r="G24" s="95">
        <v>25796</v>
      </c>
      <c r="H24" s="95">
        <f t="shared" si="1"/>
        <v>98169</v>
      </c>
      <c r="I24" s="95">
        <v>150969</v>
      </c>
      <c r="J24" s="95">
        <v>68885</v>
      </c>
      <c r="K24" s="95">
        <f t="shared" si="2"/>
        <v>219854</v>
      </c>
      <c r="L24" s="95">
        <v>72178</v>
      </c>
      <c r="M24" s="95">
        <v>32695</v>
      </c>
      <c r="N24" s="95">
        <f t="shared" si="3"/>
        <v>104873</v>
      </c>
      <c r="O24" s="95">
        <v>5</v>
      </c>
      <c r="P24" s="95">
        <v>6</v>
      </c>
      <c r="Q24" s="95">
        <f t="shared" si="4"/>
        <v>11</v>
      </c>
    </row>
    <row r="25" spans="1:17" ht="21" customHeight="1" x14ac:dyDescent="0.25">
      <c r="A25" s="7">
        <v>23</v>
      </c>
      <c r="B25" s="2" t="s">
        <v>34</v>
      </c>
      <c r="C25" s="95">
        <v>354</v>
      </c>
      <c r="D25" s="95">
        <v>209</v>
      </c>
      <c r="E25" s="95">
        <f t="shared" si="0"/>
        <v>563</v>
      </c>
      <c r="F25" s="95">
        <v>855</v>
      </c>
      <c r="G25" s="95">
        <v>657</v>
      </c>
      <c r="H25" s="95">
        <f t="shared" si="1"/>
        <v>1512</v>
      </c>
      <c r="I25" s="95">
        <v>1116</v>
      </c>
      <c r="J25" s="95">
        <v>1113</v>
      </c>
      <c r="K25" s="95">
        <f t="shared" si="2"/>
        <v>2229</v>
      </c>
      <c r="L25" s="222">
        <v>3246</v>
      </c>
      <c r="M25" s="222">
        <v>3059</v>
      </c>
      <c r="N25" s="222">
        <f t="shared" si="3"/>
        <v>6305</v>
      </c>
      <c r="O25" s="222"/>
      <c r="P25" s="222"/>
      <c r="Q25" s="95">
        <f t="shared" si="4"/>
        <v>0</v>
      </c>
    </row>
    <row r="26" spans="1:17" ht="21" customHeight="1" x14ac:dyDescent="0.25">
      <c r="A26" s="7">
        <v>24</v>
      </c>
      <c r="B26" s="2" t="s">
        <v>35</v>
      </c>
      <c r="C26" s="95">
        <v>42721</v>
      </c>
      <c r="D26" s="95">
        <v>52673</v>
      </c>
      <c r="E26" s="95">
        <f t="shared" si="0"/>
        <v>95394</v>
      </c>
      <c r="F26" s="95">
        <v>13470</v>
      </c>
      <c r="G26" s="95">
        <v>17522</v>
      </c>
      <c r="H26" s="95">
        <f t="shared" si="1"/>
        <v>30992</v>
      </c>
      <c r="I26" s="95">
        <v>20819</v>
      </c>
      <c r="J26" s="95">
        <v>44387</v>
      </c>
      <c r="K26" s="95">
        <f t="shared" si="2"/>
        <v>65206</v>
      </c>
      <c r="L26" s="95">
        <v>22279</v>
      </c>
      <c r="M26" s="95">
        <v>63123</v>
      </c>
      <c r="N26" s="95">
        <f t="shared" si="3"/>
        <v>85402</v>
      </c>
      <c r="O26" s="95">
        <v>1121</v>
      </c>
      <c r="P26" s="95">
        <v>14503</v>
      </c>
      <c r="Q26" s="95">
        <f t="shared" si="4"/>
        <v>15624</v>
      </c>
    </row>
    <row r="27" spans="1:17" ht="21" customHeight="1" x14ac:dyDescent="0.25">
      <c r="A27" s="7">
        <v>25</v>
      </c>
      <c r="B27" s="2" t="s">
        <v>36</v>
      </c>
      <c r="C27" s="95">
        <v>7225</v>
      </c>
      <c r="D27" s="95">
        <v>4397</v>
      </c>
      <c r="E27" s="95">
        <f t="shared" si="0"/>
        <v>11622</v>
      </c>
      <c r="F27" s="95">
        <v>7804</v>
      </c>
      <c r="G27" s="95">
        <v>2886</v>
      </c>
      <c r="H27" s="95">
        <f t="shared" si="1"/>
        <v>10690</v>
      </c>
      <c r="I27" s="95">
        <v>8450</v>
      </c>
      <c r="J27" s="95">
        <v>2633</v>
      </c>
      <c r="K27" s="95">
        <f t="shared" si="2"/>
        <v>11083</v>
      </c>
      <c r="L27" s="95">
        <v>6349</v>
      </c>
      <c r="M27" s="95">
        <v>2211</v>
      </c>
      <c r="N27" s="95">
        <f t="shared" si="3"/>
        <v>8560</v>
      </c>
      <c r="O27" s="95"/>
      <c r="P27" s="95"/>
      <c r="Q27" s="95">
        <f t="shared" si="4"/>
        <v>0</v>
      </c>
    </row>
    <row r="28" spans="1:17" ht="21" customHeight="1" x14ac:dyDescent="0.25">
      <c r="A28" s="7">
        <v>26</v>
      </c>
      <c r="B28" s="2" t="s">
        <v>37</v>
      </c>
      <c r="C28" s="95">
        <v>144906</v>
      </c>
      <c r="D28" s="95">
        <v>26949</v>
      </c>
      <c r="E28" s="95">
        <f t="shared" si="0"/>
        <v>171855</v>
      </c>
      <c r="F28" s="95">
        <v>44516</v>
      </c>
      <c r="G28" s="95">
        <v>11618</v>
      </c>
      <c r="H28" s="95">
        <f t="shared" si="1"/>
        <v>56134</v>
      </c>
      <c r="I28" s="95">
        <v>85593</v>
      </c>
      <c r="J28" s="95">
        <v>56996</v>
      </c>
      <c r="K28" s="95">
        <f t="shared" si="2"/>
        <v>142589</v>
      </c>
      <c r="L28" s="95">
        <v>206896</v>
      </c>
      <c r="M28" s="95">
        <v>137930</v>
      </c>
      <c r="N28" s="95">
        <f t="shared" si="3"/>
        <v>344826</v>
      </c>
      <c r="O28" s="95"/>
      <c r="P28" s="95"/>
      <c r="Q28" s="95">
        <f t="shared" si="4"/>
        <v>0</v>
      </c>
    </row>
    <row r="29" spans="1:17" ht="21" customHeight="1" x14ac:dyDescent="0.25">
      <c r="A29" s="7">
        <v>27</v>
      </c>
      <c r="B29" s="2" t="s">
        <v>38</v>
      </c>
      <c r="C29" s="95">
        <v>16996</v>
      </c>
      <c r="D29" s="95">
        <v>5523</v>
      </c>
      <c r="E29" s="95">
        <f t="shared" si="0"/>
        <v>22519</v>
      </c>
      <c r="F29" s="95">
        <v>13887</v>
      </c>
      <c r="G29" s="95">
        <v>5520</v>
      </c>
      <c r="H29" s="95">
        <f t="shared" si="1"/>
        <v>19407</v>
      </c>
      <c r="I29" s="95">
        <v>11970</v>
      </c>
      <c r="J29" s="95">
        <v>7900</v>
      </c>
      <c r="K29" s="95">
        <f t="shared" si="2"/>
        <v>19870</v>
      </c>
      <c r="L29" s="95">
        <v>21286</v>
      </c>
      <c r="M29" s="95">
        <v>24498</v>
      </c>
      <c r="N29" s="95">
        <f t="shared" si="3"/>
        <v>45784</v>
      </c>
      <c r="O29" s="95">
        <v>0</v>
      </c>
      <c r="P29" s="95">
        <v>0</v>
      </c>
      <c r="Q29" s="95">
        <f t="shared" si="4"/>
        <v>0</v>
      </c>
    </row>
    <row r="30" spans="1:17" ht="21" customHeight="1" x14ac:dyDescent="0.25">
      <c r="A30" s="7">
        <v>28</v>
      </c>
      <c r="B30" s="2" t="s">
        <v>58</v>
      </c>
      <c r="C30" s="95">
        <v>63279</v>
      </c>
      <c r="D30" s="95">
        <v>29778</v>
      </c>
      <c r="E30" s="95">
        <f t="shared" si="0"/>
        <v>93057</v>
      </c>
      <c r="F30" s="95">
        <v>49014</v>
      </c>
      <c r="G30" s="95">
        <v>19060</v>
      </c>
      <c r="H30" s="95">
        <f t="shared" si="1"/>
        <v>68074</v>
      </c>
      <c r="I30" s="95">
        <v>9071</v>
      </c>
      <c r="J30" s="95">
        <v>3888</v>
      </c>
      <c r="K30" s="95">
        <f t="shared" si="2"/>
        <v>12959</v>
      </c>
      <c r="L30" s="95">
        <v>109035</v>
      </c>
      <c r="M30" s="95">
        <v>44536</v>
      </c>
      <c r="N30" s="95">
        <f t="shared" si="3"/>
        <v>153571</v>
      </c>
      <c r="O30" s="95"/>
      <c r="P30" s="95"/>
      <c r="Q30" s="95">
        <f t="shared" si="4"/>
        <v>0</v>
      </c>
    </row>
    <row r="31" spans="1:17" ht="21" customHeight="1" x14ac:dyDescent="0.25">
      <c r="A31" s="7">
        <v>29</v>
      </c>
      <c r="B31" s="2" t="s">
        <v>40</v>
      </c>
      <c r="C31" s="95">
        <v>999</v>
      </c>
      <c r="D31" s="95">
        <v>1189</v>
      </c>
      <c r="E31" s="95">
        <f t="shared" si="0"/>
        <v>2188</v>
      </c>
      <c r="F31" s="95">
        <v>408</v>
      </c>
      <c r="G31" s="95">
        <v>584</v>
      </c>
      <c r="H31" s="95">
        <f t="shared" si="1"/>
        <v>992</v>
      </c>
      <c r="I31" s="95">
        <v>357</v>
      </c>
      <c r="J31" s="95">
        <v>549</v>
      </c>
      <c r="K31" s="95">
        <f t="shared" si="2"/>
        <v>906</v>
      </c>
      <c r="L31" s="95">
        <v>398</v>
      </c>
      <c r="M31" s="95">
        <v>675</v>
      </c>
      <c r="N31" s="95">
        <f t="shared" si="3"/>
        <v>1073</v>
      </c>
      <c r="O31" s="95">
        <v>10</v>
      </c>
      <c r="P31" s="95">
        <v>95</v>
      </c>
      <c r="Q31" s="95">
        <f t="shared" si="4"/>
        <v>105</v>
      </c>
    </row>
    <row r="32" spans="1:17" ht="21" customHeight="1" x14ac:dyDescent="0.25">
      <c r="A32" s="7">
        <v>30</v>
      </c>
      <c r="B32" s="2" t="s">
        <v>41</v>
      </c>
      <c r="C32" s="95">
        <v>532</v>
      </c>
      <c r="D32" s="95">
        <v>2464</v>
      </c>
      <c r="E32" s="95">
        <f t="shared" si="0"/>
        <v>2996</v>
      </c>
      <c r="F32" s="95">
        <v>302</v>
      </c>
      <c r="G32" s="95">
        <v>1383</v>
      </c>
      <c r="H32" s="95">
        <f t="shared" si="1"/>
        <v>1685</v>
      </c>
      <c r="I32" s="95">
        <v>55</v>
      </c>
      <c r="J32" s="95">
        <v>156</v>
      </c>
      <c r="K32" s="95">
        <f t="shared" si="2"/>
        <v>211</v>
      </c>
      <c r="L32" s="95">
        <v>26</v>
      </c>
      <c r="M32" s="95">
        <v>196</v>
      </c>
      <c r="N32" s="95">
        <f t="shared" si="3"/>
        <v>222</v>
      </c>
      <c r="O32" s="95"/>
      <c r="P32" s="95"/>
      <c r="Q32" s="95">
        <f t="shared" si="4"/>
        <v>0</v>
      </c>
    </row>
    <row r="33" spans="1:17" ht="21" customHeight="1" x14ac:dyDescent="0.25">
      <c r="A33" s="7">
        <v>31</v>
      </c>
      <c r="B33" s="2" t="s">
        <v>42</v>
      </c>
      <c r="C33" s="95">
        <v>67</v>
      </c>
      <c r="D33" s="95">
        <v>59</v>
      </c>
      <c r="E33" s="95">
        <f t="shared" si="0"/>
        <v>126</v>
      </c>
      <c r="F33" s="95">
        <v>165</v>
      </c>
      <c r="G33" s="95">
        <v>164</v>
      </c>
      <c r="H33" s="95">
        <f t="shared" si="1"/>
        <v>329</v>
      </c>
      <c r="I33" s="95">
        <v>243</v>
      </c>
      <c r="J33" s="95">
        <v>241</v>
      </c>
      <c r="K33" s="95">
        <f t="shared" si="2"/>
        <v>484</v>
      </c>
      <c r="L33" s="95">
        <v>459</v>
      </c>
      <c r="M33" s="95">
        <v>560</v>
      </c>
      <c r="N33" s="95">
        <f t="shared" si="3"/>
        <v>1019</v>
      </c>
      <c r="O33" s="95"/>
      <c r="P33" s="95"/>
      <c r="Q33" s="95">
        <f t="shared" si="4"/>
        <v>0</v>
      </c>
    </row>
    <row r="34" spans="1:17" ht="21" customHeight="1" x14ac:dyDescent="0.25">
      <c r="A34" s="7">
        <v>32</v>
      </c>
      <c r="B34" s="2" t="s">
        <v>43</v>
      </c>
      <c r="C34" s="95">
        <v>55</v>
      </c>
      <c r="D34" s="95">
        <v>65</v>
      </c>
      <c r="E34" s="95">
        <f t="shared" si="0"/>
        <v>120</v>
      </c>
      <c r="F34" s="95">
        <v>127</v>
      </c>
      <c r="G34" s="95">
        <v>90</v>
      </c>
      <c r="H34" s="95">
        <f t="shared" si="1"/>
        <v>217</v>
      </c>
      <c r="I34" s="95">
        <v>97</v>
      </c>
      <c r="J34" s="95">
        <v>191</v>
      </c>
      <c r="K34" s="95">
        <f t="shared" si="2"/>
        <v>288</v>
      </c>
      <c r="L34" s="95">
        <v>105</v>
      </c>
      <c r="M34" s="95">
        <v>407</v>
      </c>
      <c r="N34" s="95">
        <f t="shared" si="3"/>
        <v>512</v>
      </c>
      <c r="O34" s="95">
        <v>31</v>
      </c>
      <c r="P34" s="95">
        <v>142</v>
      </c>
      <c r="Q34" s="95">
        <f t="shared" si="4"/>
        <v>173</v>
      </c>
    </row>
    <row r="35" spans="1:17" ht="21" customHeight="1" x14ac:dyDescent="0.25">
      <c r="A35" s="7">
        <v>33</v>
      </c>
      <c r="B35" s="2" t="s">
        <v>44</v>
      </c>
      <c r="C35" s="95">
        <v>19556</v>
      </c>
      <c r="D35" s="95">
        <v>48699</v>
      </c>
      <c r="E35" s="95">
        <f t="shared" si="0"/>
        <v>68255</v>
      </c>
      <c r="F35" s="95">
        <v>3576</v>
      </c>
      <c r="G35" s="95">
        <v>7283</v>
      </c>
      <c r="H35" s="95">
        <f t="shared" si="1"/>
        <v>10859</v>
      </c>
      <c r="I35" s="95">
        <v>1269</v>
      </c>
      <c r="J35" s="95">
        <v>6213</v>
      </c>
      <c r="K35" s="95">
        <f t="shared" si="2"/>
        <v>7482</v>
      </c>
      <c r="L35" s="95">
        <v>8353</v>
      </c>
      <c r="M35" s="95">
        <v>20335</v>
      </c>
      <c r="N35" s="95">
        <f t="shared" si="3"/>
        <v>28688</v>
      </c>
      <c r="O35" s="95">
        <v>2</v>
      </c>
      <c r="P35" s="95">
        <v>186</v>
      </c>
      <c r="Q35" s="95">
        <f t="shared" si="4"/>
        <v>188</v>
      </c>
    </row>
    <row r="36" spans="1:17" ht="21" customHeight="1" x14ac:dyDescent="0.25">
      <c r="A36" s="7">
        <v>34</v>
      </c>
      <c r="B36" s="2" t="s">
        <v>59</v>
      </c>
      <c r="C36" s="95">
        <v>61</v>
      </c>
      <c r="D36" s="95">
        <v>9</v>
      </c>
      <c r="E36" s="95">
        <f t="shared" si="0"/>
        <v>70</v>
      </c>
      <c r="F36" s="95">
        <v>124</v>
      </c>
      <c r="G36" s="95">
        <v>81</v>
      </c>
      <c r="H36" s="95">
        <f t="shared" si="1"/>
        <v>205</v>
      </c>
      <c r="I36" s="95">
        <v>140</v>
      </c>
      <c r="J36" s="95">
        <v>104</v>
      </c>
      <c r="K36" s="95">
        <f t="shared" si="2"/>
        <v>244</v>
      </c>
      <c r="L36" s="95">
        <v>135</v>
      </c>
      <c r="M36" s="95">
        <v>119</v>
      </c>
      <c r="N36" s="95">
        <f t="shared" si="3"/>
        <v>254</v>
      </c>
      <c r="O36" s="95">
        <v>0</v>
      </c>
      <c r="P36" s="95">
        <v>50</v>
      </c>
      <c r="Q36" s="95">
        <f t="shared" si="4"/>
        <v>50</v>
      </c>
    </row>
    <row r="37" spans="1:17" ht="21" customHeight="1" x14ac:dyDescent="0.25">
      <c r="A37" s="7">
        <v>35</v>
      </c>
      <c r="B37" s="2" t="s">
        <v>46</v>
      </c>
      <c r="C37" s="95">
        <v>1758</v>
      </c>
      <c r="D37" s="95">
        <v>3022</v>
      </c>
      <c r="E37" s="95">
        <f t="shared" si="0"/>
        <v>4780</v>
      </c>
      <c r="F37" s="95">
        <v>1011</v>
      </c>
      <c r="G37" s="95">
        <v>2139</v>
      </c>
      <c r="H37" s="95">
        <f t="shared" si="1"/>
        <v>3150</v>
      </c>
      <c r="I37" s="95">
        <v>393</v>
      </c>
      <c r="J37" s="95">
        <v>909</v>
      </c>
      <c r="K37" s="95">
        <f t="shared" si="2"/>
        <v>1302</v>
      </c>
      <c r="L37" s="95">
        <v>531</v>
      </c>
      <c r="M37" s="95">
        <v>1111</v>
      </c>
      <c r="N37" s="95">
        <f t="shared" si="3"/>
        <v>1642</v>
      </c>
      <c r="O37" s="95">
        <v>36</v>
      </c>
      <c r="P37" s="95">
        <v>1431</v>
      </c>
      <c r="Q37" s="95">
        <f t="shared" si="4"/>
        <v>1467</v>
      </c>
    </row>
    <row r="38" spans="1:17" s="114" customFormat="1" ht="21" customHeight="1" x14ac:dyDescent="0.25">
      <c r="A38" s="234">
        <v>36</v>
      </c>
      <c r="B38" s="234" t="s">
        <v>47</v>
      </c>
      <c r="C38" s="113">
        <f>SUM(C3:C37)</f>
        <v>765583</v>
      </c>
      <c r="D38" s="113">
        <f t="shared" ref="D38:Q38" si="5">SUM(D3:D37)</f>
        <v>495517</v>
      </c>
      <c r="E38" s="113">
        <f t="shared" si="5"/>
        <v>1261100</v>
      </c>
      <c r="F38" s="113">
        <f t="shared" si="5"/>
        <v>776392</v>
      </c>
      <c r="G38" s="113">
        <f t="shared" si="5"/>
        <v>471001</v>
      </c>
      <c r="H38" s="113">
        <f t="shared" si="5"/>
        <v>1247393</v>
      </c>
      <c r="I38" s="113">
        <f t="shared" si="5"/>
        <v>1048264</v>
      </c>
      <c r="J38" s="113">
        <f t="shared" si="5"/>
        <v>839079</v>
      </c>
      <c r="K38" s="113">
        <f t="shared" si="5"/>
        <v>1887343</v>
      </c>
      <c r="L38" s="113">
        <f t="shared" si="5"/>
        <v>1193817</v>
      </c>
      <c r="M38" s="113">
        <f t="shared" si="5"/>
        <v>905105</v>
      </c>
      <c r="N38" s="113">
        <f t="shared" si="5"/>
        <v>2098922</v>
      </c>
      <c r="O38" s="113">
        <f t="shared" si="5"/>
        <v>3274</v>
      </c>
      <c r="P38" s="113">
        <f t="shared" si="5"/>
        <v>75507</v>
      </c>
      <c r="Q38" s="113">
        <f t="shared" si="5"/>
        <v>78781</v>
      </c>
    </row>
    <row r="41" spans="1:17" x14ac:dyDescent="0.25">
      <c r="N41" s="104"/>
    </row>
  </sheetData>
  <mergeCells count="17">
    <mergeCell ref="P1:P2"/>
    <mergeCell ref="Q1:Q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rintOptions horizontalCentered="1"/>
  <pageMargins left="0.18" right="0.17" top="0.35" bottom="0.41" header="0.22" footer="0.17"/>
  <pageSetup paperSize="9" scale="90" firstPageNumber="43" orientation="portrait" useFirstPageNumber="1" r:id="rId1"/>
  <headerFooter alignWithMargins="0">
    <oddFooter>&amp;LStatistics of School Education 2010-11&amp;R&amp;P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Zeros="0" view="pageBreakPreview" topLeftCell="A19" zoomScaleSheetLayoutView="100" workbookViewId="0">
      <selection activeCell="A37" sqref="A37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6.42578125" style="5" customWidth="1"/>
    <col min="4" max="7" width="14.42578125" style="5" customWidth="1"/>
    <col min="8" max="16384" width="9.140625" style="5"/>
  </cols>
  <sheetData>
    <row r="1" spans="1:7" s="16" customFormat="1" ht="68.25" customHeight="1" x14ac:dyDescent="0.25">
      <c r="A1" s="233" t="s">
        <v>70</v>
      </c>
      <c r="B1" s="233" t="s">
        <v>196</v>
      </c>
      <c r="C1" s="233" t="s">
        <v>73</v>
      </c>
      <c r="D1" s="233" t="s">
        <v>48</v>
      </c>
      <c r="E1" s="233" t="s">
        <v>74</v>
      </c>
      <c r="F1" s="233" t="s">
        <v>62</v>
      </c>
      <c r="G1" s="233" t="s">
        <v>75</v>
      </c>
    </row>
    <row r="2" spans="1:7" ht="19.5" customHeight="1" x14ac:dyDescent="0.25">
      <c r="A2" s="7">
        <v>1</v>
      </c>
      <c r="B2" s="2" t="s">
        <v>16</v>
      </c>
      <c r="C2" s="109">
        <v>90</v>
      </c>
      <c r="D2" s="110">
        <v>95.9</v>
      </c>
      <c r="E2" s="110">
        <v>87.75</v>
      </c>
      <c r="F2" s="208">
        <v>93.49</v>
      </c>
      <c r="G2" s="109"/>
    </row>
    <row r="3" spans="1:7" ht="19.5" customHeight="1" x14ac:dyDescent="0.25">
      <c r="A3" s="7">
        <v>2</v>
      </c>
      <c r="B3" s="2" t="s">
        <v>17</v>
      </c>
      <c r="C3" s="109">
        <v>60</v>
      </c>
      <c r="D3" s="110">
        <v>34</v>
      </c>
      <c r="E3" s="110">
        <v>16</v>
      </c>
      <c r="F3" s="208">
        <v>7</v>
      </c>
      <c r="G3" s="109"/>
    </row>
    <row r="4" spans="1:7" ht="19.5" customHeight="1" x14ac:dyDescent="0.25">
      <c r="A4" s="7">
        <v>3</v>
      </c>
      <c r="B4" s="2" t="s">
        <v>49</v>
      </c>
      <c r="C4" s="109">
        <v>29</v>
      </c>
      <c r="D4" s="110">
        <v>29</v>
      </c>
      <c r="E4" s="110">
        <v>41</v>
      </c>
      <c r="F4" s="208">
        <v>83</v>
      </c>
      <c r="G4" s="109"/>
    </row>
    <row r="5" spans="1:7" ht="19.5" customHeight="1" x14ac:dyDescent="0.25">
      <c r="A5" s="7">
        <v>4</v>
      </c>
      <c r="B5" s="3" t="s">
        <v>50</v>
      </c>
      <c r="C5" s="109">
        <v>95</v>
      </c>
      <c r="D5" s="110">
        <v>98</v>
      </c>
      <c r="E5" s="110">
        <v>90</v>
      </c>
      <c r="F5" s="208">
        <v>85</v>
      </c>
      <c r="G5" s="109">
        <v>100</v>
      </c>
    </row>
    <row r="6" spans="1:7" ht="19.5" customHeight="1" x14ac:dyDescent="0.25">
      <c r="A6" s="7">
        <v>5</v>
      </c>
      <c r="B6" s="3" t="s">
        <v>19</v>
      </c>
      <c r="C6" s="109">
        <v>78</v>
      </c>
      <c r="D6" s="110">
        <v>70</v>
      </c>
      <c r="E6" s="110">
        <v>73</v>
      </c>
      <c r="F6" s="208">
        <v>72</v>
      </c>
      <c r="G6" s="109">
        <v>46</v>
      </c>
    </row>
    <row r="7" spans="1:7" ht="19.5" customHeight="1" x14ac:dyDescent="0.25">
      <c r="A7" s="7">
        <v>6</v>
      </c>
      <c r="B7" s="2" t="s">
        <v>20</v>
      </c>
      <c r="C7" s="109">
        <v>92</v>
      </c>
      <c r="D7" s="110">
        <v>100</v>
      </c>
      <c r="E7" s="110">
        <v>100</v>
      </c>
      <c r="F7" s="208">
        <v>94</v>
      </c>
      <c r="G7" s="109"/>
    </row>
    <row r="8" spans="1:7" ht="19.5" customHeight="1" x14ac:dyDescent="0.25">
      <c r="A8" s="7">
        <v>7</v>
      </c>
      <c r="B8" s="2" t="s">
        <v>21</v>
      </c>
      <c r="C8" s="109">
        <v>100</v>
      </c>
      <c r="D8" s="110">
        <v>100</v>
      </c>
      <c r="E8" s="110">
        <v>100</v>
      </c>
      <c r="F8" s="208">
        <v>0</v>
      </c>
      <c r="G8" s="109"/>
    </row>
    <row r="9" spans="1:7" ht="19.5" customHeight="1" x14ac:dyDescent="0.25">
      <c r="A9" s="7">
        <v>8</v>
      </c>
      <c r="B9" s="2" t="s">
        <v>22</v>
      </c>
      <c r="C9" s="224">
        <v>100</v>
      </c>
      <c r="D9" s="225">
        <v>100</v>
      </c>
      <c r="E9" s="225">
        <v>100</v>
      </c>
      <c r="F9" s="226">
        <v>100</v>
      </c>
      <c r="G9" s="224">
        <v>100</v>
      </c>
    </row>
    <row r="10" spans="1:7" ht="19.5" customHeight="1" x14ac:dyDescent="0.25">
      <c r="A10" s="10">
        <v>9</v>
      </c>
      <c r="B10" s="2" t="s">
        <v>51</v>
      </c>
      <c r="C10" s="109">
        <v>100</v>
      </c>
      <c r="D10" s="110">
        <v>100</v>
      </c>
      <c r="E10" s="110">
        <v>100</v>
      </c>
      <c r="F10" s="208">
        <v>100</v>
      </c>
      <c r="G10" s="109"/>
    </row>
    <row r="11" spans="1:7" ht="19.5" customHeight="1" x14ac:dyDescent="0.25">
      <c r="A11" s="7">
        <v>10</v>
      </c>
      <c r="B11" s="2" t="s">
        <v>52</v>
      </c>
      <c r="C11" s="109">
        <v>59</v>
      </c>
      <c r="D11" s="110">
        <v>54</v>
      </c>
      <c r="E11" s="110">
        <v>48</v>
      </c>
      <c r="F11" s="208">
        <v>40</v>
      </c>
      <c r="G11" s="109"/>
    </row>
    <row r="12" spans="1:7" ht="19.5" customHeight="1" x14ac:dyDescent="0.25">
      <c r="A12" s="7">
        <v>11</v>
      </c>
      <c r="B12" s="2" t="s">
        <v>53</v>
      </c>
      <c r="C12" s="109"/>
      <c r="D12" s="110"/>
      <c r="E12" s="110"/>
      <c r="F12" s="208"/>
      <c r="G12" s="109"/>
    </row>
    <row r="13" spans="1:7" ht="19.5" customHeight="1" x14ac:dyDescent="0.25">
      <c r="A13" s="7">
        <v>12</v>
      </c>
      <c r="B13" s="2" t="s">
        <v>25</v>
      </c>
      <c r="C13" s="109">
        <v>100</v>
      </c>
      <c r="D13" s="110">
        <v>100</v>
      </c>
      <c r="E13" s="110">
        <v>100</v>
      </c>
      <c r="F13" s="208">
        <v>100</v>
      </c>
      <c r="G13" s="109"/>
    </row>
    <row r="14" spans="1:7" ht="19.5" customHeight="1" x14ac:dyDescent="0.25">
      <c r="A14" s="7">
        <v>13</v>
      </c>
      <c r="B14" s="2" t="s">
        <v>54</v>
      </c>
      <c r="C14" s="109">
        <v>100</v>
      </c>
      <c r="D14" s="110">
        <v>100</v>
      </c>
      <c r="E14" s="110">
        <v>100</v>
      </c>
      <c r="F14" s="208">
        <v>100</v>
      </c>
      <c r="G14" s="109"/>
    </row>
    <row r="15" spans="1:7" ht="19.5" customHeight="1" x14ac:dyDescent="0.25">
      <c r="A15" s="7">
        <v>14</v>
      </c>
      <c r="B15" s="2" t="s">
        <v>27</v>
      </c>
      <c r="C15" s="109">
        <v>79</v>
      </c>
      <c r="D15" s="110">
        <v>78</v>
      </c>
      <c r="E15" s="110">
        <v>80</v>
      </c>
      <c r="F15" s="208">
        <v>84</v>
      </c>
      <c r="G15" s="109"/>
    </row>
    <row r="16" spans="1:7" ht="19.5" customHeight="1" x14ac:dyDescent="0.25">
      <c r="A16" s="7">
        <v>15</v>
      </c>
      <c r="B16" s="2" t="s">
        <v>28</v>
      </c>
      <c r="C16" s="109">
        <v>99</v>
      </c>
      <c r="D16" s="110">
        <v>96</v>
      </c>
      <c r="E16" s="110">
        <v>96</v>
      </c>
      <c r="F16" s="208">
        <v>99</v>
      </c>
      <c r="G16" s="109">
        <v>99</v>
      </c>
    </row>
    <row r="17" spans="1:7" ht="19.5" customHeight="1" x14ac:dyDescent="0.25">
      <c r="A17" s="7">
        <v>16</v>
      </c>
      <c r="B17" s="2" t="s">
        <v>29</v>
      </c>
      <c r="C17" s="109">
        <v>47</v>
      </c>
      <c r="D17" s="110">
        <v>44</v>
      </c>
      <c r="E17" s="110">
        <v>36</v>
      </c>
      <c r="F17" s="208">
        <v>35</v>
      </c>
      <c r="G17" s="109"/>
    </row>
    <row r="18" spans="1:7" ht="19.5" customHeight="1" x14ac:dyDescent="0.25">
      <c r="A18" s="7">
        <v>17</v>
      </c>
      <c r="B18" s="2" t="s">
        <v>30</v>
      </c>
      <c r="C18" s="109">
        <v>36</v>
      </c>
      <c r="D18" s="110">
        <v>36</v>
      </c>
      <c r="E18" s="110">
        <v>36</v>
      </c>
      <c r="F18" s="208">
        <v>45</v>
      </c>
      <c r="G18" s="109"/>
    </row>
    <row r="19" spans="1:7" ht="19.5" customHeight="1" x14ac:dyDescent="0.25">
      <c r="A19" s="7">
        <v>18</v>
      </c>
      <c r="B19" s="2" t="s">
        <v>31</v>
      </c>
      <c r="C19" s="109">
        <v>34</v>
      </c>
      <c r="D19" s="110">
        <v>43</v>
      </c>
      <c r="E19" s="110">
        <v>51</v>
      </c>
      <c r="F19" s="208">
        <v>42</v>
      </c>
      <c r="G19" s="109"/>
    </row>
    <row r="20" spans="1:7" ht="19.5" customHeight="1" x14ac:dyDescent="0.25">
      <c r="A20" s="7">
        <v>19</v>
      </c>
      <c r="B20" s="2" t="s">
        <v>55</v>
      </c>
      <c r="C20" s="109">
        <v>32</v>
      </c>
      <c r="D20" s="110">
        <v>25</v>
      </c>
      <c r="E20" s="110">
        <v>19</v>
      </c>
      <c r="F20" s="208">
        <v>24</v>
      </c>
      <c r="G20" s="109"/>
    </row>
    <row r="21" spans="1:7" ht="19.5" customHeight="1" x14ac:dyDescent="0.25">
      <c r="A21" s="7">
        <v>20</v>
      </c>
      <c r="B21" s="2" t="s">
        <v>56</v>
      </c>
      <c r="C21" s="109">
        <v>100</v>
      </c>
      <c r="D21" s="110">
        <v>93</v>
      </c>
      <c r="E21" s="110">
        <v>91</v>
      </c>
      <c r="F21" s="208">
        <v>88</v>
      </c>
      <c r="G21" s="109"/>
    </row>
    <row r="22" spans="1:7" ht="19.5" customHeight="1" x14ac:dyDescent="0.25">
      <c r="A22" s="7">
        <v>21</v>
      </c>
      <c r="B22" s="2" t="s">
        <v>57</v>
      </c>
      <c r="C22" s="109">
        <v>100</v>
      </c>
      <c r="D22" s="110">
        <v>100</v>
      </c>
      <c r="E22" s="110">
        <v>100</v>
      </c>
      <c r="F22" s="208">
        <v>100</v>
      </c>
      <c r="G22" s="109"/>
    </row>
    <row r="23" spans="1:7" ht="19.5" customHeight="1" x14ac:dyDescent="0.25">
      <c r="A23" s="7">
        <v>22</v>
      </c>
      <c r="B23" s="2" t="s">
        <v>33</v>
      </c>
      <c r="C23" s="109">
        <v>72</v>
      </c>
      <c r="D23" s="110">
        <v>84</v>
      </c>
      <c r="E23" s="110">
        <v>81</v>
      </c>
      <c r="F23" s="208">
        <v>86</v>
      </c>
      <c r="G23" s="109">
        <v>100</v>
      </c>
    </row>
    <row r="24" spans="1:7" ht="19.5" customHeight="1" x14ac:dyDescent="0.25">
      <c r="A24" s="7">
        <v>23</v>
      </c>
      <c r="B24" s="2" t="s">
        <v>34</v>
      </c>
      <c r="C24" s="109">
        <v>58</v>
      </c>
      <c r="D24" s="110">
        <v>55</v>
      </c>
      <c r="E24" s="110">
        <v>42</v>
      </c>
      <c r="F24" s="208">
        <v>68</v>
      </c>
      <c r="G24" s="109"/>
    </row>
    <row r="25" spans="1:7" ht="19.5" customHeight="1" x14ac:dyDescent="0.25">
      <c r="A25" s="7">
        <v>24</v>
      </c>
      <c r="B25" s="2" t="s">
        <v>35</v>
      </c>
      <c r="C25" s="109">
        <v>100</v>
      </c>
      <c r="D25" s="110">
        <v>100</v>
      </c>
      <c r="E25" s="110">
        <v>75</v>
      </c>
      <c r="F25" s="208">
        <v>75</v>
      </c>
      <c r="G25" s="109">
        <v>0</v>
      </c>
    </row>
    <row r="26" spans="1:7" ht="19.5" customHeight="1" x14ac:dyDescent="0.25">
      <c r="A26" s="7">
        <v>25</v>
      </c>
      <c r="B26" s="2" t="s">
        <v>36</v>
      </c>
      <c r="C26" s="109">
        <v>75</v>
      </c>
      <c r="D26" s="110">
        <v>64</v>
      </c>
      <c r="E26" s="110">
        <v>74</v>
      </c>
      <c r="F26" s="208">
        <v>82</v>
      </c>
      <c r="G26" s="109"/>
    </row>
    <row r="27" spans="1:7" ht="19.5" customHeight="1" x14ac:dyDescent="0.25">
      <c r="A27" s="7">
        <v>26</v>
      </c>
      <c r="B27" s="2" t="s">
        <v>37</v>
      </c>
      <c r="C27" s="109">
        <v>97</v>
      </c>
      <c r="D27" s="110">
        <v>97</v>
      </c>
      <c r="E27" s="110">
        <v>95</v>
      </c>
      <c r="F27" s="208">
        <v>98</v>
      </c>
      <c r="G27" s="109"/>
    </row>
    <row r="28" spans="1:7" ht="19.5" customHeight="1" x14ac:dyDescent="0.25">
      <c r="A28" s="7">
        <v>27</v>
      </c>
      <c r="B28" s="2" t="s">
        <v>38</v>
      </c>
      <c r="C28" s="109">
        <v>53</v>
      </c>
      <c r="D28" s="110">
        <v>100</v>
      </c>
      <c r="E28" s="110">
        <v>100</v>
      </c>
      <c r="F28" s="208">
        <v>100</v>
      </c>
      <c r="G28" s="109">
        <v>0</v>
      </c>
    </row>
    <row r="29" spans="1:7" ht="19.5" customHeight="1" x14ac:dyDescent="0.25">
      <c r="A29" s="7">
        <v>28</v>
      </c>
      <c r="B29" s="2" t="s">
        <v>58</v>
      </c>
      <c r="C29" s="109">
        <v>91</v>
      </c>
      <c r="D29" s="110">
        <v>91</v>
      </c>
      <c r="E29" s="110">
        <v>90</v>
      </c>
      <c r="F29" s="208">
        <v>90</v>
      </c>
      <c r="G29" s="109"/>
    </row>
    <row r="30" spans="1:7" ht="19.5" customHeight="1" x14ac:dyDescent="0.25">
      <c r="A30" s="7">
        <v>29</v>
      </c>
      <c r="B30" s="2" t="s">
        <v>40</v>
      </c>
      <c r="C30" s="109">
        <v>100</v>
      </c>
      <c r="D30" s="110">
        <v>99</v>
      </c>
      <c r="E30" s="110">
        <v>99</v>
      </c>
      <c r="F30" s="208">
        <v>96</v>
      </c>
      <c r="G30" s="109">
        <v>84</v>
      </c>
    </row>
    <row r="31" spans="1:7" ht="19.5" customHeight="1" x14ac:dyDescent="0.25">
      <c r="A31" s="7">
        <v>30</v>
      </c>
      <c r="B31" s="2" t="s">
        <v>41</v>
      </c>
      <c r="C31" s="109">
        <v>98</v>
      </c>
      <c r="D31" s="110">
        <v>99</v>
      </c>
      <c r="E31" s="110">
        <v>96</v>
      </c>
      <c r="F31" s="208">
        <v>96</v>
      </c>
      <c r="G31" s="109"/>
    </row>
    <row r="32" spans="1:7" ht="19.5" customHeight="1" x14ac:dyDescent="0.25">
      <c r="A32" s="7">
        <v>31</v>
      </c>
      <c r="B32" s="2" t="s">
        <v>42</v>
      </c>
      <c r="C32" s="109">
        <v>95</v>
      </c>
      <c r="D32" s="110">
        <v>96</v>
      </c>
      <c r="E32" s="110">
        <v>97</v>
      </c>
      <c r="F32" s="208">
        <v>95</v>
      </c>
      <c r="G32" s="109"/>
    </row>
    <row r="33" spans="1:7" ht="19.5" customHeight="1" x14ac:dyDescent="0.25">
      <c r="A33" s="7">
        <v>32</v>
      </c>
      <c r="B33" s="2" t="s">
        <v>43</v>
      </c>
      <c r="C33" s="109">
        <v>97</v>
      </c>
      <c r="D33" s="110">
        <v>97</v>
      </c>
      <c r="E33" s="110">
        <v>100</v>
      </c>
      <c r="F33" s="208">
        <v>100</v>
      </c>
      <c r="G33" s="109">
        <v>93</v>
      </c>
    </row>
    <row r="34" spans="1:7" ht="19.5" customHeight="1" x14ac:dyDescent="0.25">
      <c r="A34" s="7">
        <v>33</v>
      </c>
      <c r="B34" s="2" t="s">
        <v>44</v>
      </c>
      <c r="C34" s="109">
        <v>100</v>
      </c>
      <c r="D34" s="110">
        <v>100</v>
      </c>
      <c r="E34" s="110">
        <v>100</v>
      </c>
      <c r="F34" s="208">
        <v>100</v>
      </c>
      <c r="G34" s="109">
        <v>100</v>
      </c>
    </row>
    <row r="35" spans="1:7" ht="19.5" customHeight="1" x14ac:dyDescent="0.25">
      <c r="A35" s="7">
        <v>34</v>
      </c>
      <c r="B35" s="2" t="s">
        <v>59</v>
      </c>
      <c r="C35" s="109">
        <v>100</v>
      </c>
      <c r="D35" s="110">
        <v>100</v>
      </c>
      <c r="E35" s="110">
        <v>100</v>
      </c>
      <c r="F35" s="208">
        <v>100</v>
      </c>
      <c r="G35" s="109">
        <v>100</v>
      </c>
    </row>
    <row r="36" spans="1:7" ht="19.5" customHeight="1" x14ac:dyDescent="0.25">
      <c r="A36" s="7">
        <v>35</v>
      </c>
      <c r="B36" s="2" t="s">
        <v>46</v>
      </c>
      <c r="C36" s="109">
        <v>98</v>
      </c>
      <c r="D36" s="110">
        <v>97</v>
      </c>
      <c r="E36" s="110">
        <v>98</v>
      </c>
      <c r="F36" s="208">
        <v>99</v>
      </c>
      <c r="G36" s="109">
        <v>83</v>
      </c>
    </row>
    <row r="37" spans="1:7" s="15" customFormat="1" ht="19.5" customHeight="1" x14ac:dyDescent="0.25">
      <c r="A37" s="235">
        <v>36</v>
      </c>
      <c r="B37" s="235" t="s">
        <v>47</v>
      </c>
      <c r="C37" s="111">
        <v>91</v>
      </c>
      <c r="D37" s="112">
        <v>89</v>
      </c>
      <c r="E37" s="112">
        <v>87</v>
      </c>
      <c r="F37" s="112">
        <v>88</v>
      </c>
      <c r="G37" s="111">
        <v>74</v>
      </c>
    </row>
    <row r="39" spans="1:7" x14ac:dyDescent="0.25">
      <c r="C39" s="63">
        <f>(Teacher!E3*TrainedTeacher!C2)/100</f>
        <v>46841.4</v>
      </c>
      <c r="D39" s="63">
        <f>(Teacher!H3*TrainedTeacher!D2)/100</f>
        <v>196766.66100000002</v>
      </c>
      <c r="E39" s="63">
        <f>(Teacher!K3*TrainedTeacher!E2)/100</f>
        <v>81610.132500000007</v>
      </c>
      <c r="F39" s="63">
        <f>(Teacher!N3*TrainedTeacher!F2)/100</f>
        <v>162737.10809999998</v>
      </c>
      <c r="G39" s="63">
        <f>(Teacher!Q3*TrainedTeacher!G2)/100</f>
        <v>0</v>
      </c>
    </row>
    <row r="40" spans="1:7" x14ac:dyDescent="0.25">
      <c r="C40" s="63">
        <f>(Teacher!E4*TrainedTeacher!C3)/100</f>
        <v>1678.8</v>
      </c>
      <c r="D40" s="63">
        <f>(Teacher!H4*TrainedTeacher!D3)/100</f>
        <v>949.62</v>
      </c>
      <c r="E40" s="63">
        <f>(Teacher!K4*TrainedTeacher!E3)/100</f>
        <v>928.8</v>
      </c>
      <c r="F40" s="63">
        <f>(Teacher!N4*TrainedTeacher!F3)/100</f>
        <v>348.32</v>
      </c>
      <c r="G40" s="63">
        <f>(Teacher!Q4*TrainedTeacher!G3)/100</f>
        <v>0</v>
      </c>
    </row>
    <row r="41" spans="1:7" x14ac:dyDescent="0.25">
      <c r="C41" s="63">
        <f>(Teacher!E5*TrainedTeacher!C4)/100</f>
        <v>5209.2700000000004</v>
      </c>
      <c r="D41" s="63">
        <f>(Teacher!H5*TrainedTeacher!D4)/100</f>
        <v>17849.79</v>
      </c>
      <c r="E41" s="63">
        <f>(Teacher!K5*TrainedTeacher!E4)/100</f>
        <v>33471.17</v>
      </c>
      <c r="F41" s="63">
        <f>(Teacher!N5*TrainedTeacher!F4)/100</f>
        <v>71941.08</v>
      </c>
      <c r="G41" s="63">
        <f>(Teacher!Q5*TrainedTeacher!G4)/100</f>
        <v>0</v>
      </c>
    </row>
    <row r="42" spans="1:7" x14ac:dyDescent="0.25">
      <c r="C42" s="63">
        <f>(Teacher!E6*TrainedTeacher!C5)/100</f>
        <v>36785.9</v>
      </c>
      <c r="D42" s="63">
        <f>(Teacher!H6*TrainedTeacher!D5)/100</f>
        <v>23702.28</v>
      </c>
      <c r="E42" s="63">
        <f>(Teacher!K6*TrainedTeacher!E5)/100</f>
        <v>131980.5</v>
      </c>
      <c r="F42" s="63">
        <f>(Teacher!N6*TrainedTeacher!F5)/100</f>
        <v>135920.95000000001</v>
      </c>
      <c r="G42" s="63">
        <f>(Teacher!Q6*TrainedTeacher!G5)/100</f>
        <v>3</v>
      </c>
    </row>
    <row r="43" spans="1:7" x14ac:dyDescent="0.25">
      <c r="C43" s="63">
        <f>(Teacher!E7*TrainedTeacher!C6)/100</f>
        <v>22866.48</v>
      </c>
      <c r="D43" s="63">
        <f>(Teacher!H7*TrainedTeacher!D6)/100</f>
        <v>9461.9</v>
      </c>
      <c r="E43" s="63">
        <f>(Teacher!K7*TrainedTeacher!E6)/100</f>
        <v>40276.29</v>
      </c>
      <c r="F43" s="63">
        <f>(Teacher!N7*TrainedTeacher!F6)/100</f>
        <v>77649.119999999995</v>
      </c>
      <c r="G43" s="63">
        <f>(Teacher!Q7*TrainedTeacher!G6)/100</f>
        <v>1177.1400000000001</v>
      </c>
    </row>
    <row r="44" spans="1:7" x14ac:dyDescent="0.25">
      <c r="C44" s="63">
        <f>(Teacher!E8*TrainedTeacher!C7)/100</f>
        <v>1304.56</v>
      </c>
      <c r="D44" s="63">
        <f>(Teacher!H8*TrainedTeacher!D7)/100</f>
        <v>3055</v>
      </c>
      <c r="E44" s="63">
        <f>(Teacher!K8*TrainedTeacher!E7)/100</f>
        <v>2428</v>
      </c>
      <c r="F44" s="63">
        <f>(Teacher!N8*TrainedTeacher!F7)/100</f>
        <v>3713</v>
      </c>
      <c r="G44" s="63">
        <f>(Teacher!Q8*TrainedTeacher!G7)/100</f>
        <v>0</v>
      </c>
    </row>
    <row r="45" spans="1:7" x14ac:dyDescent="0.25">
      <c r="C45" s="63">
        <f>(Teacher!E9*TrainedTeacher!C8)/100</f>
        <v>34881</v>
      </c>
      <c r="D45" s="63">
        <f>(Teacher!H9*TrainedTeacher!D8)/100</f>
        <v>40048</v>
      </c>
      <c r="E45" s="63">
        <f>(Teacher!K9*TrainedTeacher!E8)/100</f>
        <v>244331</v>
      </c>
      <c r="F45" s="63">
        <f>(Teacher!N9*TrainedTeacher!F8)/100</f>
        <v>0</v>
      </c>
      <c r="G45" s="63">
        <f>(Teacher!Q9*TrainedTeacher!G8)/100</f>
        <v>0</v>
      </c>
    </row>
    <row r="46" spans="1:7" x14ac:dyDescent="0.25">
      <c r="C46" s="63">
        <f>(Teacher!E10*TrainedTeacher!C9)/100</f>
        <v>59973</v>
      </c>
      <c r="D46" s="63">
        <f>(Teacher!H10*TrainedTeacher!D9)/100</f>
        <v>39825</v>
      </c>
      <c r="E46" s="63">
        <f>(Teacher!K10*TrainedTeacher!E9)/100</f>
        <v>22835</v>
      </c>
      <c r="F46" s="63">
        <f>(Teacher!N10*TrainedTeacher!F9)/100</f>
        <v>27944</v>
      </c>
      <c r="G46" s="63">
        <f>(Teacher!Q10*TrainedTeacher!G9)/100</f>
        <v>56</v>
      </c>
    </row>
    <row r="47" spans="1:7" x14ac:dyDescent="0.25">
      <c r="C47" s="63">
        <f>(Teacher!E11*TrainedTeacher!C10)/100</f>
        <v>19000</v>
      </c>
      <c r="D47" s="63">
        <f>(Teacher!H11*TrainedTeacher!D10)/100</f>
        <v>10022</v>
      </c>
      <c r="E47" s="63">
        <f>(Teacher!K11*TrainedTeacher!E10)/100</f>
        <v>28011</v>
      </c>
      <c r="F47" s="63">
        <f>(Teacher!N11*TrainedTeacher!F10)/100</f>
        <v>29740</v>
      </c>
      <c r="G47" s="63">
        <f>(Teacher!Q11*TrainedTeacher!G10)/100</f>
        <v>0</v>
      </c>
    </row>
    <row r="48" spans="1:7" x14ac:dyDescent="0.25">
      <c r="C48" s="63">
        <f>(Teacher!E12*TrainedTeacher!C11)/100</f>
        <v>10908.51</v>
      </c>
      <c r="D48" s="63">
        <f>(Teacher!H12*TrainedTeacher!D11)/100</f>
        <v>13699.8</v>
      </c>
      <c r="E48" s="63">
        <f>(Teacher!K12*TrainedTeacher!E11)/100</f>
        <v>21672.48</v>
      </c>
      <c r="F48" s="63">
        <f>(Teacher!N12*TrainedTeacher!F11)/100</f>
        <v>23750.400000000001</v>
      </c>
      <c r="G48" s="63">
        <f>(Teacher!Q12*TrainedTeacher!G11)/100</f>
        <v>0</v>
      </c>
    </row>
    <row r="49" spans="3:7" x14ac:dyDescent="0.25">
      <c r="C49" s="63">
        <f>(Teacher!E13*TrainedTeacher!C12)/100</f>
        <v>0</v>
      </c>
      <c r="D49" s="63">
        <f>(Teacher!H13*TrainedTeacher!D12)/100</f>
        <v>0</v>
      </c>
      <c r="E49" s="63">
        <f>(Teacher!K13*TrainedTeacher!E12)/100</f>
        <v>0</v>
      </c>
      <c r="F49" s="63">
        <f>(Teacher!N13*TrainedTeacher!F12)/100</f>
        <v>0</v>
      </c>
      <c r="G49" s="63">
        <f>(Teacher!Q13*TrainedTeacher!G12)/100</f>
        <v>0</v>
      </c>
    </row>
    <row r="50" spans="3:7" x14ac:dyDescent="0.25">
      <c r="C50" s="63">
        <f>(Teacher!E14*TrainedTeacher!C13)/100</f>
        <v>26622</v>
      </c>
      <c r="D50" s="63">
        <f>(Teacher!H14*TrainedTeacher!D13)/100</f>
        <v>124135</v>
      </c>
      <c r="E50" s="63">
        <f>(Teacher!K14*TrainedTeacher!E13)/100</f>
        <v>236583</v>
      </c>
      <c r="F50" s="63">
        <f>(Teacher!N14*TrainedTeacher!F13)/100</f>
        <v>61049</v>
      </c>
      <c r="G50" s="63">
        <f>(Teacher!Q14*TrainedTeacher!G13)/100</f>
        <v>0</v>
      </c>
    </row>
    <row r="51" spans="3:7" x14ac:dyDescent="0.25">
      <c r="C51" s="63">
        <f>(Teacher!E15*TrainedTeacher!C14)/100</f>
        <v>96249</v>
      </c>
      <c r="D51" s="63">
        <f>(Teacher!H15*TrainedTeacher!D14)/100</f>
        <v>47580</v>
      </c>
      <c r="E51" s="63">
        <f>(Teacher!K15*TrainedTeacher!E14)/100</f>
        <v>43278</v>
      </c>
      <c r="F51" s="63">
        <f>(Teacher!N15*TrainedTeacher!F14)/100</f>
        <v>39333</v>
      </c>
      <c r="G51" s="63">
        <f>(Teacher!Q15*TrainedTeacher!G14)/100</f>
        <v>0</v>
      </c>
    </row>
    <row r="52" spans="3:7" x14ac:dyDescent="0.25">
      <c r="C52" s="63">
        <f>(Teacher!E16*TrainedTeacher!C15)/100</f>
        <v>52817.03</v>
      </c>
      <c r="D52" s="63">
        <f>(Teacher!H16*TrainedTeacher!D15)/100</f>
        <v>42163.68</v>
      </c>
      <c r="E52" s="63">
        <f>(Teacher!K16*TrainedTeacher!E15)/100</f>
        <v>65761.600000000006</v>
      </c>
      <c r="F52" s="63">
        <f>(Teacher!N16*TrainedTeacher!F15)/100</f>
        <v>161032.20000000001</v>
      </c>
      <c r="G52" s="63">
        <f>(Teacher!Q16*TrainedTeacher!G15)/100</f>
        <v>0</v>
      </c>
    </row>
    <row r="53" spans="3:7" x14ac:dyDescent="0.25">
      <c r="C53" s="63">
        <f>(Teacher!E17*TrainedTeacher!C16)/100</f>
        <v>130042.44</v>
      </c>
      <c r="D53" s="63">
        <f>(Teacher!H17*TrainedTeacher!D16)/100</f>
        <v>159989.76000000001</v>
      </c>
      <c r="E53" s="63">
        <f>(Teacher!K17*TrainedTeacher!E16)/100</f>
        <v>199156.8</v>
      </c>
      <c r="F53" s="63">
        <f>(Teacher!N17*TrainedTeacher!F16)/100</f>
        <v>143940.06</v>
      </c>
      <c r="G53" s="63">
        <f>(Teacher!Q17*TrainedTeacher!G16)/100</f>
        <v>55583.55</v>
      </c>
    </row>
    <row r="54" spans="3:7" x14ac:dyDescent="0.25">
      <c r="C54" s="63">
        <f>(Teacher!E18*TrainedTeacher!C17)/100</f>
        <v>1503.06</v>
      </c>
      <c r="D54" s="63">
        <f>(Teacher!H18*TrainedTeacher!D17)/100</f>
        <v>3834.6</v>
      </c>
      <c r="E54" s="63">
        <f>(Teacher!K18*TrainedTeacher!E17)/100</f>
        <v>2964.24</v>
      </c>
      <c r="F54" s="63">
        <f>(Teacher!N18*TrainedTeacher!F17)/100</f>
        <v>2774.8</v>
      </c>
      <c r="G54" s="63">
        <f>(Teacher!Q18*TrainedTeacher!G17)/100</f>
        <v>0</v>
      </c>
    </row>
    <row r="55" spans="3:7" x14ac:dyDescent="0.25">
      <c r="C55" s="63">
        <f>(Teacher!E19*TrainedTeacher!C18)/100</f>
        <v>482.76</v>
      </c>
      <c r="D55" s="63">
        <f>(Teacher!H19*TrainedTeacher!D18)/100</f>
        <v>1741.32</v>
      </c>
      <c r="E55" s="63">
        <f>(Teacher!K19*TrainedTeacher!E18)/100</f>
        <v>3386.52</v>
      </c>
      <c r="F55" s="63">
        <f>(Teacher!N19*TrainedTeacher!F18)/100</f>
        <v>6323.4</v>
      </c>
      <c r="G55" s="63">
        <f>(Teacher!Q19*TrainedTeacher!G18)/100</f>
        <v>0</v>
      </c>
    </row>
    <row r="56" spans="3:7" x14ac:dyDescent="0.25">
      <c r="C56" s="63">
        <f>(Teacher!E20*TrainedTeacher!C19)/100</f>
        <v>416.16</v>
      </c>
      <c r="D56" s="63">
        <f>(Teacher!H20*TrainedTeacher!D19)/100</f>
        <v>1664.1</v>
      </c>
      <c r="E56" s="63">
        <f>(Teacher!K20*TrainedTeacher!E19)/100</f>
        <v>3990.24</v>
      </c>
      <c r="F56" s="63">
        <f>(Teacher!N20*TrainedTeacher!F19)/100</f>
        <v>3490.2</v>
      </c>
      <c r="G56" s="63">
        <f>(Teacher!Q20*TrainedTeacher!G19)/100</f>
        <v>0</v>
      </c>
    </row>
    <row r="57" spans="3:7" x14ac:dyDescent="0.25">
      <c r="C57" s="63">
        <f>(Teacher!E21*TrainedTeacher!C20)/100</f>
        <v>766.08</v>
      </c>
      <c r="D57" s="63">
        <f>(Teacher!H21*TrainedTeacher!D20)/100</f>
        <v>1657</v>
      </c>
      <c r="E57" s="63">
        <f>(Teacher!K21*TrainedTeacher!E20)/100</f>
        <v>1102.76</v>
      </c>
      <c r="F57" s="63">
        <f>(Teacher!N21*TrainedTeacher!F20)/100</f>
        <v>1909.44</v>
      </c>
      <c r="G57" s="63">
        <f>(Teacher!Q21*TrainedTeacher!G20)/100</f>
        <v>0</v>
      </c>
    </row>
    <row r="58" spans="3:7" x14ac:dyDescent="0.25">
      <c r="C58" s="63">
        <f>(Teacher!E22*TrainedTeacher!C21)/100</f>
        <v>25048</v>
      </c>
      <c r="D58" s="63">
        <f>(Teacher!H22*TrainedTeacher!D21)/100</f>
        <v>60718.77</v>
      </c>
      <c r="E58" s="63">
        <f>(Teacher!K22*TrainedTeacher!E21)/100</f>
        <v>49134.54</v>
      </c>
      <c r="F58" s="63">
        <f>(Teacher!N22*TrainedTeacher!F21)/100</f>
        <v>120302.16</v>
      </c>
      <c r="G58" s="63">
        <f>(Teacher!Q22*TrainedTeacher!G21)/100</f>
        <v>0</v>
      </c>
    </row>
    <row r="59" spans="3:7" x14ac:dyDescent="0.25">
      <c r="C59" s="63">
        <f>(Teacher!E23*TrainedTeacher!C22)/100</f>
        <v>60912</v>
      </c>
      <c r="D59" s="63">
        <f>(Teacher!H23*TrainedTeacher!D22)/100</f>
        <v>37666</v>
      </c>
      <c r="E59" s="63">
        <f>(Teacher!K23*TrainedTeacher!E22)/100</f>
        <v>22836</v>
      </c>
      <c r="F59" s="63">
        <f>(Teacher!N23*TrainedTeacher!F22)/100</f>
        <v>49273</v>
      </c>
      <c r="G59" s="63">
        <f>(Teacher!Q23*TrainedTeacher!G22)/100</f>
        <v>0</v>
      </c>
    </row>
    <row r="60" spans="3:7" x14ac:dyDescent="0.25">
      <c r="C60" s="63">
        <f>(Teacher!E24*TrainedTeacher!C23)/100</f>
        <v>70378.559999999998</v>
      </c>
      <c r="D60" s="63">
        <f>(Teacher!H24*TrainedTeacher!D23)/100</f>
        <v>82461.960000000006</v>
      </c>
      <c r="E60" s="63">
        <f>(Teacher!K24*TrainedTeacher!E23)/100</f>
        <v>178081.74</v>
      </c>
      <c r="F60" s="63">
        <f>(Teacher!N24*TrainedTeacher!F23)/100</f>
        <v>90190.78</v>
      </c>
      <c r="G60" s="63">
        <f>(Teacher!Q24*TrainedTeacher!G23)/100</f>
        <v>11</v>
      </c>
    </row>
    <row r="61" spans="3:7" x14ac:dyDescent="0.25">
      <c r="C61" s="63">
        <f>(Teacher!E25*TrainedTeacher!C24)/100</f>
        <v>326.54000000000002</v>
      </c>
      <c r="D61" s="63">
        <f>(Teacher!H25*TrainedTeacher!D24)/100</f>
        <v>831.6</v>
      </c>
      <c r="E61" s="63">
        <f>(Teacher!K25*TrainedTeacher!E24)/100</f>
        <v>936.18</v>
      </c>
      <c r="F61" s="63">
        <f>(Teacher!N25*TrainedTeacher!F24)/100</f>
        <v>4287.3999999999996</v>
      </c>
      <c r="G61" s="63">
        <f>(Teacher!Q25*TrainedTeacher!G24)/100</f>
        <v>0</v>
      </c>
    </row>
    <row r="62" spans="3:7" x14ac:dyDescent="0.25">
      <c r="C62" s="63">
        <f>(Teacher!E26*TrainedTeacher!C25)/100</f>
        <v>95394</v>
      </c>
      <c r="D62" s="63">
        <f>(Teacher!H26*TrainedTeacher!D25)/100</f>
        <v>30992</v>
      </c>
      <c r="E62" s="63">
        <f>(Teacher!K26*TrainedTeacher!E25)/100</f>
        <v>48904.5</v>
      </c>
      <c r="F62" s="63">
        <f>(Teacher!N26*TrainedTeacher!F25)/100</f>
        <v>64051.5</v>
      </c>
      <c r="G62" s="63">
        <f>(Teacher!Q26*TrainedTeacher!G25)/100</f>
        <v>0</v>
      </c>
    </row>
    <row r="63" spans="3:7" x14ac:dyDescent="0.25">
      <c r="C63" s="63">
        <f>(Teacher!E27*TrainedTeacher!C26)/100</f>
        <v>8716.5</v>
      </c>
      <c r="D63" s="63">
        <f>(Teacher!H27*TrainedTeacher!D26)/100</f>
        <v>6841.6</v>
      </c>
      <c r="E63" s="63">
        <f>(Teacher!K27*TrainedTeacher!E26)/100</f>
        <v>8201.42</v>
      </c>
      <c r="F63" s="63">
        <f>(Teacher!N27*TrainedTeacher!F26)/100</f>
        <v>7019.2</v>
      </c>
      <c r="G63" s="63">
        <f>(Teacher!Q27*TrainedTeacher!G26)/100</f>
        <v>0</v>
      </c>
    </row>
    <row r="64" spans="3:7" x14ac:dyDescent="0.25">
      <c r="C64" s="63">
        <f>(Teacher!E28*TrainedTeacher!C27)/100</f>
        <v>166699.35</v>
      </c>
      <c r="D64" s="63">
        <f>(Teacher!H28*TrainedTeacher!D27)/100</f>
        <v>54449.98</v>
      </c>
      <c r="E64" s="63">
        <f>(Teacher!K28*TrainedTeacher!E27)/100</f>
        <v>135459.54999999999</v>
      </c>
      <c r="F64" s="63">
        <f>(Teacher!N28*TrainedTeacher!F27)/100</f>
        <v>337929.48</v>
      </c>
      <c r="G64" s="63">
        <f>(Teacher!Q28*TrainedTeacher!G27)/100</f>
        <v>0</v>
      </c>
    </row>
    <row r="65" spans="2:7" x14ac:dyDescent="0.25">
      <c r="C65" s="63">
        <f>(Teacher!E29*TrainedTeacher!C28)/100</f>
        <v>11935.07</v>
      </c>
      <c r="D65" s="63">
        <f>(Teacher!H29*TrainedTeacher!D28)/100</f>
        <v>19407</v>
      </c>
      <c r="E65" s="63">
        <f>(Teacher!K29*TrainedTeacher!E28)/100</f>
        <v>19870</v>
      </c>
      <c r="F65" s="63">
        <f>(Teacher!N29*TrainedTeacher!F28)/100</f>
        <v>45784</v>
      </c>
      <c r="G65" s="63">
        <f>(Teacher!Q29*TrainedTeacher!G28)/100</f>
        <v>0</v>
      </c>
    </row>
    <row r="66" spans="2:7" x14ac:dyDescent="0.25">
      <c r="C66" s="63">
        <f>(Teacher!E30*TrainedTeacher!C29)/100</f>
        <v>84681.87</v>
      </c>
      <c r="D66" s="63">
        <f>(Teacher!H30*TrainedTeacher!D29)/100</f>
        <v>61947.34</v>
      </c>
      <c r="E66" s="63">
        <f>(Teacher!K30*TrainedTeacher!E29)/100</f>
        <v>11663.1</v>
      </c>
      <c r="F66" s="63">
        <f>(Teacher!N30*TrainedTeacher!F29)/100</f>
        <v>138213.9</v>
      </c>
      <c r="G66" s="63">
        <f>(Teacher!Q30*TrainedTeacher!G29)/100</f>
        <v>0</v>
      </c>
    </row>
    <row r="67" spans="2:7" x14ac:dyDescent="0.25">
      <c r="C67" s="63">
        <f>(Teacher!E31*TrainedTeacher!C30)/100</f>
        <v>2188</v>
      </c>
      <c r="D67" s="63">
        <f>(Teacher!H31*TrainedTeacher!D30)/100</f>
        <v>982.08</v>
      </c>
      <c r="E67" s="63">
        <f>(Teacher!K31*TrainedTeacher!E30)/100</f>
        <v>896.94</v>
      </c>
      <c r="F67" s="63">
        <f>(Teacher!N31*TrainedTeacher!F30)/100</f>
        <v>1030.08</v>
      </c>
      <c r="G67" s="63">
        <f>(Teacher!Q31*TrainedTeacher!G30)/100</f>
        <v>88.2</v>
      </c>
    </row>
    <row r="68" spans="2:7" x14ac:dyDescent="0.25">
      <c r="C68" s="63">
        <f>(Teacher!E32*TrainedTeacher!C31)/100</f>
        <v>2936.08</v>
      </c>
      <c r="D68" s="63">
        <f>(Teacher!H32*TrainedTeacher!D31)/100</f>
        <v>1668.15</v>
      </c>
      <c r="E68" s="63">
        <f>(Teacher!K32*TrainedTeacher!E31)/100</f>
        <v>202.56</v>
      </c>
      <c r="F68" s="63">
        <f>(Teacher!N32*TrainedTeacher!F31)/100</f>
        <v>213.12</v>
      </c>
      <c r="G68" s="63">
        <f>(Teacher!Q32*TrainedTeacher!G31)/100</f>
        <v>0</v>
      </c>
    </row>
    <row r="69" spans="2:7" x14ac:dyDescent="0.25">
      <c r="C69" s="63">
        <f>(Teacher!E33*TrainedTeacher!C32)/100</f>
        <v>119.7</v>
      </c>
      <c r="D69" s="63">
        <f>(Teacher!H33*TrainedTeacher!D32)/100</f>
        <v>315.83999999999997</v>
      </c>
      <c r="E69" s="63">
        <f>(Teacher!K33*TrainedTeacher!E32)/100</f>
        <v>469.48</v>
      </c>
      <c r="F69" s="63">
        <f>(Teacher!N33*TrainedTeacher!F32)/100</f>
        <v>968.05</v>
      </c>
      <c r="G69" s="63">
        <f>(Teacher!Q33*TrainedTeacher!G32)/100</f>
        <v>0</v>
      </c>
    </row>
    <row r="70" spans="2:7" x14ac:dyDescent="0.25">
      <c r="C70" s="63">
        <f>(Teacher!E34*TrainedTeacher!C33)/100</f>
        <v>116.4</v>
      </c>
      <c r="D70" s="63">
        <f>(Teacher!H34*TrainedTeacher!D33)/100</f>
        <v>210.49</v>
      </c>
      <c r="E70" s="63">
        <f>(Teacher!K34*TrainedTeacher!E33)/100</f>
        <v>288</v>
      </c>
      <c r="F70" s="63">
        <f>(Teacher!N34*TrainedTeacher!F33)/100</f>
        <v>512</v>
      </c>
      <c r="G70" s="63">
        <f>(Teacher!Q34*TrainedTeacher!G33)/100</f>
        <v>160.88999999999999</v>
      </c>
    </row>
    <row r="71" spans="2:7" x14ac:dyDescent="0.25">
      <c r="C71" s="63">
        <f>(Teacher!E35*TrainedTeacher!C34)/100</f>
        <v>68255</v>
      </c>
      <c r="D71" s="63">
        <f>(Teacher!H35*TrainedTeacher!D34)/100</f>
        <v>10859</v>
      </c>
      <c r="E71" s="63">
        <f>(Teacher!K35*TrainedTeacher!E34)/100</f>
        <v>7482</v>
      </c>
      <c r="F71" s="63">
        <f>(Teacher!N35*TrainedTeacher!F34)/100</f>
        <v>28688</v>
      </c>
      <c r="G71" s="63">
        <f>(Teacher!Q35*TrainedTeacher!G34)/100</f>
        <v>188</v>
      </c>
    </row>
    <row r="72" spans="2:7" x14ac:dyDescent="0.25">
      <c r="C72" s="63">
        <f>(Teacher!E36*TrainedTeacher!C35)/100</f>
        <v>70</v>
      </c>
      <c r="D72" s="63">
        <f>(Teacher!H36*TrainedTeacher!D35)/100</f>
        <v>205</v>
      </c>
      <c r="E72" s="63">
        <f>(Teacher!K36*TrainedTeacher!E35)/100</f>
        <v>244</v>
      </c>
      <c r="F72" s="63">
        <f>(Teacher!N36*TrainedTeacher!F35)/100</f>
        <v>254</v>
      </c>
      <c r="G72" s="63">
        <f>(Teacher!Q36*TrainedTeacher!G35)/100</f>
        <v>50</v>
      </c>
    </row>
    <row r="73" spans="2:7" x14ac:dyDescent="0.25">
      <c r="C73" s="63">
        <f>(Teacher!E37*TrainedTeacher!C36)/100</f>
        <v>4684.3999999999996</v>
      </c>
      <c r="D73" s="63">
        <f>(Teacher!H37*TrainedTeacher!D36)/100</f>
        <v>3055.5</v>
      </c>
      <c r="E73" s="63">
        <f>(Teacher!K37*TrainedTeacher!E36)/100</f>
        <v>1275.96</v>
      </c>
      <c r="F73" s="63">
        <f>(Teacher!N37*TrainedTeacher!F36)/100</f>
        <v>1625.58</v>
      </c>
      <c r="G73" s="63">
        <f>(Teacher!Q37*TrainedTeacher!G36)/100</f>
        <v>1217.6099999999999</v>
      </c>
    </row>
    <row r="74" spans="2:7" x14ac:dyDescent="0.25">
      <c r="B74" s="5" t="s">
        <v>194</v>
      </c>
      <c r="C74" s="64">
        <f>SUM(C39:C73)</f>
        <v>1150808.9199999997</v>
      </c>
      <c r="D74" s="64">
        <f t="shared" ref="D74:G74" si="0">SUM(D39:D73)</f>
        <v>1110757.821</v>
      </c>
      <c r="E74" s="64">
        <f t="shared" si="0"/>
        <v>1649713.5024999999</v>
      </c>
      <c r="F74" s="64">
        <f t="shared" si="0"/>
        <v>1843938.3281</v>
      </c>
      <c r="G74" s="64">
        <f t="shared" si="0"/>
        <v>58535.39</v>
      </c>
    </row>
    <row r="75" spans="2:7" x14ac:dyDescent="0.25">
      <c r="B75" s="5" t="s">
        <v>195</v>
      </c>
      <c r="C75" s="63">
        <f>(C74*100)/Teacher!E38</f>
        <v>91.254374752200434</v>
      </c>
      <c r="D75" s="63">
        <f>(TrainedTeacher!D74/Teacher!H38)*100</f>
        <v>89.046340728222788</v>
      </c>
      <c r="E75" s="63">
        <f>(E74/Teacher!K38)*100</f>
        <v>87.409310469798015</v>
      </c>
      <c r="F75" s="63">
        <f>(F74/Teacher!N38)*100</f>
        <v>87.851684250296103</v>
      </c>
      <c r="G75" s="63">
        <f>(G74/Teacher!Q38)*100</f>
        <v>74.301405161142924</v>
      </c>
    </row>
  </sheetData>
  <printOptions horizontalCentered="1"/>
  <pageMargins left="0.18" right="0.16" top="0.35" bottom="0.41" header="0.22" footer="0.17"/>
  <pageSetup paperSize="9" scale="94" firstPageNumber="45" orientation="portrait" useFirstPageNumber="1" r:id="rId1"/>
  <headerFooter alignWithMargins="0">
    <oddFooter>&amp;LStatistics of School Education 2010-11&amp;R&amp;P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BreakPreview" topLeftCell="A21" zoomScaleSheetLayoutView="100" workbookViewId="0">
      <selection activeCell="A37" sqref="A37"/>
    </sheetView>
  </sheetViews>
  <sheetFormatPr defaultRowHeight="15.75" x14ac:dyDescent="0.25"/>
  <cols>
    <col min="1" max="1" width="5.140625" style="5" customWidth="1"/>
    <col min="2" max="2" width="19.5703125" style="5" customWidth="1"/>
    <col min="3" max="7" width="16.42578125" style="5" customWidth="1"/>
    <col min="8" max="16384" width="9.140625" style="5"/>
  </cols>
  <sheetData>
    <row r="1" spans="1:7" s="16" customFormat="1" ht="68.25" customHeight="1" x14ac:dyDescent="0.25">
      <c r="A1" s="233" t="s">
        <v>70</v>
      </c>
      <c r="B1" s="233" t="s">
        <v>196</v>
      </c>
      <c r="C1" s="233" t="s">
        <v>73</v>
      </c>
      <c r="D1" s="233" t="s">
        <v>48</v>
      </c>
      <c r="E1" s="233" t="s">
        <v>74</v>
      </c>
      <c r="F1" s="233" t="s">
        <v>62</v>
      </c>
      <c r="G1" s="233" t="s">
        <v>75</v>
      </c>
    </row>
    <row r="2" spans="1:7" ht="21.75" customHeight="1" x14ac:dyDescent="0.25">
      <c r="A2" s="7">
        <v>1</v>
      </c>
      <c r="B2" s="2" t="s">
        <v>16</v>
      </c>
      <c r="C2" s="109">
        <f>IF(Teacher!C3=0,"",ROUND(Teacher!D3/Teacher!C3*100,0))</f>
        <v>39</v>
      </c>
      <c r="D2" s="109">
        <f>IF(Teacher!F3=0,"",ROUND(Teacher!G3/Teacher!F3*100,0))</f>
        <v>68</v>
      </c>
      <c r="E2" s="109">
        <f>IF(Teacher!I3=0,"",ROUND(Teacher!J3/Teacher!I3*100,0))</f>
        <v>86</v>
      </c>
      <c r="F2" s="209">
        <f>IF(Teacher!L3=0,"",ROUND(Teacher!M3/Teacher!L3*100,0))</f>
        <v>102</v>
      </c>
      <c r="G2" s="209" t="str">
        <f>IF(Teacher!O3=0,"",ROUND(Teacher!P3/Teacher!O3*100,0))</f>
        <v/>
      </c>
    </row>
    <row r="3" spans="1:7" ht="21.75" customHeight="1" x14ac:dyDescent="0.25">
      <c r="A3" s="7">
        <v>2</v>
      </c>
      <c r="B3" s="2" t="s">
        <v>17</v>
      </c>
      <c r="C3" s="109">
        <f>IF(Teacher!C4=0,"",ROUND(Teacher!D4/Teacher!C4*100,0))</f>
        <v>32</v>
      </c>
      <c r="D3" s="109">
        <f>IF(Teacher!F4=0,"",ROUND(Teacher!G4/Teacher!F4*100,0))</f>
        <v>49</v>
      </c>
      <c r="E3" s="109">
        <f>IF(Teacher!I4=0,"",ROUND(Teacher!J4/Teacher!I4*100,0))</f>
        <v>55</v>
      </c>
      <c r="F3" s="209">
        <f>IF(Teacher!L4=0,"",ROUND(Teacher!M4/Teacher!L4*100,0))</f>
        <v>51</v>
      </c>
      <c r="G3" s="209">
        <f>IF(Teacher!O4=0,"",ROUND(Teacher!P4/Teacher!O4*100,0))</f>
        <v>79</v>
      </c>
    </row>
    <row r="4" spans="1:7" ht="21.75" customHeight="1" x14ac:dyDescent="0.25">
      <c r="A4" s="7">
        <v>3</v>
      </c>
      <c r="B4" s="2" t="s">
        <v>49</v>
      </c>
      <c r="C4" s="109">
        <f>IF(Teacher!C5=0,"",ROUND(Teacher!D5/Teacher!C5*100,0))</f>
        <v>42</v>
      </c>
      <c r="D4" s="109">
        <f>IF(Teacher!F5=0,"",ROUND(Teacher!G5/Teacher!F5*100,0))</f>
        <v>35</v>
      </c>
      <c r="E4" s="109">
        <f>IF(Teacher!I5=0,"",ROUND(Teacher!J5/Teacher!I5*100,0))</f>
        <v>31</v>
      </c>
      <c r="F4" s="209">
        <f>IF(Teacher!L5=0,"",ROUND(Teacher!M5/Teacher!L5*100,0))</f>
        <v>57</v>
      </c>
      <c r="G4" s="209" t="str">
        <f>IF(Teacher!O5=0,"",ROUND(Teacher!P5/Teacher!O5*100,0))</f>
        <v/>
      </c>
    </row>
    <row r="5" spans="1:7" ht="21.75" customHeight="1" x14ac:dyDescent="0.25">
      <c r="A5" s="7">
        <v>4</v>
      </c>
      <c r="B5" s="3" t="s">
        <v>50</v>
      </c>
      <c r="C5" s="109">
        <f>IF(Teacher!C6=0,"",ROUND(Teacher!D6/Teacher!C6*100,0))</f>
        <v>42</v>
      </c>
      <c r="D5" s="109">
        <f>IF(Teacher!F6=0,"",ROUND(Teacher!G6/Teacher!F6*100,0))</f>
        <v>19</v>
      </c>
      <c r="E5" s="109">
        <f>IF(Teacher!I6=0,"",ROUND(Teacher!J6/Teacher!I6*100,0))</f>
        <v>62</v>
      </c>
      <c r="F5" s="209">
        <f>IF(Teacher!L6=0,"",ROUND(Teacher!M6/Teacher!L6*100,0))</f>
        <v>64</v>
      </c>
      <c r="G5" s="209">
        <f>IF(Teacher!O6=0,"",ROUND(Teacher!P6/Teacher!O6*100,0))</f>
        <v>50</v>
      </c>
    </row>
    <row r="6" spans="1:7" ht="21.75" customHeight="1" x14ac:dyDescent="0.25">
      <c r="A6" s="7">
        <v>5</v>
      </c>
      <c r="B6" s="3" t="s">
        <v>19</v>
      </c>
      <c r="C6" s="109">
        <f>IF(Teacher!C7=0,"",ROUND(Teacher!D7/Teacher!C7*100,0))</f>
        <v>54</v>
      </c>
      <c r="D6" s="109">
        <f>IF(Teacher!F7=0,"",ROUND(Teacher!G7/Teacher!F7*100,0))</f>
        <v>62</v>
      </c>
      <c r="E6" s="109">
        <f>IF(Teacher!I7=0,"",ROUND(Teacher!J7/Teacher!I7*100,0))</f>
        <v>57</v>
      </c>
      <c r="F6" s="209">
        <f>IF(Teacher!L7=0,"",ROUND(Teacher!M7/Teacher!L7*100,0))</f>
        <v>59</v>
      </c>
      <c r="G6" s="209">
        <f>IF(Teacher!O7=0,"",ROUND(Teacher!P7/Teacher!O7*100,0))</f>
        <v>201</v>
      </c>
    </row>
    <row r="7" spans="1:7" ht="21.75" customHeight="1" x14ac:dyDescent="0.25">
      <c r="A7" s="7">
        <v>6</v>
      </c>
      <c r="B7" s="2" t="s">
        <v>20</v>
      </c>
      <c r="C7" s="109">
        <f>IF(Teacher!C8=0,"",ROUND(Teacher!D8/Teacher!C8*100,0))</f>
        <v>132</v>
      </c>
      <c r="D7" s="109">
        <f>IF(Teacher!F8=0,"",ROUND(Teacher!G8/Teacher!F8*100,0))</f>
        <v>155</v>
      </c>
      <c r="E7" s="109">
        <f>IF(Teacher!I8=0,"",ROUND(Teacher!J8/Teacher!I8*100,0))</f>
        <v>249</v>
      </c>
      <c r="F7" s="209">
        <f>IF(Teacher!L8=0,"",ROUND(Teacher!M8/Teacher!L8*100,0))</f>
        <v>959</v>
      </c>
      <c r="G7" s="209" t="str">
        <f>IF(Teacher!O8=0,"",ROUND(Teacher!P8/Teacher!O8*100,0))</f>
        <v/>
      </c>
    </row>
    <row r="8" spans="1:7" ht="21.75" customHeight="1" x14ac:dyDescent="0.25">
      <c r="A8" s="7">
        <v>7</v>
      </c>
      <c r="B8" s="2" t="s">
        <v>21</v>
      </c>
      <c r="C8" s="109">
        <f>IF(Teacher!C9=0,"",ROUND(Teacher!D9/Teacher!C9*100,0))</f>
        <v>49</v>
      </c>
      <c r="D8" s="109">
        <f>IF(Teacher!F9=0,"",ROUND(Teacher!G9/Teacher!F9*100,0))</f>
        <v>45</v>
      </c>
      <c r="E8" s="109">
        <f>IF(Teacher!I9=0,"",ROUND(Teacher!J9/Teacher!I9*100,0))</f>
        <v>104</v>
      </c>
      <c r="F8" s="209" t="str">
        <f>IF(Teacher!L9=0,"",ROUND(Teacher!M9/Teacher!L9*100,0))</f>
        <v/>
      </c>
      <c r="G8" s="209" t="str">
        <f>IF(Teacher!O9=0,"",ROUND(Teacher!P9/Teacher!O9*100,0))</f>
        <v/>
      </c>
    </row>
    <row r="9" spans="1:7" ht="21.75" customHeight="1" x14ac:dyDescent="0.25">
      <c r="A9" s="7">
        <v>8</v>
      </c>
      <c r="B9" s="2" t="s">
        <v>22</v>
      </c>
      <c r="C9" s="109">
        <f>IF(Teacher!C10=0,"",ROUND(Teacher!D10/Teacher!C10*100,0))</f>
        <v>88</v>
      </c>
      <c r="D9" s="109">
        <f>IF(Teacher!F10=0,"",ROUND(Teacher!G10/Teacher!F10*100,0))</f>
        <v>77</v>
      </c>
      <c r="E9" s="109">
        <f>IF(Teacher!I10=0,"",ROUND(Teacher!J10/Teacher!I10*100,0))</f>
        <v>72</v>
      </c>
      <c r="F9" s="209">
        <f>IF(Teacher!L10=0,"",ROUND(Teacher!M10/Teacher!L10*100,0))</f>
        <v>89</v>
      </c>
      <c r="G9" s="209">
        <f>IF(Teacher!O10=0,"",ROUND(Teacher!P10/Teacher!O10*100,0))</f>
        <v>700</v>
      </c>
    </row>
    <row r="10" spans="1:7" ht="21.75" customHeight="1" x14ac:dyDescent="0.25">
      <c r="A10" s="10">
        <v>9</v>
      </c>
      <c r="B10" s="2" t="s">
        <v>51</v>
      </c>
      <c r="C10" s="109">
        <f>IF(Teacher!C11=0,"",ROUND(Teacher!D11/Teacher!C11*100,0))</f>
        <v>69</v>
      </c>
      <c r="D10" s="109">
        <f>IF(Teacher!F11=0,"",ROUND(Teacher!G11/Teacher!F11*100,0))</f>
        <v>109</v>
      </c>
      <c r="E10" s="109">
        <f>IF(Teacher!I11=0,"",ROUND(Teacher!J11/Teacher!I11*100,0))</f>
        <v>61</v>
      </c>
      <c r="F10" s="209">
        <f>IF(Teacher!L11=0,"",ROUND(Teacher!M11/Teacher!L11*100,0))</f>
        <v>83</v>
      </c>
      <c r="G10" s="209" t="str">
        <f>IF(Teacher!O11=0,"",ROUND(Teacher!P11/Teacher!O11*100,0))</f>
        <v/>
      </c>
    </row>
    <row r="11" spans="1:7" ht="21.75" customHeight="1" x14ac:dyDescent="0.25">
      <c r="A11" s="7">
        <v>10</v>
      </c>
      <c r="B11" s="2" t="s">
        <v>52</v>
      </c>
      <c r="C11" s="109">
        <f>IF(Teacher!C12=0,"",ROUND(Teacher!D12/Teacher!C12*100,0))</f>
        <v>72</v>
      </c>
      <c r="D11" s="109">
        <f>IF(Teacher!F12=0,"",ROUND(Teacher!G12/Teacher!F12*100,0))</f>
        <v>77</v>
      </c>
      <c r="E11" s="109">
        <f>IF(Teacher!I12=0,"",ROUND(Teacher!J12/Teacher!I12*100,0))</f>
        <v>81</v>
      </c>
      <c r="F11" s="209">
        <f>IF(Teacher!L12=0,"",ROUND(Teacher!M12/Teacher!L12*100,0))</f>
        <v>65</v>
      </c>
      <c r="G11" s="209" t="str">
        <f>IF(Teacher!O12=0,"",ROUND(Teacher!P12/Teacher!O12*100,0))</f>
        <v/>
      </c>
    </row>
    <row r="12" spans="1:7" ht="21.75" customHeight="1" x14ac:dyDescent="0.25">
      <c r="A12" s="7">
        <v>11</v>
      </c>
      <c r="B12" s="2" t="s">
        <v>53</v>
      </c>
      <c r="C12" s="109" t="str">
        <f>IF(Teacher!C13=0,"",ROUND(Teacher!D13/Teacher!C13*100,0))</f>
        <v/>
      </c>
      <c r="D12" s="109" t="str">
        <f>IF(Teacher!F13=0,"",ROUND(Teacher!G13/Teacher!F13*100,0))</f>
        <v/>
      </c>
      <c r="E12" s="109" t="str">
        <f>IF(Teacher!I13=0,"",ROUND(Teacher!J13/Teacher!I13*100,0))</f>
        <v/>
      </c>
      <c r="F12" s="209" t="str">
        <f>IF(Teacher!L13=0,"",ROUND(Teacher!M13/Teacher!L13*100,0))</f>
        <v/>
      </c>
      <c r="G12" s="209" t="str">
        <f>IF(Teacher!O13=0,"",ROUND(Teacher!P13/Teacher!O13*100,0))</f>
        <v/>
      </c>
    </row>
    <row r="13" spans="1:7" ht="21.75" customHeight="1" x14ac:dyDescent="0.25">
      <c r="A13" s="7">
        <v>12</v>
      </c>
      <c r="B13" s="2" t="s">
        <v>25</v>
      </c>
      <c r="C13" s="109">
        <f>IF(Teacher!C14=0,"",ROUND(Teacher!D14/Teacher!C14*100,0))</f>
        <v>46</v>
      </c>
      <c r="D13" s="109">
        <f>IF(Teacher!F14=0,"",ROUND(Teacher!G14/Teacher!F14*100,0))</f>
        <v>86</v>
      </c>
      <c r="E13" s="109">
        <f>IF(Teacher!I14=0,"",ROUND(Teacher!J14/Teacher!I14*100,0))</f>
        <v>138</v>
      </c>
      <c r="F13" s="209">
        <f>IF(Teacher!L14=0,"",ROUND(Teacher!M14/Teacher!L14*100,0))</f>
        <v>100</v>
      </c>
      <c r="G13" s="209" t="str">
        <f>IF(Teacher!O14=0,"",ROUND(Teacher!P14/Teacher!O14*100,0))</f>
        <v/>
      </c>
    </row>
    <row r="14" spans="1:7" ht="21.75" customHeight="1" x14ac:dyDescent="0.25">
      <c r="A14" s="7">
        <v>13</v>
      </c>
      <c r="B14" s="2" t="s">
        <v>54</v>
      </c>
      <c r="C14" s="109">
        <f>IF(Teacher!C15=0,"",ROUND(Teacher!D15/Teacher!C15*100,0))</f>
        <v>215</v>
      </c>
      <c r="D14" s="109">
        <f>IF(Teacher!F15=0,"",ROUND(Teacher!G15/Teacher!F15*100,0))</f>
        <v>316</v>
      </c>
      <c r="E14" s="109">
        <f>IF(Teacher!I15=0,"",ROUND(Teacher!J15/Teacher!I15*100,0))</f>
        <v>235</v>
      </c>
      <c r="F14" s="209">
        <f>IF(Teacher!L15=0,"",ROUND(Teacher!M15/Teacher!L15*100,0))</f>
        <v>312</v>
      </c>
      <c r="G14" s="209" t="str">
        <f>IF(Teacher!O15=0,"",ROUND(Teacher!P15/Teacher!O15*100,0))</f>
        <v/>
      </c>
    </row>
    <row r="15" spans="1:7" ht="21.75" customHeight="1" x14ac:dyDescent="0.25">
      <c r="A15" s="7">
        <v>14</v>
      </c>
      <c r="B15" s="2" t="s">
        <v>27</v>
      </c>
      <c r="C15" s="109">
        <f>IF(Teacher!C16=0,"",ROUND(Teacher!D16/Teacher!C16*100,0))</f>
        <v>75</v>
      </c>
      <c r="D15" s="109">
        <f>IF(Teacher!F16=0,"",ROUND(Teacher!G16/Teacher!F16*100,0))</f>
        <v>73</v>
      </c>
      <c r="E15" s="109">
        <f>IF(Teacher!I16=0,"",ROUND(Teacher!J16/Teacher!I16*100,0))</f>
        <v>44</v>
      </c>
      <c r="F15" s="209">
        <f>IF(Teacher!L16=0,"",ROUND(Teacher!M16/Teacher!L16*100,0))</f>
        <v>45</v>
      </c>
      <c r="G15" s="209" t="str">
        <f>IF(Teacher!O16=0,"",ROUND(Teacher!P16/Teacher!O16*100,0))</f>
        <v/>
      </c>
    </row>
    <row r="16" spans="1:7" ht="21.75" customHeight="1" x14ac:dyDescent="0.25">
      <c r="A16" s="7">
        <v>15</v>
      </c>
      <c r="B16" s="2" t="s">
        <v>28</v>
      </c>
      <c r="C16" s="109">
        <f>IF(Teacher!C17=0,"",ROUND(Teacher!D17/Teacher!C17*100,0))</f>
        <v>47</v>
      </c>
      <c r="D16" s="109">
        <f>IF(Teacher!F17=0,"",ROUND(Teacher!G17/Teacher!F17*100,0))</f>
        <v>46</v>
      </c>
      <c r="E16" s="109">
        <f>IF(Teacher!I17=0,"",ROUND(Teacher!J17/Teacher!I17*100,0))</f>
        <v>92</v>
      </c>
      <c r="F16" s="209">
        <f>IF(Teacher!L17=0,"",ROUND(Teacher!M17/Teacher!L17*100,0))</f>
        <v>85</v>
      </c>
      <c r="G16" s="209" t="str">
        <f>IF(Teacher!O17=0,"",ROUND(Teacher!P17/Teacher!O17*100,0))</f>
        <v/>
      </c>
    </row>
    <row r="17" spans="1:7" ht="21.75" customHeight="1" x14ac:dyDescent="0.25">
      <c r="A17" s="7">
        <v>16</v>
      </c>
      <c r="B17" s="2" t="s">
        <v>29</v>
      </c>
      <c r="C17" s="109">
        <f>IF(Teacher!C18=0,"",ROUND(Teacher!D18/Teacher!C18*100,0))</f>
        <v>88</v>
      </c>
      <c r="D17" s="109">
        <f>IF(Teacher!F18=0,"",ROUND(Teacher!G18/Teacher!F18*100,0))</f>
        <v>71</v>
      </c>
      <c r="E17" s="109">
        <f>IF(Teacher!I18=0,"",ROUND(Teacher!J18/Teacher!I18*100,0))</f>
        <v>74</v>
      </c>
      <c r="F17" s="209">
        <f>IF(Teacher!L18=0,"",ROUND(Teacher!M18/Teacher!L18*100,0))</f>
        <v>67</v>
      </c>
      <c r="G17" s="209" t="str">
        <f>IF(Teacher!O18=0,"",ROUND(Teacher!P18/Teacher!O18*100,0))</f>
        <v/>
      </c>
    </row>
    <row r="18" spans="1:7" ht="21.75" customHeight="1" x14ac:dyDescent="0.25">
      <c r="A18" s="7">
        <v>17</v>
      </c>
      <c r="B18" s="2" t="s">
        <v>30</v>
      </c>
      <c r="C18" s="109">
        <f>IF(Teacher!C19=0,"",ROUND(Teacher!D19/Teacher!C19*100,0))</f>
        <v>114</v>
      </c>
      <c r="D18" s="109">
        <f>IF(Teacher!F19=0,"",ROUND(Teacher!G19/Teacher!F19*100,0))</f>
        <v>111</v>
      </c>
      <c r="E18" s="109">
        <f>IF(Teacher!I19=0,"",ROUND(Teacher!J19/Teacher!I19*100,0))</f>
        <v>118</v>
      </c>
      <c r="F18" s="209">
        <f>IF(Teacher!L19=0,"",ROUND(Teacher!M19/Teacher!L19*100,0))</f>
        <v>213</v>
      </c>
      <c r="G18" s="209">
        <f>IF(Teacher!O19=0,"",ROUND(Teacher!P19/Teacher!O19*100,0))</f>
        <v>153</v>
      </c>
    </row>
    <row r="19" spans="1:7" ht="21.75" customHeight="1" x14ac:dyDescent="0.25">
      <c r="A19" s="7">
        <v>18</v>
      </c>
      <c r="B19" s="2" t="s">
        <v>31</v>
      </c>
      <c r="C19" s="109">
        <f>IF(Teacher!C20=0,"",ROUND(Teacher!D20/Teacher!C20*100,0))</f>
        <v>74</v>
      </c>
      <c r="D19" s="109">
        <f>IF(Teacher!F20=0,"",ROUND(Teacher!G20/Teacher!F20*100,0))</f>
        <v>42</v>
      </c>
      <c r="E19" s="109">
        <f>IF(Teacher!I20=0,"",ROUND(Teacher!J20/Teacher!I20*100,0))</f>
        <v>50</v>
      </c>
      <c r="F19" s="209">
        <f>IF(Teacher!L20=0,"",ROUND(Teacher!M20/Teacher!L20*100,0))</f>
        <v>110</v>
      </c>
      <c r="G19" s="209" t="str">
        <f>IF(Teacher!O20=0,"",ROUND(Teacher!P20/Teacher!O20*100,0))</f>
        <v/>
      </c>
    </row>
    <row r="20" spans="1:7" ht="21.75" customHeight="1" x14ac:dyDescent="0.25">
      <c r="A20" s="7">
        <v>19</v>
      </c>
      <c r="B20" s="2" t="s">
        <v>55</v>
      </c>
      <c r="C20" s="109">
        <f>IF(Teacher!C21=0,"",ROUND(Teacher!D21/Teacher!C21*100,0))</f>
        <v>101</v>
      </c>
      <c r="D20" s="109">
        <f>IF(Teacher!F21=0,"",ROUND(Teacher!G21/Teacher!F21*100,0))</f>
        <v>66</v>
      </c>
      <c r="E20" s="109">
        <f>IF(Teacher!I21=0,"",ROUND(Teacher!J21/Teacher!I21*100,0))</f>
        <v>57</v>
      </c>
      <c r="F20" s="209">
        <f>IF(Teacher!L21=0,"",ROUND(Teacher!M21/Teacher!L21*100,0))</f>
        <v>59</v>
      </c>
      <c r="G20" s="209" t="str">
        <f>IF(Teacher!O21=0,"",ROUND(Teacher!P21/Teacher!O21*100,0))</f>
        <v/>
      </c>
    </row>
    <row r="21" spans="1:7" ht="21.75" customHeight="1" x14ac:dyDescent="0.25">
      <c r="A21" s="7">
        <v>20</v>
      </c>
      <c r="B21" s="2" t="s">
        <v>56</v>
      </c>
      <c r="C21" s="109">
        <f>IF(Teacher!C22=0,"",ROUND(Teacher!D22/Teacher!C22*100,0))</f>
        <v>32</v>
      </c>
      <c r="D21" s="109">
        <f>IF(Teacher!F22=0,"",ROUND(Teacher!G22/Teacher!F22*100,0))</f>
        <v>32</v>
      </c>
      <c r="E21" s="109">
        <f>IF(Teacher!I22=0,"",ROUND(Teacher!J22/Teacher!I22*100,0))</f>
        <v>51</v>
      </c>
      <c r="F21" s="209">
        <f>IF(Teacher!L22=0,"",ROUND(Teacher!M22/Teacher!L22*100,0))</f>
        <v>74</v>
      </c>
      <c r="G21" s="209" t="str">
        <f>IF(Teacher!O22=0,"",ROUND(Teacher!P22/Teacher!O22*100,0))</f>
        <v/>
      </c>
    </row>
    <row r="22" spans="1:7" ht="21.75" customHeight="1" x14ac:dyDescent="0.25">
      <c r="A22" s="7">
        <v>21</v>
      </c>
      <c r="B22" s="2" t="s">
        <v>57</v>
      </c>
      <c r="C22" s="109">
        <f>IF(Teacher!C23=0,"",ROUND(Teacher!D23/Teacher!C23*100,0))</f>
        <v>193</v>
      </c>
      <c r="D22" s="109">
        <f>IF(Teacher!F23=0,"",ROUND(Teacher!G23/Teacher!F23*100,0))</f>
        <v>190</v>
      </c>
      <c r="E22" s="109">
        <f>IF(Teacher!I23=0,"",ROUND(Teacher!J23/Teacher!I23*100,0))</f>
        <v>162</v>
      </c>
      <c r="F22" s="209">
        <f>IF(Teacher!L23=0,"",ROUND(Teacher!M23/Teacher!L23*100,0))</f>
        <v>180</v>
      </c>
      <c r="G22" s="209" t="str">
        <f>IF(Teacher!O23=0,"",ROUND(Teacher!P23/Teacher!O23*100,0))</f>
        <v/>
      </c>
    </row>
    <row r="23" spans="1:7" ht="21.75" customHeight="1" x14ac:dyDescent="0.25">
      <c r="A23" s="7">
        <v>22</v>
      </c>
      <c r="B23" s="2" t="s">
        <v>33</v>
      </c>
      <c r="C23" s="109">
        <f>IF(Teacher!C24=0,"",ROUND(Teacher!D24/Teacher!C24*100,0))</f>
        <v>40</v>
      </c>
      <c r="D23" s="109">
        <f>IF(Teacher!F24=0,"",ROUND(Teacher!G24/Teacher!F24*100,0))</f>
        <v>36</v>
      </c>
      <c r="E23" s="109">
        <f>IF(Teacher!I24=0,"",ROUND(Teacher!J24/Teacher!I24*100,0))</f>
        <v>46</v>
      </c>
      <c r="F23" s="209">
        <f>IF(Teacher!L24=0,"",ROUND(Teacher!M24/Teacher!L24*100,0))</f>
        <v>45</v>
      </c>
      <c r="G23" s="209">
        <f>IF(Teacher!O24=0,"",ROUND(Teacher!P24/Teacher!O24*100,0))</f>
        <v>120</v>
      </c>
    </row>
    <row r="24" spans="1:7" ht="21.75" customHeight="1" x14ac:dyDescent="0.25">
      <c r="A24" s="7">
        <v>23</v>
      </c>
      <c r="B24" s="2" t="s">
        <v>34</v>
      </c>
      <c r="C24" s="109">
        <f>IF(Teacher!C25=0,"",ROUND(Teacher!D25/Teacher!C25*100,0))</f>
        <v>59</v>
      </c>
      <c r="D24" s="109">
        <f>IF(Teacher!F25=0,"",ROUND(Teacher!G25/Teacher!F25*100,0))</f>
        <v>77</v>
      </c>
      <c r="E24" s="109">
        <f>IF(Teacher!I25=0,"",ROUND(Teacher!J25/Teacher!I25*100,0))</f>
        <v>100</v>
      </c>
      <c r="F24" s="209">
        <f>IF(Teacher!L25=0,"",ROUND(Teacher!M25/Teacher!L25*100,0))</f>
        <v>94</v>
      </c>
      <c r="G24" s="209" t="str">
        <f>IF(Teacher!O25=0,"",ROUND(Teacher!P25/Teacher!O25*100,0))</f>
        <v/>
      </c>
    </row>
    <row r="25" spans="1:7" ht="21.75" customHeight="1" x14ac:dyDescent="0.25">
      <c r="A25" s="7">
        <v>24</v>
      </c>
      <c r="B25" s="2" t="s">
        <v>35</v>
      </c>
      <c r="C25" s="109">
        <f>IF(Teacher!C26=0,"",ROUND(Teacher!D26/Teacher!C26*100,0))</f>
        <v>123</v>
      </c>
      <c r="D25" s="109">
        <f>IF(Teacher!F26=0,"",ROUND(Teacher!G26/Teacher!F26*100,0))</f>
        <v>130</v>
      </c>
      <c r="E25" s="109">
        <f>IF(Teacher!I26=0,"",ROUND(Teacher!J26/Teacher!I26*100,0))</f>
        <v>213</v>
      </c>
      <c r="F25" s="209">
        <f>IF(Teacher!L26=0,"",ROUND(Teacher!M26/Teacher!L26*100,0))</f>
        <v>283</v>
      </c>
      <c r="G25" s="209">
        <f>IF(Teacher!O26=0,"",ROUND(Teacher!P26/Teacher!O26*100,0))</f>
        <v>1294</v>
      </c>
    </row>
    <row r="26" spans="1:7" ht="21.75" customHeight="1" x14ac:dyDescent="0.25">
      <c r="A26" s="7">
        <v>25</v>
      </c>
      <c r="B26" s="2" t="s">
        <v>36</v>
      </c>
      <c r="C26" s="109">
        <f>IF(Teacher!C27=0,"",ROUND(Teacher!D27/Teacher!C27*100,0))</f>
        <v>61</v>
      </c>
      <c r="D26" s="109">
        <f>IF(Teacher!F27=0,"",ROUND(Teacher!G27/Teacher!F27*100,0))</f>
        <v>37</v>
      </c>
      <c r="E26" s="109">
        <f>IF(Teacher!I27=0,"",ROUND(Teacher!J27/Teacher!I27*100,0))</f>
        <v>31</v>
      </c>
      <c r="F26" s="209">
        <f>IF(Teacher!L27=0,"",ROUND(Teacher!M27/Teacher!L27*100,0))</f>
        <v>35</v>
      </c>
      <c r="G26" s="209" t="str">
        <f>IF(Teacher!O27=0,"",ROUND(Teacher!P27/Teacher!O27*100,0))</f>
        <v/>
      </c>
    </row>
    <row r="27" spans="1:7" ht="21.75" customHeight="1" x14ac:dyDescent="0.25">
      <c r="A27" s="7">
        <v>26</v>
      </c>
      <c r="B27" s="2" t="s">
        <v>37</v>
      </c>
      <c r="C27" s="109">
        <f>IF(Teacher!C28=0,"",ROUND(Teacher!D28/Teacher!C28*100,0))</f>
        <v>19</v>
      </c>
      <c r="D27" s="109">
        <f>IF(Teacher!F28=0,"",ROUND(Teacher!G28/Teacher!F28*100,0))</f>
        <v>26</v>
      </c>
      <c r="E27" s="109">
        <f>IF(Teacher!I28=0,"",ROUND(Teacher!J28/Teacher!I28*100,0))</f>
        <v>67</v>
      </c>
      <c r="F27" s="209">
        <f>IF(Teacher!L28=0,"",ROUND(Teacher!M28/Teacher!L28*100,0))</f>
        <v>67</v>
      </c>
      <c r="G27" s="209" t="str">
        <f>IF(Teacher!O28=0,"",ROUND(Teacher!P28/Teacher!O28*100,0))</f>
        <v/>
      </c>
    </row>
    <row r="28" spans="1:7" ht="21.75" customHeight="1" x14ac:dyDescent="0.25">
      <c r="A28" s="7">
        <v>27</v>
      </c>
      <c r="B28" s="2" t="s">
        <v>38</v>
      </c>
      <c r="C28" s="109">
        <f>IF(Teacher!C29=0,"",ROUND(Teacher!D29/Teacher!C29*100,0))</f>
        <v>32</v>
      </c>
      <c r="D28" s="109">
        <f>IF(Teacher!F29=0,"",ROUND(Teacher!G29/Teacher!F29*100,0))</f>
        <v>40</v>
      </c>
      <c r="E28" s="109">
        <f>IF(Teacher!I29=0,"",ROUND(Teacher!J29/Teacher!I29*100,0))</f>
        <v>66</v>
      </c>
      <c r="F28" s="209">
        <f>IF(Teacher!L29=0,"",ROUND(Teacher!M29/Teacher!L29*100,0))</f>
        <v>115</v>
      </c>
      <c r="G28" s="209" t="str">
        <f>IF(Teacher!O29=0,"",ROUND(Teacher!P29/Teacher!O29*100,0))</f>
        <v/>
      </c>
    </row>
    <row r="29" spans="1:7" ht="21.75" customHeight="1" x14ac:dyDescent="0.25">
      <c r="A29" s="7">
        <v>28</v>
      </c>
      <c r="B29" s="2" t="s">
        <v>58</v>
      </c>
      <c r="C29" s="109">
        <f>IF(Teacher!C30=0,"",ROUND(Teacher!D30/Teacher!C30*100,0))</f>
        <v>47</v>
      </c>
      <c r="D29" s="109">
        <f>IF(Teacher!F30=0,"",ROUND(Teacher!G30/Teacher!F30*100,0))</f>
        <v>39</v>
      </c>
      <c r="E29" s="109">
        <f>IF(Teacher!I30=0,"",ROUND(Teacher!J30/Teacher!I30*100,0))</f>
        <v>43</v>
      </c>
      <c r="F29" s="209">
        <f>IF(Teacher!L30=0,"",ROUND(Teacher!M30/Teacher!L30*100,0))</f>
        <v>41</v>
      </c>
      <c r="G29" s="209" t="str">
        <f>IF(Teacher!O30=0,"",ROUND(Teacher!P30/Teacher!O30*100,0))</f>
        <v/>
      </c>
    </row>
    <row r="30" spans="1:7" ht="21.75" customHeight="1" x14ac:dyDescent="0.25">
      <c r="A30" s="7">
        <v>29</v>
      </c>
      <c r="B30" s="2" t="s">
        <v>40</v>
      </c>
      <c r="C30" s="109">
        <f>IF(Teacher!C31=0,"",ROUND(Teacher!D31/Teacher!C31*100,0))</f>
        <v>119</v>
      </c>
      <c r="D30" s="109">
        <f>IF(Teacher!F31=0,"",ROUND(Teacher!G31/Teacher!F31*100,0))</f>
        <v>143</v>
      </c>
      <c r="E30" s="109">
        <f>IF(Teacher!I31=0,"",ROUND(Teacher!J31/Teacher!I31*100,0))</f>
        <v>154</v>
      </c>
      <c r="F30" s="209">
        <f>IF(Teacher!L31=0,"",ROUND(Teacher!M31/Teacher!L31*100,0))</f>
        <v>170</v>
      </c>
      <c r="G30" s="209">
        <f>IF(Teacher!O31=0,"",ROUND(Teacher!P31/Teacher!O31*100,0))</f>
        <v>950</v>
      </c>
    </row>
    <row r="31" spans="1:7" ht="21.75" customHeight="1" x14ac:dyDescent="0.25">
      <c r="A31" s="7">
        <v>30</v>
      </c>
      <c r="B31" s="2" t="s">
        <v>41</v>
      </c>
      <c r="C31" s="109">
        <f>IF(Teacher!C32=0,"",ROUND(Teacher!D32/Teacher!C32*100,0))</f>
        <v>463</v>
      </c>
      <c r="D31" s="109">
        <f>IF(Teacher!F32=0,"",ROUND(Teacher!G32/Teacher!F32*100,0))</f>
        <v>458</v>
      </c>
      <c r="E31" s="109">
        <f>IF(Teacher!I32=0,"",ROUND(Teacher!J32/Teacher!I32*100,0))</f>
        <v>284</v>
      </c>
      <c r="F31" s="209">
        <f>IF(Teacher!L32=0,"",ROUND(Teacher!M32/Teacher!L32*100,0))</f>
        <v>754</v>
      </c>
      <c r="G31" s="209" t="str">
        <f>IF(Teacher!O32=0,"",ROUND(Teacher!P32/Teacher!O32*100,0))</f>
        <v/>
      </c>
    </row>
    <row r="32" spans="1:7" ht="21.75" customHeight="1" x14ac:dyDescent="0.25">
      <c r="A32" s="7">
        <v>31</v>
      </c>
      <c r="B32" s="2" t="s">
        <v>42</v>
      </c>
      <c r="C32" s="109">
        <f>IF(Teacher!C33=0,"",ROUND(Teacher!D33/Teacher!C33*100,0))</f>
        <v>88</v>
      </c>
      <c r="D32" s="109">
        <f>IF(Teacher!F33=0,"",ROUND(Teacher!G33/Teacher!F33*100,0))</f>
        <v>99</v>
      </c>
      <c r="E32" s="109">
        <f>IF(Teacher!I33=0,"",ROUND(Teacher!J33/Teacher!I33*100,0))</f>
        <v>99</v>
      </c>
      <c r="F32" s="209">
        <f>IF(Teacher!L33=0,"",ROUND(Teacher!M33/Teacher!L33*100,0))</f>
        <v>122</v>
      </c>
      <c r="G32" s="209" t="str">
        <f>IF(Teacher!O33=0,"",ROUND(Teacher!P33/Teacher!O33*100,0))</f>
        <v/>
      </c>
    </row>
    <row r="33" spans="1:7" ht="21.75" customHeight="1" x14ac:dyDescent="0.25">
      <c r="A33" s="7">
        <v>32</v>
      </c>
      <c r="B33" s="2" t="s">
        <v>43</v>
      </c>
      <c r="C33" s="109">
        <f>IF(Teacher!C34=0,"",ROUND(Teacher!D34/Teacher!C34*100,0))</f>
        <v>118</v>
      </c>
      <c r="D33" s="109">
        <f>IF(Teacher!F34=0,"",ROUND(Teacher!G34/Teacher!F34*100,0))</f>
        <v>71</v>
      </c>
      <c r="E33" s="109">
        <f>IF(Teacher!I34=0,"",ROUND(Teacher!J34/Teacher!I34*100,0))</f>
        <v>197</v>
      </c>
      <c r="F33" s="209">
        <f>IF(Teacher!L34=0,"",ROUND(Teacher!M34/Teacher!L34*100,0))</f>
        <v>388</v>
      </c>
      <c r="G33" s="209">
        <f>IF(Teacher!O34=0,"",ROUND(Teacher!P34/Teacher!O34*100,0))</f>
        <v>458</v>
      </c>
    </row>
    <row r="34" spans="1:7" ht="21.75" customHeight="1" x14ac:dyDescent="0.25">
      <c r="A34" s="7">
        <v>33</v>
      </c>
      <c r="B34" s="2" t="s">
        <v>44</v>
      </c>
      <c r="C34" s="109">
        <f>IF(Teacher!C35=0,"",ROUND(Teacher!D35/Teacher!C35*100,0))</f>
        <v>249</v>
      </c>
      <c r="D34" s="109">
        <f>IF(Teacher!F35=0,"",ROUND(Teacher!G35/Teacher!F35*100,0))</f>
        <v>204</v>
      </c>
      <c r="E34" s="109">
        <f>IF(Teacher!I35=0,"",ROUND(Teacher!J35/Teacher!I35*100,0))</f>
        <v>490</v>
      </c>
      <c r="F34" s="209">
        <f>IF(Teacher!L35=0,"",ROUND(Teacher!M35/Teacher!L35*100,0))</f>
        <v>243</v>
      </c>
      <c r="G34" s="209">
        <f>IF(Teacher!O35=0,"",ROUND(Teacher!P35/Teacher!O35*100,0))</f>
        <v>9300</v>
      </c>
    </row>
    <row r="35" spans="1:7" ht="21.75" customHeight="1" x14ac:dyDescent="0.25">
      <c r="A35" s="7">
        <v>34</v>
      </c>
      <c r="B35" s="2" t="s">
        <v>59</v>
      </c>
      <c r="C35" s="109">
        <f>IF(Teacher!C36=0,"",ROUND(Teacher!D36/Teacher!C36*100,0))</f>
        <v>15</v>
      </c>
      <c r="D35" s="109">
        <f>IF(Teacher!F36=0,"",ROUND(Teacher!G36/Teacher!F36*100,0))</f>
        <v>65</v>
      </c>
      <c r="E35" s="109">
        <f>IF(Teacher!I36=0,"",ROUND(Teacher!J36/Teacher!I36*100,0))</f>
        <v>74</v>
      </c>
      <c r="F35" s="209">
        <f>IF(Teacher!L36=0,"",ROUND(Teacher!M36/Teacher!L36*100,0))</f>
        <v>88</v>
      </c>
      <c r="G35" s="209" t="str">
        <f>IF(Teacher!O36=0,"",ROUND(Teacher!P36/Teacher!O36*100,0))</f>
        <v/>
      </c>
    </row>
    <row r="36" spans="1:7" ht="21.75" customHeight="1" x14ac:dyDescent="0.25">
      <c r="A36" s="7">
        <v>35</v>
      </c>
      <c r="B36" s="2" t="s">
        <v>46</v>
      </c>
      <c r="C36" s="109">
        <f>IF(Teacher!C37=0,"",ROUND(Teacher!D37/Teacher!C37*100,0))</f>
        <v>172</v>
      </c>
      <c r="D36" s="109">
        <f>IF(Teacher!F37=0,"",ROUND(Teacher!G37/Teacher!F37*100,0))</f>
        <v>212</v>
      </c>
      <c r="E36" s="109">
        <f>IF(Teacher!I37=0,"",ROUND(Teacher!J37/Teacher!I37*100,0))</f>
        <v>231</v>
      </c>
      <c r="F36" s="209">
        <f>IF(Teacher!L37=0,"",ROUND(Teacher!M37/Teacher!L37*100,0))</f>
        <v>209</v>
      </c>
      <c r="G36" s="209">
        <f>IF(Teacher!O37=0,"",ROUND(Teacher!P37/Teacher!O37*100,0))</f>
        <v>3975</v>
      </c>
    </row>
    <row r="37" spans="1:7" s="15" customFormat="1" ht="21.75" customHeight="1" x14ac:dyDescent="0.25">
      <c r="A37" s="235">
        <v>36</v>
      </c>
      <c r="B37" s="235" t="s">
        <v>47</v>
      </c>
      <c r="C37" s="111">
        <f>IF(Teacher!C38=0,"",ROUND(Teacher!D38/Teacher!C38*100,0))</f>
        <v>65</v>
      </c>
      <c r="D37" s="111">
        <f>IF(Teacher!F38=0,"",ROUND(Teacher!G38/Teacher!F38*100,0))</f>
        <v>61</v>
      </c>
      <c r="E37" s="111">
        <f>IF(Teacher!I38=0,"",ROUND(Teacher!J38/Teacher!I38*100,0))</f>
        <v>80</v>
      </c>
      <c r="F37" s="111">
        <f>IF(Teacher!L38=0,"",ROUND(Teacher!M38/Teacher!L38*100,0))</f>
        <v>76</v>
      </c>
      <c r="G37" s="111">
        <f>IF(Teacher!O38=0,"",ROUND(Teacher!P38/Teacher!O38*100,0))</f>
        <v>2306</v>
      </c>
    </row>
  </sheetData>
  <printOptions horizontalCentered="1"/>
  <pageMargins left="0.18" right="0.16" top="0.35" bottom="0.41" header="0.22" footer="0.17"/>
  <pageSetup paperSize="9" scale="90" firstPageNumber="46" orientation="portrait" useFirstPageNumber="1" r:id="rId1"/>
  <headerFooter alignWithMargins="0">
    <oddFooter>&amp;LStatistics of School Education 2010-11&amp;R&amp;P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76</vt:i4>
      </vt:variant>
    </vt:vector>
  </HeadingPairs>
  <TitlesOfParts>
    <vt:vector size="119" baseType="lpstr">
      <vt:lpstr>Inst</vt:lpstr>
      <vt:lpstr>InstMan</vt:lpstr>
      <vt:lpstr>EnrlAll</vt:lpstr>
      <vt:lpstr>EnrlSC</vt:lpstr>
      <vt:lpstr>EnrlST</vt:lpstr>
      <vt:lpstr>EnrlOS</vt:lpstr>
      <vt:lpstr>Teacher</vt:lpstr>
      <vt:lpstr>TrainedTeacher</vt:lpstr>
      <vt:lpstr>F-MTeacher</vt:lpstr>
      <vt:lpstr>PTR</vt:lpstr>
      <vt:lpstr>GERAll</vt:lpstr>
      <vt:lpstr>GERSC</vt:lpstr>
      <vt:lpstr>GERST</vt:lpstr>
      <vt:lpstr>GPI</vt:lpstr>
      <vt:lpstr>GPISC</vt:lpstr>
      <vt:lpstr>GPIST</vt:lpstr>
      <vt:lpstr>G-B</vt:lpstr>
      <vt:lpstr>G-BSC</vt:lpstr>
      <vt:lpstr>G-BST</vt:lpstr>
      <vt:lpstr>DropOut</vt:lpstr>
      <vt:lpstr>Total Population </vt:lpstr>
      <vt:lpstr>SC-Population</vt:lpstr>
      <vt:lpstr>ST-Population</vt:lpstr>
      <vt:lpstr>Enrl-BackSeries</vt:lpstr>
      <vt:lpstr>Enrl-School</vt:lpstr>
      <vt:lpstr>PTR (2)</vt:lpstr>
      <vt:lpstr>2001Popu</vt:lpstr>
      <vt:lpstr>2001PopuSC</vt:lpstr>
      <vt:lpstr>SC%</vt:lpstr>
      <vt:lpstr>2001PopuST</vt:lpstr>
      <vt:lpstr>ST%</vt:lpstr>
      <vt:lpstr>EnrlOSWorkingSheet</vt:lpstr>
      <vt:lpstr>EnrlOS2009-10</vt:lpstr>
      <vt:lpstr>EnrlOS2010-11 (2)</vt:lpstr>
      <vt:lpstr>EnrlAll (2)</vt:lpstr>
      <vt:lpstr>EnrlAllSC (2)</vt:lpstr>
      <vt:lpstr>EnrlAllST (2)</vt:lpstr>
      <vt:lpstr>Inst (2)</vt:lpstr>
      <vt:lpstr>InstMan (2)</vt:lpstr>
      <vt:lpstr>GERAll (2)</vt:lpstr>
      <vt:lpstr>GERSC (2)</vt:lpstr>
      <vt:lpstr>GERST (2)</vt:lpstr>
      <vt:lpstr>DropOutAll (2)</vt:lpstr>
      <vt:lpstr>DropOut!Print_Area</vt:lpstr>
      <vt:lpstr>'DropOutAll (2)'!Print_Area</vt:lpstr>
      <vt:lpstr>EnrlAll!Print_Area</vt:lpstr>
      <vt:lpstr>'EnrlAll (2)'!Print_Area</vt:lpstr>
      <vt:lpstr>'EnrlAllSC (2)'!Print_Area</vt:lpstr>
      <vt:lpstr>'EnrlAllST (2)'!Print_Area</vt:lpstr>
      <vt:lpstr>'Enrl-BackSeries'!Print_Area</vt:lpstr>
      <vt:lpstr>EnrlOS!Print_Area</vt:lpstr>
      <vt:lpstr>'EnrlOS2009-10'!Print_Area</vt:lpstr>
      <vt:lpstr>'EnrlOS2010-11 (2)'!Print_Area</vt:lpstr>
      <vt:lpstr>EnrlOSWorkingSheet!Print_Area</vt:lpstr>
      <vt:lpstr>EnrlSC!Print_Area</vt:lpstr>
      <vt:lpstr>'Enrl-School'!Print_Area</vt:lpstr>
      <vt:lpstr>EnrlST!Print_Area</vt:lpstr>
      <vt:lpstr>'F-MTeacher'!Print_Area</vt:lpstr>
      <vt:lpstr>'G-B'!Print_Area</vt:lpstr>
      <vt:lpstr>'G-BSC'!Print_Area</vt:lpstr>
      <vt:lpstr>'G-BST'!Print_Area</vt:lpstr>
      <vt:lpstr>GERAll!Print_Area</vt:lpstr>
      <vt:lpstr>'GERAll (2)'!Print_Area</vt:lpstr>
      <vt:lpstr>GERSC!Print_Area</vt:lpstr>
      <vt:lpstr>'GERSC (2)'!Print_Area</vt:lpstr>
      <vt:lpstr>GERST!Print_Area</vt:lpstr>
      <vt:lpstr>'GERST (2)'!Print_Area</vt:lpstr>
      <vt:lpstr>GPI!Print_Area</vt:lpstr>
      <vt:lpstr>GPISC!Print_Area</vt:lpstr>
      <vt:lpstr>GPIST!Print_Area</vt:lpstr>
      <vt:lpstr>Inst!Print_Area</vt:lpstr>
      <vt:lpstr>'Inst (2)'!Print_Area</vt:lpstr>
      <vt:lpstr>InstMan!Print_Area</vt:lpstr>
      <vt:lpstr>'InstMan (2)'!Print_Area</vt:lpstr>
      <vt:lpstr>PTR!Print_Area</vt:lpstr>
      <vt:lpstr>'PTR (2)'!Print_Area</vt:lpstr>
      <vt:lpstr>'SC-Population'!Print_Area</vt:lpstr>
      <vt:lpstr>'ST-Population'!Print_Area</vt:lpstr>
      <vt:lpstr>Teacher!Print_Area</vt:lpstr>
      <vt:lpstr>'Total Population '!Print_Area</vt:lpstr>
      <vt:lpstr>TrainedTeacher!Print_Area</vt:lpstr>
      <vt:lpstr>DropOut!Print_Titles</vt:lpstr>
      <vt:lpstr>'DropOutAll (2)'!Print_Titles</vt:lpstr>
      <vt:lpstr>EnrlAll!Print_Titles</vt:lpstr>
      <vt:lpstr>'EnrlAll (2)'!Print_Titles</vt:lpstr>
      <vt:lpstr>'EnrlAllSC (2)'!Print_Titles</vt:lpstr>
      <vt:lpstr>'EnrlAllST (2)'!Print_Titles</vt:lpstr>
      <vt:lpstr>'Enrl-BackSeries'!Print_Titles</vt:lpstr>
      <vt:lpstr>EnrlOS!Print_Titles</vt:lpstr>
      <vt:lpstr>'EnrlOS2009-10'!Print_Titles</vt:lpstr>
      <vt:lpstr>'EnrlOS2010-11 (2)'!Print_Titles</vt:lpstr>
      <vt:lpstr>EnrlOSWorkingSheet!Print_Titles</vt:lpstr>
      <vt:lpstr>EnrlSC!Print_Titles</vt:lpstr>
      <vt:lpstr>'Enrl-School'!Print_Titles</vt:lpstr>
      <vt:lpstr>EnrlST!Print_Titles</vt:lpstr>
      <vt:lpstr>'F-MTeacher'!Print_Titles</vt:lpstr>
      <vt:lpstr>'G-B'!Print_Titles</vt:lpstr>
      <vt:lpstr>'G-BSC'!Print_Titles</vt:lpstr>
      <vt:lpstr>'G-BST'!Print_Titles</vt:lpstr>
      <vt:lpstr>GERAll!Print_Titles</vt:lpstr>
      <vt:lpstr>'GERAll (2)'!Print_Titles</vt:lpstr>
      <vt:lpstr>GERSC!Print_Titles</vt:lpstr>
      <vt:lpstr>'GERSC (2)'!Print_Titles</vt:lpstr>
      <vt:lpstr>GERST!Print_Titles</vt:lpstr>
      <vt:lpstr>'GERST (2)'!Print_Titles</vt:lpstr>
      <vt:lpstr>GPI!Print_Titles</vt:lpstr>
      <vt:lpstr>GPISC!Print_Titles</vt:lpstr>
      <vt:lpstr>GPIST!Print_Titles</vt:lpstr>
      <vt:lpstr>Inst!Print_Titles</vt:lpstr>
      <vt:lpstr>'Inst (2)'!Print_Titles</vt:lpstr>
      <vt:lpstr>InstMan!Print_Titles</vt:lpstr>
      <vt:lpstr>'InstMan (2)'!Print_Titles</vt:lpstr>
      <vt:lpstr>PTR!Print_Titles</vt:lpstr>
      <vt:lpstr>'PTR (2)'!Print_Titles</vt:lpstr>
      <vt:lpstr>'SC-Population'!Print_Titles</vt:lpstr>
      <vt:lpstr>'ST-Population'!Print_Titles</vt:lpstr>
      <vt:lpstr>Teacher!Print_Titles</vt:lpstr>
      <vt:lpstr>'Total Population '!Print_Titles</vt:lpstr>
      <vt:lpstr>TrainedTeacher!Print_Titles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2014-10-14T00:38:26Z</dcterms:modified>
</cp:coreProperties>
</file>